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3lstudio.sharepoint.com/W005___DOTACE/005_DOTACE_AKCE_201_250/206_Choceň - MŠ/2_ZŘ/02_ZD/170626/"/>
    </mc:Choice>
  </mc:AlternateContent>
  <bookViews>
    <workbookView xWindow="0" yWindow="0" windowWidth="19185" windowHeight="8940" activeTab="1"/>
  </bookViews>
  <sheets>
    <sheet name="Rekapitulace stavby" sheetId="1" r:id="rId1"/>
    <sheet name="01 - Architektonicko-stav..." sheetId="2" r:id="rId2"/>
    <sheet name="02 - Architektonicko-stav..." sheetId="3" r:id="rId3"/>
    <sheet name="03 - Zpevněné plochy a te..." sheetId="4" r:id="rId4"/>
    <sheet name="04 - ZTI  - způsobil - 04..." sheetId="5" r:id="rId5"/>
    <sheet name="05 - ZTI  stávající  - 05..." sheetId="6" r:id="rId6"/>
    <sheet name="06 - Vytápění - způs - 06..." sheetId="7" r:id="rId7"/>
    <sheet name="07 - VZDUCHOTECHNIKA - 07..." sheetId="8" r:id="rId8"/>
    <sheet name="08 - Plynoinstalace  - 08..." sheetId="9" r:id="rId9"/>
    <sheet name="09 - Elektromontáže  - 09..." sheetId="10" r:id="rId10"/>
    <sheet name="10 - Elektromontáže  - 10..." sheetId="11" r:id="rId11"/>
    <sheet name="11 - Gastro - způsob - 11..." sheetId="12" r:id="rId12"/>
    <sheet name="12 - Vedlejší a ostatní n..." sheetId="13" r:id="rId13"/>
    <sheet name="Pokyny pro vyplnění" sheetId="14" r:id="rId14"/>
  </sheets>
  <definedNames>
    <definedName name="_xlnm._FilterDatabase" localSheetId="1" hidden="1">'01 - Architektonicko-stav...'!$C$104:$K$1772</definedName>
    <definedName name="_xlnm._FilterDatabase" localSheetId="2" hidden="1">'02 - Architektonicko-stav...'!$C$79:$K$142</definedName>
    <definedName name="_xlnm._FilterDatabase" localSheetId="3" hidden="1">'03 - Zpevněné plochy a te...'!$C$87:$K$201</definedName>
    <definedName name="_xlnm._FilterDatabase" localSheetId="4" hidden="1">'04 - ZTI  - způsobil - 04...'!$C$78:$K$167</definedName>
    <definedName name="_xlnm._FilterDatabase" localSheetId="5" hidden="1">'05 - ZTI  stávající  - 05...'!$C$76:$K$126</definedName>
    <definedName name="_xlnm._FilterDatabase" localSheetId="6" hidden="1">'06 - Vytápění - způs - 06...'!$C$84:$K$190</definedName>
    <definedName name="_xlnm._FilterDatabase" localSheetId="7" hidden="1">'07 - VZDUCHOTECHNIKA - 07...'!$C$76:$K$101</definedName>
    <definedName name="_xlnm._FilterDatabase" localSheetId="8" hidden="1">'08 - Plynoinstalace  - 08...'!$C$79:$K$110</definedName>
    <definedName name="_xlnm._FilterDatabase" localSheetId="9" hidden="1">'09 - Elektromontáže  - 09...'!$C$101:$K$353</definedName>
    <definedName name="_xlnm._FilterDatabase" localSheetId="10" hidden="1">'10 - Elektromontáže  - 10...'!$C$79:$K$265</definedName>
    <definedName name="_xlnm._FilterDatabase" localSheetId="11" hidden="1">'11 - Gastro - způsob - 11...'!$C$87:$K$236</definedName>
    <definedName name="_xlnm._FilterDatabase" localSheetId="12" hidden="1">'12 - Vedlejší a ostatní n...'!$C$76:$K$104</definedName>
    <definedName name="_xlnm.Print_Titles" localSheetId="1">'01 - Architektonicko-stav...'!$104:$104</definedName>
    <definedName name="_xlnm.Print_Titles" localSheetId="2">'02 - Architektonicko-stav...'!$79:$79</definedName>
    <definedName name="_xlnm.Print_Titles" localSheetId="3">'03 - Zpevněné plochy a te...'!$87:$87</definedName>
    <definedName name="_xlnm.Print_Titles" localSheetId="4">'04 - ZTI  - způsobil - 04...'!$78:$78</definedName>
    <definedName name="_xlnm.Print_Titles" localSheetId="5">'05 - ZTI  stávající  - 05...'!$76:$76</definedName>
    <definedName name="_xlnm.Print_Titles" localSheetId="6">'06 - Vytápění - způs - 06...'!$84:$84</definedName>
    <definedName name="_xlnm.Print_Titles" localSheetId="7">'07 - VZDUCHOTECHNIKA - 07...'!$76:$76</definedName>
    <definedName name="_xlnm.Print_Titles" localSheetId="8">'08 - Plynoinstalace  - 08...'!$79:$79</definedName>
    <definedName name="_xlnm.Print_Titles" localSheetId="9">'09 - Elektromontáže  - 09...'!$101:$101</definedName>
    <definedName name="_xlnm.Print_Titles" localSheetId="10">'10 - Elektromontáže  - 10...'!$79:$79</definedName>
    <definedName name="_xlnm.Print_Titles" localSheetId="11">'11 - Gastro - způsob - 11...'!$87:$87</definedName>
    <definedName name="_xlnm.Print_Titles" localSheetId="12">'12 - Vedlejší a ostatní n...'!$76:$76</definedName>
    <definedName name="_xlnm.Print_Titles" localSheetId="0">'Rekapitulace stavby'!$49:$49</definedName>
    <definedName name="_xlnm.Print_Area" localSheetId="1">'01 - Architektonicko-stav...'!$C$4:$J$36,'01 - Architektonicko-stav...'!$C$42:$J$86,'01 - Architektonicko-stav...'!$C$92:$K$1772</definedName>
    <definedName name="_xlnm.Print_Area" localSheetId="2">'02 - Architektonicko-stav...'!$C$4:$J$36,'02 - Architektonicko-stav...'!$C$42:$J$61,'02 - Architektonicko-stav...'!$C$67:$K$142</definedName>
    <definedName name="_xlnm.Print_Area" localSheetId="3">'03 - Zpevněné plochy a te...'!$C$4:$J$36,'03 - Zpevněné plochy a te...'!$C$42:$J$69,'03 - Zpevněné plochy a te...'!$C$75:$K$201</definedName>
    <definedName name="_xlnm.Print_Area" localSheetId="4">'04 - ZTI  - způsobil - 04...'!$C$4:$J$36,'04 - ZTI  - způsobil - 04...'!$C$42:$J$60,'04 - ZTI  - způsobil - 04...'!$C$66:$K$167</definedName>
    <definedName name="_xlnm.Print_Area" localSheetId="5">'05 - ZTI  stávající  - 05...'!$C$4:$J$36,'05 - ZTI  stávající  - 05...'!$C$42:$J$58,'05 - ZTI  stávající  - 05...'!$C$64:$K$126</definedName>
    <definedName name="_xlnm.Print_Area" localSheetId="6">'06 - Vytápění - způs - 06...'!$C$4:$J$36,'06 - Vytápění - způs - 06...'!$C$42:$J$66,'06 - Vytápění - způs - 06...'!$C$72:$K$190</definedName>
    <definedName name="_xlnm.Print_Area" localSheetId="7">'07 - VZDUCHOTECHNIKA - 07...'!$C$4:$J$36,'07 - VZDUCHOTECHNIKA - 07...'!$C$42:$J$58,'07 - VZDUCHOTECHNIKA - 07...'!$C$64:$K$101</definedName>
    <definedName name="_xlnm.Print_Area" localSheetId="8">'08 - Plynoinstalace  - 08...'!$C$4:$J$36,'08 - Plynoinstalace  - 08...'!$C$42:$J$61,'08 - Plynoinstalace  - 08...'!$C$67:$K$110</definedName>
    <definedName name="_xlnm.Print_Area" localSheetId="9">'09 - Elektromontáže  - 09...'!$C$4:$J$36,'09 - Elektromontáže  - 09...'!$C$42:$J$83,'09 - Elektromontáže  - 09...'!$C$89:$K$353</definedName>
    <definedName name="_xlnm.Print_Area" localSheetId="10">'10 - Elektromontáže  - 10...'!$C$4:$J$36,'10 - Elektromontáže  - 10...'!$C$42:$J$61,'10 - Elektromontáže  - 10...'!$C$67:$K$265</definedName>
    <definedName name="_xlnm.Print_Area" localSheetId="11">'11 - Gastro - způsob - 11...'!$C$4:$J$36,'11 - Gastro - způsob - 11...'!$C$42:$J$69,'11 - Gastro - způsob - 11...'!$C$75:$K$236</definedName>
    <definedName name="_xlnm.Print_Area" localSheetId="12">'12 - Vedlejší a ostatní n...'!$C$4:$J$36,'12 - Vedlejší a ostatní n...'!$C$42:$J$58,'12 - Vedlejší a ostatní n...'!$C$64:$K$104</definedName>
    <definedName name="_xlnm.Print_Area" localSheetId="1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stavby'!$C$39:$AQ$64</definedName>
  </definedNames>
  <calcPr calcId="171027"/>
</workbook>
</file>

<file path=xl/calcChain.xml><?xml version="1.0" encoding="utf-8"?>
<calcChain xmlns="http://schemas.openxmlformats.org/spreadsheetml/2006/main">
  <c r="AY63" i="1" l="1"/>
  <c r="AX63" i="1"/>
  <c r="BI104" i="13"/>
  <c r="BH104" i="13"/>
  <c r="BG104" i="13"/>
  <c r="BF104" i="13"/>
  <c r="T104" i="13"/>
  <c r="R104" i="13"/>
  <c r="P104" i="13"/>
  <c r="BK104" i="13"/>
  <c r="J104" i="13"/>
  <c r="BE104" i="13" s="1"/>
  <c r="BI103" i="13"/>
  <c r="BH103" i="13"/>
  <c r="BG103" i="13"/>
  <c r="BF103" i="13"/>
  <c r="BE103" i="13"/>
  <c r="T103" i="13"/>
  <c r="R103" i="13"/>
  <c r="P103" i="13"/>
  <c r="BK103" i="13"/>
  <c r="J103" i="13"/>
  <c r="BI102" i="13"/>
  <c r="BH102" i="13"/>
  <c r="BG102" i="13"/>
  <c r="BF102" i="13"/>
  <c r="T102" i="13"/>
  <c r="R102" i="13"/>
  <c r="P102" i="13"/>
  <c r="BK102" i="13"/>
  <c r="J102" i="13"/>
  <c r="BE102" i="13" s="1"/>
  <c r="BI101" i="13"/>
  <c r="BH101" i="13"/>
  <c r="BG101" i="13"/>
  <c r="BF101" i="13"/>
  <c r="T101" i="13"/>
  <c r="R101" i="13"/>
  <c r="P101" i="13"/>
  <c r="BK101" i="13"/>
  <c r="J101" i="13"/>
  <c r="BE101" i="13" s="1"/>
  <c r="BI100" i="13"/>
  <c r="BH100" i="13"/>
  <c r="BG100" i="13"/>
  <c r="BF100" i="13"/>
  <c r="T100" i="13"/>
  <c r="R100" i="13"/>
  <c r="P100" i="13"/>
  <c r="BK100" i="13"/>
  <c r="J100" i="13"/>
  <c r="BE100" i="13" s="1"/>
  <c r="BI99" i="13"/>
  <c r="BH99" i="13"/>
  <c r="BG99" i="13"/>
  <c r="BF99" i="13"/>
  <c r="T99" i="13"/>
  <c r="R99" i="13"/>
  <c r="P99" i="13"/>
  <c r="BK99" i="13"/>
  <c r="J99" i="13"/>
  <c r="BE99" i="13" s="1"/>
  <c r="BI98" i="13"/>
  <c r="BH98" i="13"/>
  <c r="BG98" i="13"/>
  <c r="BF98" i="13"/>
  <c r="T98" i="13"/>
  <c r="R98" i="13"/>
  <c r="P98" i="13"/>
  <c r="BK98" i="13"/>
  <c r="J98" i="13"/>
  <c r="BE98" i="13" s="1"/>
  <c r="BI97" i="13"/>
  <c r="BH97" i="13"/>
  <c r="BG97" i="13"/>
  <c r="BF97" i="13"/>
  <c r="BE97" i="13"/>
  <c r="T97" i="13"/>
  <c r="R97" i="13"/>
  <c r="P97" i="13"/>
  <c r="BK97" i="13"/>
  <c r="J97" i="13"/>
  <c r="BI96" i="13"/>
  <c r="BH96" i="13"/>
  <c r="BG96" i="13"/>
  <c r="BF96" i="13"/>
  <c r="T96" i="13"/>
  <c r="R96" i="13"/>
  <c r="P96" i="13"/>
  <c r="BK96" i="13"/>
  <c r="J96" i="13"/>
  <c r="BE96" i="13" s="1"/>
  <c r="BI95" i="13"/>
  <c r="BH95" i="13"/>
  <c r="BG95" i="13"/>
  <c r="BF95" i="13"/>
  <c r="BE95" i="13"/>
  <c r="T95" i="13"/>
  <c r="R95" i="13"/>
  <c r="P95" i="13"/>
  <c r="BK95" i="13"/>
  <c r="J95" i="13"/>
  <c r="BI94" i="13"/>
  <c r="BH94" i="13"/>
  <c r="BG94" i="13"/>
  <c r="BF94" i="13"/>
  <c r="T94" i="13"/>
  <c r="R94" i="13"/>
  <c r="P94" i="13"/>
  <c r="BK94" i="13"/>
  <c r="J94" i="13"/>
  <c r="BE94" i="13" s="1"/>
  <c r="BI93" i="13"/>
  <c r="BH93" i="13"/>
  <c r="BG93" i="13"/>
  <c r="BF93" i="13"/>
  <c r="T93" i="13"/>
  <c r="R93" i="13"/>
  <c r="P93" i="13"/>
  <c r="BK93" i="13"/>
  <c r="J93" i="13"/>
  <c r="BE93" i="13" s="1"/>
  <c r="BI92" i="13"/>
  <c r="BH92" i="13"/>
  <c r="BG92" i="13"/>
  <c r="BF92" i="13"/>
  <c r="T92" i="13"/>
  <c r="R92" i="13"/>
  <c r="P92" i="13"/>
  <c r="BK92" i="13"/>
  <c r="J92" i="13"/>
  <c r="BE92" i="13" s="1"/>
  <c r="BI91" i="13"/>
  <c r="BH91" i="13"/>
  <c r="BG91" i="13"/>
  <c r="BF91" i="13"/>
  <c r="T91" i="13"/>
  <c r="R91" i="13"/>
  <c r="P91" i="13"/>
  <c r="BK91" i="13"/>
  <c r="J91" i="13"/>
  <c r="BE91" i="13" s="1"/>
  <c r="BI90" i="13"/>
  <c r="BH90" i="13"/>
  <c r="BG90" i="13"/>
  <c r="BF90" i="13"/>
  <c r="T90" i="13"/>
  <c r="R90" i="13"/>
  <c r="P90" i="13"/>
  <c r="BK90" i="13"/>
  <c r="J90" i="13"/>
  <c r="BE90" i="13" s="1"/>
  <c r="BI89" i="13"/>
  <c r="BH89" i="13"/>
  <c r="BG89" i="13"/>
  <c r="BF89" i="13"/>
  <c r="BE89" i="13"/>
  <c r="T89" i="13"/>
  <c r="R89" i="13"/>
  <c r="P89" i="13"/>
  <c r="BK89" i="13"/>
  <c r="J89" i="13"/>
  <c r="BI88" i="13"/>
  <c r="BH88" i="13"/>
  <c r="BG88" i="13"/>
  <c r="BF88" i="13"/>
  <c r="T88" i="13"/>
  <c r="R88" i="13"/>
  <c r="P88" i="13"/>
  <c r="BK88" i="13"/>
  <c r="J88" i="13"/>
  <c r="BE88" i="13" s="1"/>
  <c r="BI87" i="13"/>
  <c r="BH87" i="13"/>
  <c r="BG87" i="13"/>
  <c r="BF87" i="13"/>
  <c r="BE87" i="13"/>
  <c r="T87" i="13"/>
  <c r="R87" i="13"/>
  <c r="P87" i="13"/>
  <c r="BK87" i="13"/>
  <c r="J87" i="13"/>
  <c r="BI86" i="13"/>
  <c r="BH86" i="13"/>
  <c r="BG86" i="13"/>
  <c r="BF86" i="13"/>
  <c r="T86" i="13"/>
  <c r="R86" i="13"/>
  <c r="P86" i="13"/>
  <c r="BK86" i="13"/>
  <c r="J86" i="13"/>
  <c r="BE86" i="13" s="1"/>
  <c r="BI85" i="13"/>
  <c r="BH85" i="13"/>
  <c r="BG85" i="13"/>
  <c r="BF85" i="13"/>
  <c r="T85" i="13"/>
  <c r="R85" i="13"/>
  <c r="P85" i="13"/>
  <c r="BK85" i="13"/>
  <c r="J85" i="13"/>
  <c r="BE85" i="13" s="1"/>
  <c r="BI84" i="13"/>
  <c r="BH84" i="13"/>
  <c r="BG84" i="13"/>
  <c r="BF84" i="13"/>
  <c r="T84" i="13"/>
  <c r="R84" i="13"/>
  <c r="P84" i="13"/>
  <c r="BK84" i="13"/>
  <c r="J84" i="13"/>
  <c r="BE84" i="13" s="1"/>
  <c r="BI83" i="13"/>
  <c r="BH83" i="13"/>
  <c r="BG83" i="13"/>
  <c r="BF83" i="13"/>
  <c r="BE83" i="13"/>
  <c r="T83" i="13"/>
  <c r="R83" i="13"/>
  <c r="P83" i="13"/>
  <c r="BK83" i="13"/>
  <c r="J83" i="13"/>
  <c r="BI82" i="13"/>
  <c r="BH82" i="13"/>
  <c r="BG82" i="13"/>
  <c r="BF82" i="13"/>
  <c r="T82" i="13"/>
  <c r="R82" i="13"/>
  <c r="P82" i="13"/>
  <c r="BK82" i="13"/>
  <c r="J82" i="13"/>
  <c r="BE82" i="13" s="1"/>
  <c r="BI81" i="13"/>
  <c r="BH81" i="13"/>
  <c r="BG81" i="13"/>
  <c r="BF81" i="13"/>
  <c r="BE81" i="13"/>
  <c r="T81" i="13"/>
  <c r="R81" i="13"/>
  <c r="P81" i="13"/>
  <c r="BK81" i="13"/>
  <c r="J81" i="13"/>
  <c r="BI80" i="13"/>
  <c r="BH80" i="13"/>
  <c r="BG80" i="13"/>
  <c r="BF80" i="13"/>
  <c r="T80" i="13"/>
  <c r="R80" i="13"/>
  <c r="P80" i="13"/>
  <c r="BK80" i="13"/>
  <c r="J80" i="13"/>
  <c r="BE80" i="13" s="1"/>
  <c r="BI79" i="13"/>
  <c r="F34" i="13" s="1"/>
  <c r="BD63" i="1" s="1"/>
  <c r="BH79" i="13"/>
  <c r="BG79" i="13"/>
  <c r="BF79" i="13"/>
  <c r="BE79" i="13"/>
  <c r="T79" i="13"/>
  <c r="R79" i="13"/>
  <c r="P79" i="13"/>
  <c r="BK79" i="13"/>
  <c r="BK78" i="13" s="1"/>
  <c r="BK77" i="13" s="1"/>
  <c r="J77" i="13" s="1"/>
  <c r="J79" i="13"/>
  <c r="F71" i="13"/>
  <c r="E69" i="13"/>
  <c r="F49" i="13"/>
  <c r="E47" i="13"/>
  <c r="J21" i="13"/>
  <c r="E21" i="13"/>
  <c r="J20" i="13"/>
  <c r="J18" i="13"/>
  <c r="E18" i="13"/>
  <c r="F52" i="13" s="1"/>
  <c r="J17" i="13"/>
  <c r="J15" i="13"/>
  <c r="E15" i="13"/>
  <c r="F73" i="13" s="1"/>
  <c r="J14" i="13"/>
  <c r="J12" i="13"/>
  <c r="E7" i="13"/>
  <c r="E45" i="13" s="1"/>
  <c r="J236" i="12"/>
  <c r="J68" i="12" s="1"/>
  <c r="AY62" i="1"/>
  <c r="AX62" i="1"/>
  <c r="BI235" i="12"/>
  <c r="BH235" i="12"/>
  <c r="BG235" i="12"/>
  <c r="BF235" i="12"/>
  <c r="BE235" i="12"/>
  <c r="T235" i="12"/>
  <c r="R235" i="12"/>
  <c r="P235" i="12"/>
  <c r="BK235" i="12"/>
  <c r="J235" i="12"/>
  <c r="BI234" i="12"/>
  <c r="BH234" i="12"/>
  <c r="BG234" i="12"/>
  <c r="BF234" i="12"/>
  <c r="T234" i="12"/>
  <c r="R234" i="12"/>
  <c r="P234" i="12"/>
  <c r="BK234" i="12"/>
  <c r="J234" i="12"/>
  <c r="BE234" i="12" s="1"/>
  <c r="BI233" i="12"/>
  <c r="BH233" i="12"/>
  <c r="BG233" i="12"/>
  <c r="BF233" i="12"/>
  <c r="T233" i="12"/>
  <c r="R233" i="12"/>
  <c r="P233" i="12"/>
  <c r="BK233" i="12"/>
  <c r="J233" i="12"/>
  <c r="BE233" i="12" s="1"/>
  <c r="BI232" i="12"/>
  <c r="BH232" i="12"/>
  <c r="BG232" i="12"/>
  <c r="BF232" i="12"/>
  <c r="T232" i="12"/>
  <c r="R232" i="12"/>
  <c r="P232" i="12"/>
  <c r="BK232" i="12"/>
  <c r="J232" i="12"/>
  <c r="BE232" i="12" s="1"/>
  <c r="BI231" i="12"/>
  <c r="BH231" i="12"/>
  <c r="BG231" i="12"/>
  <c r="BF231" i="12"/>
  <c r="BE231" i="12"/>
  <c r="T231" i="12"/>
  <c r="R231" i="12"/>
  <c r="P231" i="12"/>
  <c r="BK231" i="12"/>
  <c r="J231" i="12"/>
  <c r="BI229" i="12"/>
  <c r="BH229" i="12"/>
  <c r="BG229" i="12"/>
  <c r="BF229" i="12"/>
  <c r="T229" i="12"/>
  <c r="R229" i="12"/>
  <c r="P229" i="12"/>
  <c r="BK229" i="12"/>
  <c r="J229" i="12"/>
  <c r="BE229" i="12" s="1"/>
  <c r="BI228" i="12"/>
  <c r="BH228" i="12"/>
  <c r="BG228" i="12"/>
  <c r="BF228" i="12"/>
  <c r="T228" i="12"/>
  <c r="R228" i="12"/>
  <c r="P228" i="12"/>
  <c r="BK228" i="12"/>
  <c r="J228" i="12"/>
  <c r="BE228" i="12" s="1"/>
  <c r="BI227" i="12"/>
  <c r="BH227" i="12"/>
  <c r="BG227" i="12"/>
  <c r="BF227" i="12"/>
  <c r="T227" i="12"/>
  <c r="R227" i="12"/>
  <c r="P227" i="12"/>
  <c r="BK227" i="12"/>
  <c r="J227" i="12"/>
  <c r="BE227" i="12" s="1"/>
  <c r="BI226" i="12"/>
  <c r="BH226" i="12"/>
  <c r="BG226" i="12"/>
  <c r="BF226" i="12"/>
  <c r="BE226" i="12"/>
  <c r="T226" i="12"/>
  <c r="R226" i="12"/>
  <c r="P226" i="12"/>
  <c r="BK226" i="12"/>
  <c r="J226" i="12"/>
  <c r="BI225" i="12"/>
  <c r="BH225" i="12"/>
  <c r="BG225" i="12"/>
  <c r="BF225" i="12"/>
  <c r="T225" i="12"/>
  <c r="R225" i="12"/>
  <c r="P225" i="12"/>
  <c r="BK225" i="12"/>
  <c r="J225" i="12"/>
  <c r="BE225" i="12" s="1"/>
  <c r="BI224" i="12"/>
  <c r="BH224" i="12"/>
  <c r="BG224" i="12"/>
  <c r="BF224" i="12"/>
  <c r="T224" i="12"/>
  <c r="R224" i="12"/>
  <c r="P224" i="12"/>
  <c r="BK224" i="12"/>
  <c r="J224" i="12"/>
  <c r="BE224" i="12" s="1"/>
  <c r="BI222" i="12"/>
  <c r="BH222" i="12"/>
  <c r="BG222" i="12"/>
  <c r="BF222" i="12"/>
  <c r="T222" i="12"/>
  <c r="R222" i="12"/>
  <c r="P222" i="12"/>
  <c r="BK222" i="12"/>
  <c r="J222" i="12"/>
  <c r="BE222" i="12" s="1"/>
  <c r="BI220" i="12"/>
  <c r="BH220" i="12"/>
  <c r="BG220" i="12"/>
  <c r="BF220" i="12"/>
  <c r="BE220" i="12"/>
  <c r="T220" i="12"/>
  <c r="R220" i="12"/>
  <c r="P220" i="12"/>
  <c r="BK220" i="12"/>
  <c r="J220" i="12"/>
  <c r="BI218" i="12"/>
  <c r="BH218" i="12"/>
  <c r="BG218" i="12"/>
  <c r="BF218" i="12"/>
  <c r="T218" i="12"/>
  <c r="R218" i="12"/>
  <c r="P218" i="12"/>
  <c r="BK218" i="12"/>
  <c r="J218" i="12"/>
  <c r="BE218" i="12" s="1"/>
  <c r="BI217" i="12"/>
  <c r="BH217" i="12"/>
  <c r="BG217" i="12"/>
  <c r="BF217" i="12"/>
  <c r="T217" i="12"/>
  <c r="R217" i="12"/>
  <c r="P217" i="12"/>
  <c r="BK217" i="12"/>
  <c r="J217" i="12"/>
  <c r="BE217" i="12" s="1"/>
  <c r="BI215" i="12"/>
  <c r="BH215" i="12"/>
  <c r="BG215" i="12"/>
  <c r="BF215" i="12"/>
  <c r="T215" i="12"/>
  <c r="R215" i="12"/>
  <c r="R214" i="12" s="1"/>
  <c r="P215" i="12"/>
  <c r="BK215" i="12"/>
  <c r="BK214" i="12" s="1"/>
  <c r="J214" i="12" s="1"/>
  <c r="J66" i="12" s="1"/>
  <c r="J215" i="12"/>
  <c r="BE215" i="12" s="1"/>
  <c r="BI212" i="12"/>
  <c r="BH212" i="12"/>
  <c r="BG212" i="12"/>
  <c r="BF212" i="12"/>
  <c r="T212" i="12"/>
  <c r="R212" i="12"/>
  <c r="P212" i="12"/>
  <c r="BK212" i="12"/>
  <c r="J212" i="12"/>
  <c r="BE212" i="12" s="1"/>
  <c r="BI210" i="12"/>
  <c r="BH210" i="12"/>
  <c r="BG210" i="12"/>
  <c r="BF210" i="12"/>
  <c r="T210" i="12"/>
  <c r="R210" i="12"/>
  <c r="P210" i="12"/>
  <c r="BK210" i="12"/>
  <c r="J210" i="12"/>
  <c r="BE210" i="12" s="1"/>
  <c r="BI209" i="12"/>
  <c r="BH209" i="12"/>
  <c r="BG209" i="12"/>
  <c r="BF209" i="12"/>
  <c r="T209" i="12"/>
  <c r="R209" i="12"/>
  <c r="P209" i="12"/>
  <c r="BK209" i="12"/>
  <c r="J209" i="12"/>
  <c r="BE209" i="12" s="1"/>
  <c r="BI208" i="12"/>
  <c r="BH208" i="12"/>
  <c r="BG208" i="12"/>
  <c r="BF208" i="12"/>
  <c r="BE208" i="12"/>
  <c r="T208" i="12"/>
  <c r="R208" i="12"/>
  <c r="P208" i="12"/>
  <c r="BK208" i="12"/>
  <c r="J208" i="12"/>
  <c r="BI207" i="12"/>
  <c r="BH207" i="12"/>
  <c r="BG207" i="12"/>
  <c r="BF207" i="12"/>
  <c r="T207" i="12"/>
  <c r="R207" i="12"/>
  <c r="P207" i="12"/>
  <c r="BK207" i="12"/>
  <c r="J207" i="12"/>
  <c r="BE207" i="12" s="1"/>
  <c r="BI206" i="12"/>
  <c r="BH206" i="12"/>
  <c r="BG206" i="12"/>
  <c r="BF206" i="12"/>
  <c r="T206" i="12"/>
  <c r="R206" i="12"/>
  <c r="P206" i="12"/>
  <c r="BK206" i="12"/>
  <c r="J206" i="12"/>
  <c r="BE206" i="12" s="1"/>
  <c r="BI205" i="12"/>
  <c r="BH205" i="12"/>
  <c r="BG205" i="12"/>
  <c r="BF205" i="12"/>
  <c r="T205" i="12"/>
  <c r="R205" i="12"/>
  <c r="P205" i="12"/>
  <c r="BK205" i="12"/>
  <c r="J205" i="12"/>
  <c r="BE205" i="12" s="1"/>
  <c r="BI204" i="12"/>
  <c r="BH204" i="12"/>
  <c r="BG204" i="12"/>
  <c r="BF204" i="12"/>
  <c r="BE204" i="12"/>
  <c r="T204" i="12"/>
  <c r="R204" i="12"/>
  <c r="P204" i="12"/>
  <c r="BK204" i="12"/>
  <c r="J204" i="12"/>
  <c r="BI202" i="12"/>
  <c r="BH202" i="12"/>
  <c r="BG202" i="12"/>
  <c r="BF202" i="12"/>
  <c r="T202" i="12"/>
  <c r="R202" i="12"/>
  <c r="P202" i="12"/>
  <c r="BK202" i="12"/>
  <c r="J202" i="12"/>
  <c r="BE202" i="12" s="1"/>
  <c r="BI201" i="12"/>
  <c r="BH201" i="12"/>
  <c r="BG201" i="12"/>
  <c r="BF201" i="12"/>
  <c r="T201" i="12"/>
  <c r="R201" i="12"/>
  <c r="P201" i="12"/>
  <c r="P198" i="12" s="1"/>
  <c r="BK201" i="12"/>
  <c r="J201" i="12"/>
  <c r="BE201" i="12" s="1"/>
  <c r="BI199" i="12"/>
  <c r="BH199" i="12"/>
  <c r="BG199" i="12"/>
  <c r="BF199" i="12"/>
  <c r="T199" i="12"/>
  <c r="R199" i="12"/>
  <c r="P199" i="12"/>
  <c r="BK199" i="12"/>
  <c r="J199" i="12"/>
  <c r="BE199" i="12" s="1"/>
  <c r="BI196" i="12"/>
  <c r="BH196" i="12"/>
  <c r="BG196" i="12"/>
  <c r="BF196" i="12"/>
  <c r="BE196" i="12"/>
  <c r="T196" i="12"/>
  <c r="R196" i="12"/>
  <c r="P196" i="12"/>
  <c r="BK196" i="12"/>
  <c r="J196" i="12"/>
  <c r="BI194" i="12"/>
  <c r="BH194" i="12"/>
  <c r="BG194" i="12"/>
  <c r="BF194" i="12"/>
  <c r="T194" i="12"/>
  <c r="R194" i="12"/>
  <c r="P194" i="12"/>
  <c r="BK194" i="12"/>
  <c r="J194" i="12"/>
  <c r="BE194" i="12" s="1"/>
  <c r="BI193" i="12"/>
  <c r="BH193" i="12"/>
  <c r="BG193" i="12"/>
  <c r="BF193" i="12"/>
  <c r="T193" i="12"/>
  <c r="R193" i="12"/>
  <c r="P193" i="12"/>
  <c r="BK193" i="12"/>
  <c r="J193" i="12"/>
  <c r="BE193" i="12" s="1"/>
  <c r="BI192" i="12"/>
  <c r="BH192" i="12"/>
  <c r="BG192" i="12"/>
  <c r="BF192" i="12"/>
  <c r="T192" i="12"/>
  <c r="R192" i="12"/>
  <c r="P192" i="12"/>
  <c r="BK192" i="12"/>
  <c r="J192" i="12"/>
  <c r="BE192" i="12" s="1"/>
  <c r="BI191" i="12"/>
  <c r="BH191" i="12"/>
  <c r="BG191" i="12"/>
  <c r="BF191" i="12"/>
  <c r="BE191" i="12"/>
  <c r="T191" i="12"/>
  <c r="R191" i="12"/>
  <c r="P191" i="12"/>
  <c r="BK191" i="12"/>
  <c r="J191" i="12"/>
  <c r="BI190" i="12"/>
  <c r="BH190" i="12"/>
  <c r="BG190" i="12"/>
  <c r="BF190" i="12"/>
  <c r="T190" i="12"/>
  <c r="R190" i="12"/>
  <c r="P190" i="12"/>
  <c r="BK190" i="12"/>
  <c r="J190" i="12"/>
  <c r="BE190" i="12" s="1"/>
  <c r="BI189" i="12"/>
  <c r="BH189" i="12"/>
  <c r="BG189" i="12"/>
  <c r="BF189" i="12"/>
  <c r="T189" i="12"/>
  <c r="R189" i="12"/>
  <c r="P189" i="12"/>
  <c r="BK189" i="12"/>
  <c r="J189" i="12"/>
  <c r="BE189" i="12" s="1"/>
  <c r="BI188" i="12"/>
  <c r="BH188" i="12"/>
  <c r="BG188" i="12"/>
  <c r="BF188" i="12"/>
  <c r="T188" i="12"/>
  <c r="R188" i="12"/>
  <c r="P188" i="12"/>
  <c r="BK188" i="12"/>
  <c r="J188" i="12"/>
  <c r="BE188" i="12" s="1"/>
  <c r="BI186" i="12"/>
  <c r="BH186" i="12"/>
  <c r="BG186" i="12"/>
  <c r="BF186" i="12"/>
  <c r="BE186" i="12"/>
  <c r="T186" i="12"/>
  <c r="R186" i="12"/>
  <c r="P186" i="12"/>
  <c r="BK186" i="12"/>
  <c r="J186" i="12"/>
  <c r="BI185" i="12"/>
  <c r="BH185" i="12"/>
  <c r="BG185" i="12"/>
  <c r="BF185" i="12"/>
  <c r="T185" i="12"/>
  <c r="R185" i="12"/>
  <c r="P185" i="12"/>
  <c r="BK185" i="12"/>
  <c r="J185" i="12"/>
  <c r="BE185" i="12" s="1"/>
  <c r="BI183" i="12"/>
  <c r="BH183" i="12"/>
  <c r="BG183" i="12"/>
  <c r="BF183" i="12"/>
  <c r="T183" i="12"/>
  <c r="R183" i="12"/>
  <c r="P183" i="12"/>
  <c r="P182" i="12" s="1"/>
  <c r="BK183" i="12"/>
  <c r="J183" i="12"/>
  <c r="BE183" i="12" s="1"/>
  <c r="BI179" i="12"/>
  <c r="BH179" i="12"/>
  <c r="BG179" i="12"/>
  <c r="BF179" i="12"/>
  <c r="T179" i="12"/>
  <c r="R179" i="12"/>
  <c r="P179" i="12"/>
  <c r="BK179" i="12"/>
  <c r="J179" i="12"/>
  <c r="BE179" i="12" s="1"/>
  <c r="BI177" i="12"/>
  <c r="BH177" i="12"/>
  <c r="BG177" i="12"/>
  <c r="BF177" i="12"/>
  <c r="T177" i="12"/>
  <c r="R177" i="12"/>
  <c r="P177" i="12"/>
  <c r="BK177" i="12"/>
  <c r="J177" i="12"/>
  <c r="BE177" i="12" s="1"/>
  <c r="BI176" i="12"/>
  <c r="BH176" i="12"/>
  <c r="BG176" i="12"/>
  <c r="BF176" i="12"/>
  <c r="BE176" i="12"/>
  <c r="T176" i="12"/>
  <c r="R176" i="12"/>
  <c r="P176" i="12"/>
  <c r="BK176" i="12"/>
  <c r="J176" i="12"/>
  <c r="BI175" i="12"/>
  <c r="BH175" i="12"/>
  <c r="BG175" i="12"/>
  <c r="BF175" i="12"/>
  <c r="T175" i="12"/>
  <c r="R175" i="12"/>
  <c r="P175" i="12"/>
  <c r="BK175" i="12"/>
  <c r="J175" i="12"/>
  <c r="BE175" i="12" s="1"/>
  <c r="BI174" i="12"/>
  <c r="BH174" i="12"/>
  <c r="BG174" i="12"/>
  <c r="BF174" i="12"/>
  <c r="T174" i="12"/>
  <c r="R174" i="12"/>
  <c r="P174" i="12"/>
  <c r="BK174" i="12"/>
  <c r="J174" i="12"/>
  <c r="BE174" i="12" s="1"/>
  <c r="BI173" i="12"/>
  <c r="BH173" i="12"/>
  <c r="BG173" i="12"/>
  <c r="BF173" i="12"/>
  <c r="T173" i="12"/>
  <c r="R173" i="12"/>
  <c r="P173" i="12"/>
  <c r="BK173" i="12"/>
  <c r="J173" i="12"/>
  <c r="BE173" i="12" s="1"/>
  <c r="BI172" i="12"/>
  <c r="BH172" i="12"/>
  <c r="BG172" i="12"/>
  <c r="BF172" i="12"/>
  <c r="BE172" i="12"/>
  <c r="T172" i="12"/>
  <c r="R172" i="12"/>
  <c r="P172" i="12"/>
  <c r="BK172" i="12"/>
  <c r="BK170" i="12" s="1"/>
  <c r="J170" i="12" s="1"/>
  <c r="J62" i="12" s="1"/>
  <c r="J172" i="12"/>
  <c r="BI171" i="12"/>
  <c r="BH171" i="12"/>
  <c r="BG171" i="12"/>
  <c r="BF171" i="12"/>
  <c r="T171" i="12"/>
  <c r="T170" i="12" s="1"/>
  <c r="R171" i="12"/>
  <c r="P171" i="12"/>
  <c r="BK171" i="12"/>
  <c r="J171" i="12"/>
  <c r="BE171" i="12" s="1"/>
  <c r="BI168" i="12"/>
  <c r="BH168" i="12"/>
  <c r="BG168" i="12"/>
  <c r="BF168" i="12"/>
  <c r="T168" i="12"/>
  <c r="R168" i="12"/>
  <c r="P168" i="12"/>
  <c r="BK168" i="12"/>
  <c r="J168" i="12"/>
  <c r="BE168" i="12" s="1"/>
  <c r="BI166" i="12"/>
  <c r="BH166" i="12"/>
  <c r="BG166" i="12"/>
  <c r="BF166" i="12"/>
  <c r="BE166" i="12"/>
  <c r="T166" i="12"/>
  <c r="R166" i="12"/>
  <c r="P166" i="12"/>
  <c r="BK166" i="12"/>
  <c r="J166" i="12"/>
  <c r="BI165" i="12"/>
  <c r="BH165" i="12"/>
  <c r="BG165" i="12"/>
  <c r="BF165" i="12"/>
  <c r="T165" i="12"/>
  <c r="R165" i="12"/>
  <c r="P165" i="12"/>
  <c r="BK165" i="12"/>
  <c r="J165" i="12"/>
  <c r="BE165" i="12" s="1"/>
  <c r="BI164" i="12"/>
  <c r="BH164" i="12"/>
  <c r="BG164" i="12"/>
  <c r="BF164" i="12"/>
  <c r="T164" i="12"/>
  <c r="R164" i="12"/>
  <c r="P164" i="12"/>
  <c r="BK164" i="12"/>
  <c r="J164" i="12"/>
  <c r="BE164" i="12" s="1"/>
  <c r="BI163" i="12"/>
  <c r="BH163" i="12"/>
  <c r="BG163" i="12"/>
  <c r="BF163" i="12"/>
  <c r="T163" i="12"/>
  <c r="R163" i="12"/>
  <c r="P163" i="12"/>
  <c r="BK163" i="12"/>
  <c r="J163" i="12"/>
  <c r="BE163" i="12" s="1"/>
  <c r="BI162" i="12"/>
  <c r="BH162" i="12"/>
  <c r="BG162" i="12"/>
  <c r="BF162" i="12"/>
  <c r="BE162" i="12"/>
  <c r="T162" i="12"/>
  <c r="R162" i="12"/>
  <c r="P162" i="12"/>
  <c r="BK162" i="12"/>
  <c r="J162" i="12"/>
  <c r="BI161" i="12"/>
  <c r="BH161" i="12"/>
  <c r="BG161" i="12"/>
  <c r="BF161" i="12"/>
  <c r="T161" i="12"/>
  <c r="R161" i="12"/>
  <c r="P161" i="12"/>
  <c r="BK161" i="12"/>
  <c r="J161" i="12"/>
  <c r="BE161" i="12" s="1"/>
  <c r="BI160" i="12"/>
  <c r="BH160" i="12"/>
  <c r="BG160" i="12"/>
  <c r="BF160" i="12"/>
  <c r="T160" i="12"/>
  <c r="R160" i="12"/>
  <c r="P160" i="12"/>
  <c r="BK160" i="12"/>
  <c r="J160" i="12"/>
  <c r="BE160" i="12" s="1"/>
  <c r="BI158" i="12"/>
  <c r="BH158" i="12"/>
  <c r="BG158" i="12"/>
  <c r="BF158" i="12"/>
  <c r="T158" i="12"/>
  <c r="R158" i="12"/>
  <c r="P158" i="12"/>
  <c r="BK158" i="12"/>
  <c r="J158" i="12"/>
  <c r="BE158" i="12" s="1"/>
  <c r="BI157" i="12"/>
  <c r="BH157" i="12"/>
  <c r="BG157" i="12"/>
  <c r="BF157" i="12"/>
  <c r="BE157" i="12"/>
  <c r="T157" i="12"/>
  <c r="R157" i="12"/>
  <c r="P157" i="12"/>
  <c r="BK157" i="12"/>
  <c r="J157" i="12"/>
  <c r="BI155" i="12"/>
  <c r="BH155" i="12"/>
  <c r="BG155" i="12"/>
  <c r="BF155" i="12"/>
  <c r="T155" i="12"/>
  <c r="R155" i="12"/>
  <c r="P155" i="12"/>
  <c r="BK155" i="12"/>
  <c r="J155" i="12"/>
  <c r="BE155" i="12" s="1"/>
  <c r="BI153" i="12"/>
  <c r="BH153" i="12"/>
  <c r="BG153" i="12"/>
  <c r="BF153" i="12"/>
  <c r="T153" i="12"/>
  <c r="R153" i="12"/>
  <c r="P153" i="12"/>
  <c r="BK153" i="12"/>
  <c r="J153" i="12"/>
  <c r="BE153" i="12" s="1"/>
  <c r="BI151" i="12"/>
  <c r="BH151" i="12"/>
  <c r="BG151" i="12"/>
  <c r="BF151" i="12"/>
  <c r="T151" i="12"/>
  <c r="R151" i="12"/>
  <c r="P151" i="12"/>
  <c r="BK151" i="12"/>
  <c r="J151" i="12"/>
  <c r="BE151" i="12" s="1"/>
  <c r="BI149" i="12"/>
  <c r="BH149" i="12"/>
  <c r="BG149" i="12"/>
  <c r="BF149" i="12"/>
  <c r="BE149" i="12"/>
  <c r="T149" i="12"/>
  <c r="R149" i="12"/>
  <c r="R148" i="12" s="1"/>
  <c r="P149" i="12"/>
  <c r="P148" i="12" s="1"/>
  <c r="BK149" i="12"/>
  <c r="BK148" i="12" s="1"/>
  <c r="J148" i="12" s="1"/>
  <c r="J60" i="12" s="1"/>
  <c r="J149" i="12"/>
  <c r="BI146" i="12"/>
  <c r="BH146" i="12"/>
  <c r="BG146" i="12"/>
  <c r="BF146" i="12"/>
  <c r="BE146" i="12"/>
  <c r="T146" i="12"/>
  <c r="R146" i="12"/>
  <c r="P146" i="12"/>
  <c r="BK146" i="12"/>
  <c r="J146" i="12"/>
  <c r="BI144" i="12"/>
  <c r="BH144" i="12"/>
  <c r="BG144" i="12"/>
  <c r="BF144" i="12"/>
  <c r="T144" i="12"/>
  <c r="R144" i="12"/>
  <c r="P144" i="12"/>
  <c r="BK144" i="12"/>
  <c r="J144" i="12"/>
  <c r="BE144" i="12" s="1"/>
  <c r="BI143" i="12"/>
  <c r="BH143" i="12"/>
  <c r="BG143" i="12"/>
  <c r="BF143" i="12"/>
  <c r="T143" i="12"/>
  <c r="R143" i="12"/>
  <c r="P143" i="12"/>
  <c r="BK143" i="12"/>
  <c r="J143" i="12"/>
  <c r="BE143" i="12" s="1"/>
  <c r="BI141" i="12"/>
  <c r="BH141" i="12"/>
  <c r="BG141" i="12"/>
  <c r="BF141" i="12"/>
  <c r="T141" i="12"/>
  <c r="R141" i="12"/>
  <c r="P141" i="12"/>
  <c r="BK141" i="12"/>
  <c r="J141" i="12"/>
  <c r="BE141" i="12" s="1"/>
  <c r="BI140" i="12"/>
  <c r="BH140" i="12"/>
  <c r="BG140" i="12"/>
  <c r="BF140" i="12"/>
  <c r="BE140" i="12"/>
  <c r="T140" i="12"/>
  <c r="R140" i="12"/>
  <c r="P140" i="12"/>
  <c r="BK140" i="12"/>
  <c r="J140" i="12"/>
  <c r="BI139" i="12"/>
  <c r="BH139" i="12"/>
  <c r="BG139" i="12"/>
  <c r="BF139" i="12"/>
  <c r="T139" i="12"/>
  <c r="R139" i="12"/>
  <c r="P139" i="12"/>
  <c r="BK139" i="12"/>
  <c r="J139" i="12"/>
  <c r="BE139" i="12" s="1"/>
  <c r="BI138" i="12"/>
  <c r="BH138" i="12"/>
  <c r="BG138" i="12"/>
  <c r="BF138" i="12"/>
  <c r="T138" i="12"/>
  <c r="T137" i="12" s="1"/>
  <c r="R138" i="12"/>
  <c r="P138" i="12"/>
  <c r="P137" i="12" s="1"/>
  <c r="BK138" i="12"/>
  <c r="J138" i="12"/>
  <c r="BE138" i="12" s="1"/>
  <c r="BI135" i="12"/>
  <c r="BH135" i="12"/>
  <c r="BG135" i="12"/>
  <c r="BF135" i="12"/>
  <c r="T135" i="12"/>
  <c r="R135" i="12"/>
  <c r="P135" i="12"/>
  <c r="BK135" i="12"/>
  <c r="J135" i="12"/>
  <c r="BE135" i="12" s="1"/>
  <c r="BI133" i="12"/>
  <c r="BH133" i="12"/>
  <c r="BG133" i="12"/>
  <c r="BF133" i="12"/>
  <c r="BE133" i="12"/>
  <c r="T133" i="12"/>
  <c r="R133" i="12"/>
  <c r="P133" i="12"/>
  <c r="BK133" i="12"/>
  <c r="J133" i="12"/>
  <c r="BI132" i="12"/>
  <c r="BH132" i="12"/>
  <c r="BG132" i="12"/>
  <c r="BF132" i="12"/>
  <c r="T132" i="12"/>
  <c r="R132" i="12"/>
  <c r="P132" i="12"/>
  <c r="BK132" i="12"/>
  <c r="J132" i="12"/>
  <c r="BE132" i="12" s="1"/>
  <c r="BI130" i="12"/>
  <c r="BH130" i="12"/>
  <c r="BG130" i="12"/>
  <c r="BF130" i="12"/>
  <c r="T130" i="12"/>
  <c r="R130" i="12"/>
  <c r="P130" i="12"/>
  <c r="BK130" i="12"/>
  <c r="J130" i="12"/>
  <c r="BE130" i="12" s="1"/>
  <c r="BI129" i="12"/>
  <c r="BH129" i="12"/>
  <c r="BG129" i="12"/>
  <c r="BF129" i="12"/>
  <c r="T129" i="12"/>
  <c r="R129" i="12"/>
  <c r="P129" i="12"/>
  <c r="BK129" i="12"/>
  <c r="J129" i="12"/>
  <c r="BE129" i="12" s="1"/>
  <c r="BI127" i="12"/>
  <c r="BH127" i="12"/>
  <c r="BG127" i="12"/>
  <c r="BF127" i="12"/>
  <c r="BE127" i="12"/>
  <c r="T127" i="12"/>
  <c r="R127" i="12"/>
  <c r="P127" i="12"/>
  <c r="BK127" i="12"/>
  <c r="J127" i="12"/>
  <c r="BI125" i="12"/>
  <c r="BH125" i="12"/>
  <c r="BG125" i="12"/>
  <c r="BF125" i="12"/>
  <c r="T125" i="12"/>
  <c r="R125" i="12"/>
  <c r="P125" i="12"/>
  <c r="BK125" i="12"/>
  <c r="J125" i="12"/>
  <c r="BE125" i="12" s="1"/>
  <c r="BI124" i="12"/>
  <c r="BH124" i="12"/>
  <c r="BG124" i="12"/>
  <c r="BF124" i="12"/>
  <c r="T124" i="12"/>
  <c r="R124" i="12"/>
  <c r="P124" i="12"/>
  <c r="BK124" i="12"/>
  <c r="J124" i="12"/>
  <c r="BE124" i="12" s="1"/>
  <c r="BI122" i="12"/>
  <c r="BH122" i="12"/>
  <c r="BG122" i="12"/>
  <c r="BF122" i="12"/>
  <c r="T122" i="12"/>
  <c r="R122" i="12"/>
  <c r="P122" i="12"/>
  <c r="BK122" i="12"/>
  <c r="J122" i="12"/>
  <c r="BE122" i="12" s="1"/>
  <c r="BI121" i="12"/>
  <c r="BH121" i="12"/>
  <c r="BG121" i="12"/>
  <c r="BF121" i="12"/>
  <c r="BE121" i="12"/>
  <c r="T121" i="12"/>
  <c r="R121" i="12"/>
  <c r="P121" i="12"/>
  <c r="BK121" i="12"/>
  <c r="J121" i="12"/>
  <c r="BI120" i="12"/>
  <c r="BH120" i="12"/>
  <c r="BG120" i="12"/>
  <c r="BF120" i="12"/>
  <c r="T120" i="12"/>
  <c r="R120" i="12"/>
  <c r="P120" i="12"/>
  <c r="BK120" i="12"/>
  <c r="J120" i="12"/>
  <c r="BE120" i="12" s="1"/>
  <c r="BI119" i="12"/>
  <c r="BH119" i="12"/>
  <c r="BG119" i="12"/>
  <c r="BF119" i="12"/>
  <c r="T119" i="12"/>
  <c r="R119" i="12"/>
  <c r="P119" i="12"/>
  <c r="BK119" i="12"/>
  <c r="J119" i="12"/>
  <c r="BE119" i="12" s="1"/>
  <c r="BI117" i="12"/>
  <c r="BH117" i="12"/>
  <c r="BG117" i="12"/>
  <c r="BF117" i="12"/>
  <c r="T117" i="12"/>
  <c r="R117" i="12"/>
  <c r="P117" i="12"/>
  <c r="BK117" i="12"/>
  <c r="J117" i="12"/>
  <c r="BE117" i="12" s="1"/>
  <c r="BI116" i="12"/>
  <c r="BH116" i="12"/>
  <c r="BG116" i="12"/>
  <c r="BF116" i="12"/>
  <c r="BE116" i="12"/>
  <c r="T116" i="12"/>
  <c r="R116" i="12"/>
  <c r="P116" i="12"/>
  <c r="BK116" i="12"/>
  <c r="J116" i="12"/>
  <c r="BI115" i="12"/>
  <c r="BH115" i="12"/>
  <c r="BG115" i="12"/>
  <c r="BF115" i="12"/>
  <c r="T115" i="12"/>
  <c r="R115" i="12"/>
  <c r="P115" i="12"/>
  <c r="BK115" i="12"/>
  <c r="J115" i="12"/>
  <c r="BE115" i="12" s="1"/>
  <c r="BI114" i="12"/>
  <c r="BH114" i="12"/>
  <c r="BG114" i="12"/>
  <c r="BF114" i="12"/>
  <c r="T114" i="12"/>
  <c r="R114" i="12"/>
  <c r="P114" i="12"/>
  <c r="BK114" i="12"/>
  <c r="J114" i="12"/>
  <c r="BE114" i="12" s="1"/>
  <c r="BI113" i="12"/>
  <c r="BH113" i="12"/>
  <c r="BG113" i="12"/>
  <c r="BF113" i="12"/>
  <c r="T113" i="12"/>
  <c r="R113" i="12"/>
  <c r="P113" i="12"/>
  <c r="BK113" i="12"/>
  <c r="J113" i="12"/>
  <c r="BE113" i="12" s="1"/>
  <c r="BI112" i="12"/>
  <c r="BH112" i="12"/>
  <c r="BG112" i="12"/>
  <c r="BF112" i="12"/>
  <c r="BE112" i="12"/>
  <c r="T112" i="12"/>
  <c r="R112" i="12"/>
  <c r="P112" i="12"/>
  <c r="BK112" i="12"/>
  <c r="J112" i="12"/>
  <c r="BI111" i="12"/>
  <c r="BH111" i="12"/>
  <c r="BG111" i="12"/>
  <c r="BF111" i="12"/>
  <c r="T111" i="12"/>
  <c r="R111" i="12"/>
  <c r="P111" i="12"/>
  <c r="BK111" i="12"/>
  <c r="J111" i="12"/>
  <c r="BE111" i="12" s="1"/>
  <c r="BI110" i="12"/>
  <c r="BH110" i="12"/>
  <c r="BG110" i="12"/>
  <c r="BF110" i="12"/>
  <c r="T110" i="12"/>
  <c r="R110" i="12"/>
  <c r="P110" i="12"/>
  <c r="BK110" i="12"/>
  <c r="J110" i="12"/>
  <c r="BE110" i="12" s="1"/>
  <c r="BI108" i="12"/>
  <c r="BH108" i="12"/>
  <c r="BG108" i="12"/>
  <c r="BF108" i="12"/>
  <c r="T108" i="12"/>
  <c r="R108" i="12"/>
  <c r="P108" i="12"/>
  <c r="BK108" i="12"/>
  <c r="J108" i="12"/>
  <c r="BE108" i="12" s="1"/>
  <c r="BI107" i="12"/>
  <c r="BH107" i="12"/>
  <c r="BG107" i="12"/>
  <c r="BF107" i="12"/>
  <c r="BE107" i="12"/>
  <c r="T107" i="12"/>
  <c r="R107" i="12"/>
  <c r="P107" i="12"/>
  <c r="BK107" i="12"/>
  <c r="J107" i="12"/>
  <c r="BI105" i="12"/>
  <c r="BH105" i="12"/>
  <c r="BG105" i="12"/>
  <c r="BF105" i="12"/>
  <c r="T105" i="12"/>
  <c r="R105" i="12"/>
  <c r="P105" i="12"/>
  <c r="BK105" i="12"/>
  <c r="J105" i="12"/>
  <c r="BE105" i="12" s="1"/>
  <c r="BI104" i="12"/>
  <c r="BH104" i="12"/>
  <c r="BG104" i="12"/>
  <c r="BF104" i="12"/>
  <c r="T104" i="12"/>
  <c r="R104" i="12"/>
  <c r="P104" i="12"/>
  <c r="BK104" i="12"/>
  <c r="J104" i="12"/>
  <c r="BE104" i="12" s="1"/>
  <c r="BI103" i="12"/>
  <c r="BH103" i="12"/>
  <c r="BG103" i="12"/>
  <c r="BF103" i="12"/>
  <c r="T103" i="12"/>
  <c r="R103" i="12"/>
  <c r="P103" i="12"/>
  <c r="BK103" i="12"/>
  <c r="J103" i="12"/>
  <c r="BE103" i="12" s="1"/>
  <c r="BI102" i="12"/>
  <c r="BH102" i="12"/>
  <c r="BG102" i="12"/>
  <c r="BF102" i="12"/>
  <c r="BE102" i="12"/>
  <c r="T102" i="12"/>
  <c r="R102" i="12"/>
  <c r="P102" i="12"/>
  <c r="BK102" i="12"/>
  <c r="J102" i="12"/>
  <c r="BI101" i="12"/>
  <c r="BH101" i="12"/>
  <c r="BG101" i="12"/>
  <c r="BF101" i="12"/>
  <c r="T101" i="12"/>
  <c r="R101" i="12"/>
  <c r="P101" i="12"/>
  <c r="BK101" i="12"/>
  <c r="J101" i="12"/>
  <c r="BE101" i="12" s="1"/>
  <c r="BI100" i="12"/>
  <c r="BH100" i="12"/>
  <c r="BG100" i="12"/>
  <c r="BF100" i="12"/>
  <c r="T100" i="12"/>
  <c r="R100" i="12"/>
  <c r="P100" i="12"/>
  <c r="BK100" i="12"/>
  <c r="J100" i="12"/>
  <c r="BE100" i="12" s="1"/>
  <c r="BI98" i="12"/>
  <c r="BH98" i="12"/>
  <c r="BG98" i="12"/>
  <c r="BF98" i="12"/>
  <c r="T98" i="12"/>
  <c r="R98" i="12"/>
  <c r="P98" i="12"/>
  <c r="BK98" i="12"/>
  <c r="J98" i="12"/>
  <c r="BE98" i="12" s="1"/>
  <c r="BI97" i="12"/>
  <c r="BH97" i="12"/>
  <c r="BG97" i="12"/>
  <c r="BF97" i="12"/>
  <c r="BE97" i="12"/>
  <c r="T97" i="12"/>
  <c r="R97" i="12"/>
  <c r="P97" i="12"/>
  <c r="BK97" i="12"/>
  <c r="J97" i="12"/>
  <c r="BI96" i="12"/>
  <c r="BH96" i="12"/>
  <c r="BG96" i="12"/>
  <c r="BF96" i="12"/>
  <c r="T96" i="12"/>
  <c r="R96" i="12"/>
  <c r="P96" i="12"/>
  <c r="BK96" i="12"/>
  <c r="J96" i="12"/>
  <c r="BE96" i="12" s="1"/>
  <c r="BI95" i="12"/>
  <c r="BH95" i="12"/>
  <c r="BG95" i="12"/>
  <c r="BF95" i="12"/>
  <c r="T95" i="12"/>
  <c r="R95" i="12"/>
  <c r="P95" i="12"/>
  <c r="BK95" i="12"/>
  <c r="J95" i="12"/>
  <c r="BE95" i="12" s="1"/>
  <c r="BI94" i="12"/>
  <c r="BH94" i="12"/>
  <c r="BG94" i="12"/>
  <c r="BF94" i="12"/>
  <c r="T94" i="12"/>
  <c r="R94" i="12"/>
  <c r="P94" i="12"/>
  <c r="BK94" i="12"/>
  <c r="J94" i="12"/>
  <c r="BE94" i="12" s="1"/>
  <c r="BI93" i="12"/>
  <c r="BH93" i="12"/>
  <c r="BG93" i="12"/>
  <c r="BF93" i="12"/>
  <c r="BE93" i="12"/>
  <c r="T93" i="12"/>
  <c r="R93" i="12"/>
  <c r="P93" i="12"/>
  <c r="BK93" i="12"/>
  <c r="BK90" i="12" s="1"/>
  <c r="J93" i="12"/>
  <c r="BI91" i="12"/>
  <c r="BH91" i="12"/>
  <c r="BG91" i="12"/>
  <c r="F32" i="12" s="1"/>
  <c r="BB62" i="1" s="1"/>
  <c r="BF91" i="12"/>
  <c r="T91" i="12"/>
  <c r="T90" i="12" s="1"/>
  <c r="R91" i="12"/>
  <c r="P91" i="12"/>
  <c r="BK91" i="12"/>
  <c r="J91" i="12"/>
  <c r="BE91" i="12" s="1"/>
  <c r="J84" i="12"/>
  <c r="F82" i="12"/>
  <c r="E80" i="12"/>
  <c r="F51" i="12"/>
  <c r="F49" i="12"/>
  <c r="E47" i="12"/>
  <c r="J21" i="12"/>
  <c r="E21" i="12"/>
  <c r="J51" i="12" s="1"/>
  <c r="J20" i="12"/>
  <c r="J18" i="12"/>
  <c r="E18" i="12"/>
  <c r="F52" i="12" s="1"/>
  <c r="J17" i="12"/>
  <c r="J15" i="12"/>
  <c r="E15" i="12"/>
  <c r="F84" i="12" s="1"/>
  <c r="J14" i="12"/>
  <c r="J12" i="12"/>
  <c r="E7" i="12"/>
  <c r="E78" i="12" s="1"/>
  <c r="AY61" i="1"/>
  <c r="AX61" i="1"/>
  <c r="BI265" i="11"/>
  <c r="BH265" i="11"/>
  <c r="BG265" i="11"/>
  <c r="BF265" i="11"/>
  <c r="T265" i="11"/>
  <c r="R265" i="11"/>
  <c r="P265" i="11"/>
  <c r="BK265" i="11"/>
  <c r="J265" i="11"/>
  <c r="BE265" i="11" s="1"/>
  <c r="BI264" i="11"/>
  <c r="BH264" i="11"/>
  <c r="BG264" i="11"/>
  <c r="BF264" i="11"/>
  <c r="T264" i="11"/>
  <c r="R264" i="11"/>
  <c r="P264" i="11"/>
  <c r="BK264" i="11"/>
  <c r="J264" i="11"/>
  <c r="BE264" i="11" s="1"/>
  <c r="BI263" i="11"/>
  <c r="BH263" i="11"/>
  <c r="BG263" i="11"/>
  <c r="BF263" i="11"/>
  <c r="T263" i="11"/>
  <c r="R263" i="11"/>
  <c r="P263" i="11"/>
  <c r="BK263" i="11"/>
  <c r="J263" i="11"/>
  <c r="BE263" i="11" s="1"/>
  <c r="BI262" i="11"/>
  <c r="BH262" i="11"/>
  <c r="BG262" i="11"/>
  <c r="BF262" i="11"/>
  <c r="BE262" i="11"/>
  <c r="T262" i="11"/>
  <c r="R262" i="11"/>
  <c r="P262" i="11"/>
  <c r="BK262" i="11"/>
  <c r="J262" i="11"/>
  <c r="BI260" i="11"/>
  <c r="BH260" i="11"/>
  <c r="BG260" i="11"/>
  <c r="BF260" i="11"/>
  <c r="T260" i="11"/>
  <c r="R260" i="11"/>
  <c r="P260" i="11"/>
  <c r="BK260" i="11"/>
  <c r="J260" i="11"/>
  <c r="BE260" i="11" s="1"/>
  <c r="BI259" i="11"/>
  <c r="BH259" i="11"/>
  <c r="BG259" i="11"/>
  <c r="BF259" i="11"/>
  <c r="T259" i="11"/>
  <c r="R259" i="11"/>
  <c r="P259" i="11"/>
  <c r="BK259" i="11"/>
  <c r="J259" i="11"/>
  <c r="BE259" i="11" s="1"/>
  <c r="BI258" i="11"/>
  <c r="BH258" i="11"/>
  <c r="BG258" i="11"/>
  <c r="BF258" i="11"/>
  <c r="T258" i="11"/>
  <c r="R258" i="11"/>
  <c r="P258" i="11"/>
  <c r="BK258" i="11"/>
  <c r="J258" i="11"/>
  <c r="BE258" i="11" s="1"/>
  <c r="BI257" i="11"/>
  <c r="BH257" i="11"/>
  <c r="BG257" i="11"/>
  <c r="BF257" i="11"/>
  <c r="BE257" i="11"/>
  <c r="T257" i="11"/>
  <c r="R257" i="11"/>
  <c r="P257" i="11"/>
  <c r="P256" i="11" s="1"/>
  <c r="BK257" i="11"/>
  <c r="BK256" i="11" s="1"/>
  <c r="J256" i="11" s="1"/>
  <c r="J60" i="11" s="1"/>
  <c r="J257" i="11"/>
  <c r="BI255" i="11"/>
  <c r="BH255" i="11"/>
  <c r="BG255" i="11"/>
  <c r="BF255" i="11"/>
  <c r="T255" i="11"/>
  <c r="R255" i="11"/>
  <c r="P255" i="11"/>
  <c r="BK255" i="11"/>
  <c r="J255" i="11"/>
  <c r="BE255" i="11" s="1"/>
  <c r="BI254" i="11"/>
  <c r="BH254" i="11"/>
  <c r="BG254" i="11"/>
  <c r="BF254" i="11"/>
  <c r="T254" i="11"/>
  <c r="R254" i="11"/>
  <c r="P254" i="11"/>
  <c r="BK254" i="11"/>
  <c r="J254" i="11"/>
  <c r="BE254" i="11" s="1"/>
  <c r="BI253" i="11"/>
  <c r="BH253" i="11"/>
  <c r="BG253" i="11"/>
  <c r="BF253" i="11"/>
  <c r="T253" i="11"/>
  <c r="R253" i="11"/>
  <c r="P253" i="11"/>
  <c r="BK253" i="11"/>
  <c r="J253" i="11"/>
  <c r="BE253" i="11" s="1"/>
  <c r="BI252" i="11"/>
  <c r="BH252" i="11"/>
  <c r="BG252" i="11"/>
  <c r="BF252" i="11"/>
  <c r="BE252" i="11"/>
  <c r="T252" i="11"/>
  <c r="R252" i="11"/>
  <c r="P252" i="11"/>
  <c r="BK252" i="11"/>
  <c r="J252" i="11"/>
  <c r="BI251" i="11"/>
  <c r="BH251" i="11"/>
  <c r="BG251" i="11"/>
  <c r="BF251" i="11"/>
  <c r="T251" i="11"/>
  <c r="R251" i="11"/>
  <c r="P251" i="11"/>
  <c r="BK251" i="11"/>
  <c r="J251" i="11"/>
  <c r="BE251" i="11" s="1"/>
  <c r="BI250" i="11"/>
  <c r="BH250" i="11"/>
  <c r="BG250" i="11"/>
  <c r="BF250" i="11"/>
  <c r="T250" i="11"/>
  <c r="R250" i="11"/>
  <c r="P250" i="11"/>
  <c r="BK250" i="11"/>
  <c r="J250" i="11"/>
  <c r="BE250" i="11" s="1"/>
  <c r="BI249" i="11"/>
  <c r="BH249" i="11"/>
  <c r="BG249" i="11"/>
  <c r="BF249" i="11"/>
  <c r="T249" i="11"/>
  <c r="R249" i="11"/>
  <c r="P249" i="11"/>
  <c r="BK249" i="11"/>
  <c r="J249" i="11"/>
  <c r="BE249" i="11" s="1"/>
  <c r="BI248" i="11"/>
  <c r="BH248" i="11"/>
  <c r="BG248" i="11"/>
  <c r="BF248" i="11"/>
  <c r="BE248" i="11"/>
  <c r="T248" i="11"/>
  <c r="R248" i="11"/>
  <c r="P248" i="11"/>
  <c r="BK248" i="11"/>
  <c r="J248" i="11"/>
  <c r="BI247" i="11"/>
  <c r="BH247" i="11"/>
  <c r="BG247" i="11"/>
  <c r="BF247" i="11"/>
  <c r="T247" i="11"/>
  <c r="R247" i="11"/>
  <c r="P247" i="11"/>
  <c r="BK247" i="11"/>
  <c r="J247" i="11"/>
  <c r="BE247" i="11" s="1"/>
  <c r="BI246" i="11"/>
  <c r="BH246" i="11"/>
  <c r="BG246" i="11"/>
  <c r="BF246" i="11"/>
  <c r="T246" i="11"/>
  <c r="R246" i="11"/>
  <c r="P246" i="11"/>
  <c r="BK246" i="11"/>
  <c r="J246" i="11"/>
  <c r="BE246" i="11" s="1"/>
  <c r="BI245" i="11"/>
  <c r="BH245" i="11"/>
  <c r="BG245" i="11"/>
  <c r="BF245" i="11"/>
  <c r="T245" i="11"/>
  <c r="R245" i="11"/>
  <c r="P245" i="11"/>
  <c r="BK245" i="11"/>
  <c r="J245" i="11"/>
  <c r="BE245" i="11" s="1"/>
  <c r="BI244" i="11"/>
  <c r="BH244" i="11"/>
  <c r="BG244" i="11"/>
  <c r="BF244" i="11"/>
  <c r="BE244" i="11"/>
  <c r="T244" i="11"/>
  <c r="R244" i="11"/>
  <c r="P244" i="11"/>
  <c r="BK244" i="11"/>
  <c r="J244" i="11"/>
  <c r="BI243" i="11"/>
  <c r="BH243" i="11"/>
  <c r="BG243" i="11"/>
  <c r="BF243" i="11"/>
  <c r="T243" i="11"/>
  <c r="R243" i="11"/>
  <c r="P243" i="11"/>
  <c r="BK243" i="11"/>
  <c r="J243" i="11"/>
  <c r="BE243" i="11" s="1"/>
  <c r="BI242" i="11"/>
  <c r="BH242" i="11"/>
  <c r="BG242" i="11"/>
  <c r="BF242" i="11"/>
  <c r="T242" i="11"/>
  <c r="R242" i="11"/>
  <c r="P242" i="11"/>
  <c r="BK242" i="11"/>
  <c r="J242" i="11"/>
  <c r="BE242" i="11" s="1"/>
  <c r="BI241" i="11"/>
  <c r="BH241" i="11"/>
  <c r="BG241" i="11"/>
  <c r="BF241" i="11"/>
  <c r="T241" i="11"/>
  <c r="R241" i="11"/>
  <c r="P241" i="11"/>
  <c r="BK241" i="11"/>
  <c r="J241" i="11"/>
  <c r="BE241" i="11" s="1"/>
  <c r="BI240" i="11"/>
  <c r="BH240" i="11"/>
  <c r="BG240" i="11"/>
  <c r="BF240" i="11"/>
  <c r="BE240" i="11"/>
  <c r="T240" i="11"/>
  <c r="R240" i="11"/>
  <c r="P240" i="11"/>
  <c r="BK240" i="11"/>
  <c r="J240" i="11"/>
  <c r="BI239" i="11"/>
  <c r="BH239" i="11"/>
  <c r="BG239" i="11"/>
  <c r="BF239" i="11"/>
  <c r="T239" i="11"/>
  <c r="R239" i="11"/>
  <c r="P239" i="11"/>
  <c r="BK239" i="11"/>
  <c r="J239" i="11"/>
  <c r="BE239" i="11" s="1"/>
  <c r="BI238" i="11"/>
  <c r="BH238" i="11"/>
  <c r="BG238" i="11"/>
  <c r="BF238" i="11"/>
  <c r="T238" i="11"/>
  <c r="R238" i="11"/>
  <c r="P238" i="11"/>
  <c r="BK238" i="11"/>
  <c r="J238" i="11"/>
  <c r="BE238" i="11" s="1"/>
  <c r="BI237" i="11"/>
  <c r="BH237" i="11"/>
  <c r="BG237" i="11"/>
  <c r="BF237" i="11"/>
  <c r="T237" i="11"/>
  <c r="R237" i="11"/>
  <c r="P237" i="11"/>
  <c r="BK237" i="11"/>
  <c r="J237" i="11"/>
  <c r="BE237" i="11" s="1"/>
  <c r="BI236" i="11"/>
  <c r="BH236" i="11"/>
  <c r="BG236" i="11"/>
  <c r="BF236" i="11"/>
  <c r="BE236" i="11"/>
  <c r="T236" i="11"/>
  <c r="R236" i="11"/>
  <c r="P236" i="11"/>
  <c r="BK236" i="11"/>
  <c r="J236" i="11"/>
  <c r="BI235" i="11"/>
  <c r="BH235" i="11"/>
  <c r="BG235" i="11"/>
  <c r="BF235" i="11"/>
  <c r="T235" i="11"/>
  <c r="R235" i="11"/>
  <c r="P235" i="11"/>
  <c r="BK235" i="11"/>
  <c r="J235" i="11"/>
  <c r="BE235" i="11" s="1"/>
  <c r="BI234" i="11"/>
  <c r="BH234" i="11"/>
  <c r="BG234" i="11"/>
  <c r="BF234" i="11"/>
  <c r="T234" i="11"/>
  <c r="R234" i="11"/>
  <c r="P234" i="11"/>
  <c r="BK234" i="11"/>
  <c r="J234" i="11"/>
  <c r="BE234" i="11" s="1"/>
  <c r="BI233" i="11"/>
  <c r="BH233" i="11"/>
  <c r="BG233" i="11"/>
  <c r="BF233" i="11"/>
  <c r="T233" i="11"/>
  <c r="R233" i="11"/>
  <c r="P233" i="11"/>
  <c r="BK233" i="11"/>
  <c r="J233" i="11"/>
  <c r="BE233" i="11" s="1"/>
  <c r="BI232" i="11"/>
  <c r="BH232" i="11"/>
  <c r="BG232" i="11"/>
  <c r="BF232" i="11"/>
  <c r="BE232" i="11"/>
  <c r="T232" i="11"/>
  <c r="R232" i="11"/>
  <c r="P232" i="11"/>
  <c r="BK232" i="11"/>
  <c r="J232" i="11"/>
  <c r="BI231" i="11"/>
  <c r="BH231" i="11"/>
  <c r="BG231" i="11"/>
  <c r="BF231" i="11"/>
  <c r="T231" i="11"/>
  <c r="R231" i="11"/>
  <c r="P231" i="11"/>
  <c r="BK231" i="11"/>
  <c r="J231" i="11"/>
  <c r="BE231" i="11" s="1"/>
  <c r="BI230" i="11"/>
  <c r="BH230" i="11"/>
  <c r="BG230" i="11"/>
  <c r="BF230" i="11"/>
  <c r="T230" i="11"/>
  <c r="R230" i="11"/>
  <c r="P230" i="11"/>
  <c r="BK230" i="11"/>
  <c r="J230" i="11"/>
  <c r="BE230" i="11" s="1"/>
  <c r="BI229" i="11"/>
  <c r="BH229" i="11"/>
  <c r="BG229" i="11"/>
  <c r="BF229" i="11"/>
  <c r="T229" i="11"/>
  <c r="R229" i="11"/>
  <c r="P229" i="11"/>
  <c r="BK229" i="11"/>
  <c r="J229" i="11"/>
  <c r="BE229" i="11" s="1"/>
  <c r="BI228" i="11"/>
  <c r="BH228" i="11"/>
  <c r="BG228" i="11"/>
  <c r="BF228" i="11"/>
  <c r="BE228" i="11"/>
  <c r="T228" i="11"/>
  <c r="R228" i="11"/>
  <c r="P228" i="11"/>
  <c r="BK228" i="11"/>
  <c r="J228" i="11"/>
  <c r="BI227" i="11"/>
  <c r="BH227" i="11"/>
  <c r="BG227" i="11"/>
  <c r="BF227" i="11"/>
  <c r="T227" i="11"/>
  <c r="R227" i="11"/>
  <c r="P227" i="11"/>
  <c r="BK227" i="11"/>
  <c r="J227" i="11"/>
  <c r="BE227" i="11" s="1"/>
  <c r="BI226" i="11"/>
  <c r="BH226" i="11"/>
  <c r="BG226" i="11"/>
  <c r="BF226" i="11"/>
  <c r="T226" i="11"/>
  <c r="R226" i="11"/>
  <c r="P226" i="11"/>
  <c r="BK226" i="11"/>
  <c r="J226" i="11"/>
  <c r="BE226" i="11" s="1"/>
  <c r="BI225" i="11"/>
  <c r="BH225" i="11"/>
  <c r="BG225" i="11"/>
  <c r="BF225" i="11"/>
  <c r="T225" i="11"/>
  <c r="R225" i="11"/>
  <c r="P225" i="11"/>
  <c r="BK225" i="11"/>
  <c r="J225" i="11"/>
  <c r="BE225" i="11" s="1"/>
  <c r="BI224" i="11"/>
  <c r="BH224" i="11"/>
  <c r="BG224" i="11"/>
  <c r="BF224" i="11"/>
  <c r="BE224" i="11"/>
  <c r="T224" i="11"/>
  <c r="R224" i="11"/>
  <c r="P224" i="11"/>
  <c r="BK224" i="11"/>
  <c r="J224" i="11"/>
  <c r="BI223" i="11"/>
  <c r="BH223" i="11"/>
  <c r="BG223" i="11"/>
  <c r="BF223" i="11"/>
  <c r="T223" i="11"/>
  <c r="R223" i="11"/>
  <c r="P223" i="11"/>
  <c r="BK223" i="11"/>
  <c r="J223" i="11"/>
  <c r="BE223" i="11" s="1"/>
  <c r="BI222" i="11"/>
  <c r="BH222" i="11"/>
  <c r="BG222" i="11"/>
  <c r="BF222" i="11"/>
  <c r="T222" i="11"/>
  <c r="R222" i="11"/>
  <c r="P222" i="11"/>
  <c r="BK222" i="11"/>
  <c r="J222" i="11"/>
  <c r="BE222" i="11" s="1"/>
  <c r="BI221" i="11"/>
  <c r="BH221" i="11"/>
  <c r="BG221" i="11"/>
  <c r="BF221" i="11"/>
  <c r="T221" i="11"/>
  <c r="R221" i="11"/>
  <c r="P221" i="11"/>
  <c r="BK221" i="11"/>
  <c r="J221" i="11"/>
  <c r="BE221" i="11" s="1"/>
  <c r="BI220" i="11"/>
  <c r="BH220" i="11"/>
  <c r="BG220" i="11"/>
  <c r="BF220" i="11"/>
  <c r="BE220" i="11"/>
  <c r="T220" i="11"/>
  <c r="R220" i="11"/>
  <c r="P220" i="11"/>
  <c r="BK220" i="11"/>
  <c r="J220" i="11"/>
  <c r="BI219" i="11"/>
  <c r="BH219" i="11"/>
  <c r="BG219" i="11"/>
  <c r="BF219" i="11"/>
  <c r="T219" i="11"/>
  <c r="R219" i="11"/>
  <c r="P219" i="11"/>
  <c r="BK219" i="11"/>
  <c r="J219" i="11"/>
  <c r="BE219" i="11" s="1"/>
  <c r="BI218" i="11"/>
  <c r="BH218" i="11"/>
  <c r="BG218" i="11"/>
  <c r="BF218" i="11"/>
  <c r="T218" i="11"/>
  <c r="R218" i="11"/>
  <c r="P218" i="11"/>
  <c r="BK218" i="11"/>
  <c r="J218" i="11"/>
  <c r="BE218" i="11" s="1"/>
  <c r="BI217" i="11"/>
  <c r="BH217" i="11"/>
  <c r="BG217" i="11"/>
  <c r="BF217" i="11"/>
  <c r="T217" i="11"/>
  <c r="R217" i="11"/>
  <c r="P217" i="11"/>
  <c r="BK217" i="11"/>
  <c r="J217" i="11"/>
  <c r="BE217" i="11" s="1"/>
  <c r="BI216" i="11"/>
  <c r="BH216" i="11"/>
  <c r="BG216" i="11"/>
  <c r="BF216" i="11"/>
  <c r="BE216" i="11"/>
  <c r="T216" i="11"/>
  <c r="R216" i="11"/>
  <c r="P216" i="11"/>
  <c r="BK216" i="11"/>
  <c r="J216" i="11"/>
  <c r="BI215" i="11"/>
  <c r="BH215" i="11"/>
  <c r="BG215" i="11"/>
  <c r="BF215" i="11"/>
  <c r="T215" i="11"/>
  <c r="R215" i="11"/>
  <c r="P215" i="11"/>
  <c r="BK215" i="11"/>
  <c r="J215" i="11"/>
  <c r="BE215" i="11" s="1"/>
  <c r="BI214" i="11"/>
  <c r="BH214" i="11"/>
  <c r="BG214" i="11"/>
  <c r="BF214" i="11"/>
  <c r="T214" i="11"/>
  <c r="R214" i="11"/>
  <c r="P214" i="11"/>
  <c r="BK214" i="11"/>
  <c r="J214" i="11"/>
  <c r="BE214" i="11" s="1"/>
  <c r="BI213" i="11"/>
  <c r="BH213" i="11"/>
  <c r="BG213" i="11"/>
  <c r="BF213" i="11"/>
  <c r="T213" i="11"/>
  <c r="R213" i="11"/>
  <c r="P213" i="11"/>
  <c r="BK213" i="11"/>
  <c r="J213" i="11"/>
  <c r="BE213" i="11" s="1"/>
  <c r="BI212" i="11"/>
  <c r="BH212" i="11"/>
  <c r="BG212" i="11"/>
  <c r="BF212" i="11"/>
  <c r="BE212" i="11"/>
  <c r="T212" i="11"/>
  <c r="R212" i="11"/>
  <c r="P212" i="11"/>
  <c r="BK212" i="11"/>
  <c r="J212" i="11"/>
  <c r="BI211" i="11"/>
  <c r="BH211" i="11"/>
  <c r="BG211" i="11"/>
  <c r="BF211" i="11"/>
  <c r="T211" i="11"/>
  <c r="R211" i="11"/>
  <c r="P211" i="11"/>
  <c r="BK211" i="11"/>
  <c r="J211" i="11"/>
  <c r="BE211" i="11" s="1"/>
  <c r="BI210" i="11"/>
  <c r="BH210" i="11"/>
  <c r="BG210" i="11"/>
  <c r="BF210" i="11"/>
  <c r="T210" i="11"/>
  <c r="R210" i="11"/>
  <c r="P210" i="11"/>
  <c r="BK210" i="11"/>
  <c r="J210" i="11"/>
  <c r="BE210" i="11" s="1"/>
  <c r="BI209" i="11"/>
  <c r="BH209" i="11"/>
  <c r="BG209" i="11"/>
  <c r="BF209" i="11"/>
  <c r="T209" i="11"/>
  <c r="R209" i="11"/>
  <c r="P209" i="11"/>
  <c r="BK209" i="11"/>
  <c r="J209" i="11"/>
  <c r="BE209" i="11" s="1"/>
  <c r="BI208" i="11"/>
  <c r="BH208" i="11"/>
  <c r="BG208" i="11"/>
  <c r="BF208" i="11"/>
  <c r="BE208" i="11"/>
  <c r="T208" i="11"/>
  <c r="R208" i="11"/>
  <c r="P208" i="11"/>
  <c r="BK208" i="11"/>
  <c r="J208" i="11"/>
  <c r="BI207" i="11"/>
  <c r="BH207" i="11"/>
  <c r="BG207" i="11"/>
  <c r="BF207" i="11"/>
  <c r="T207" i="11"/>
  <c r="R207" i="11"/>
  <c r="P207" i="11"/>
  <c r="BK207" i="11"/>
  <c r="J207" i="11"/>
  <c r="BE207" i="11" s="1"/>
  <c r="BI206" i="11"/>
  <c r="BH206" i="11"/>
  <c r="BG206" i="11"/>
  <c r="BF206" i="11"/>
  <c r="T206" i="11"/>
  <c r="R206" i="11"/>
  <c r="P206" i="11"/>
  <c r="BK206" i="11"/>
  <c r="J206" i="11"/>
  <c r="BE206" i="11" s="1"/>
  <c r="BI205" i="11"/>
  <c r="BH205" i="11"/>
  <c r="BG205" i="11"/>
  <c r="BF205" i="11"/>
  <c r="T205" i="11"/>
  <c r="R205" i="11"/>
  <c r="P205" i="11"/>
  <c r="BK205" i="11"/>
  <c r="J205" i="11"/>
  <c r="BE205" i="11" s="1"/>
  <c r="BI204" i="11"/>
  <c r="BH204" i="11"/>
  <c r="BG204" i="11"/>
  <c r="BF204" i="11"/>
  <c r="BE204" i="11"/>
  <c r="T204" i="11"/>
  <c r="R204" i="11"/>
  <c r="P204" i="11"/>
  <c r="BK204" i="11"/>
  <c r="J204" i="11"/>
  <c r="BI203" i="11"/>
  <c r="BH203" i="11"/>
  <c r="BG203" i="11"/>
  <c r="BF203" i="11"/>
  <c r="T203" i="11"/>
  <c r="R203" i="11"/>
  <c r="P203" i="11"/>
  <c r="BK203" i="11"/>
  <c r="J203" i="11"/>
  <c r="BE203" i="11" s="1"/>
  <c r="BI202" i="11"/>
  <c r="BH202" i="11"/>
  <c r="BG202" i="11"/>
  <c r="BF202" i="11"/>
  <c r="T202" i="11"/>
  <c r="R202" i="11"/>
  <c r="P202" i="11"/>
  <c r="BK202" i="11"/>
  <c r="J202" i="11"/>
  <c r="BE202" i="11" s="1"/>
  <c r="BI201" i="11"/>
  <c r="BH201" i="11"/>
  <c r="BG201" i="11"/>
  <c r="BF201" i="11"/>
  <c r="T201" i="11"/>
  <c r="R201" i="11"/>
  <c r="P201" i="11"/>
  <c r="BK201" i="11"/>
  <c r="J201" i="11"/>
  <c r="BE201" i="11" s="1"/>
  <c r="BI200" i="11"/>
  <c r="BH200" i="11"/>
  <c r="BG200" i="11"/>
  <c r="BF200" i="11"/>
  <c r="BE200" i="11"/>
  <c r="T200" i="11"/>
  <c r="R200" i="11"/>
  <c r="P200" i="11"/>
  <c r="BK200" i="11"/>
  <c r="J200" i="11"/>
  <c r="BI199" i="11"/>
  <c r="BH199" i="11"/>
  <c r="BG199" i="11"/>
  <c r="BF199" i="11"/>
  <c r="T199" i="11"/>
  <c r="R199" i="11"/>
  <c r="P199" i="11"/>
  <c r="BK199" i="11"/>
  <c r="J199" i="11"/>
  <c r="BE199" i="11" s="1"/>
  <c r="BI198" i="11"/>
  <c r="BH198" i="11"/>
  <c r="BG198" i="11"/>
  <c r="BF198" i="11"/>
  <c r="T198" i="11"/>
  <c r="R198" i="11"/>
  <c r="P198" i="11"/>
  <c r="BK198" i="11"/>
  <c r="J198" i="11"/>
  <c r="BE198" i="11" s="1"/>
  <c r="BI197" i="11"/>
  <c r="BH197" i="11"/>
  <c r="BG197" i="11"/>
  <c r="BF197" i="11"/>
  <c r="T197" i="11"/>
  <c r="R197" i="11"/>
  <c r="P197" i="11"/>
  <c r="BK197" i="11"/>
  <c r="J197" i="11"/>
  <c r="BE197" i="11" s="1"/>
  <c r="BI196" i="11"/>
  <c r="BH196" i="11"/>
  <c r="BG196" i="11"/>
  <c r="BF196" i="11"/>
  <c r="BE196" i="11"/>
  <c r="T196" i="11"/>
  <c r="R196" i="11"/>
  <c r="P196" i="11"/>
  <c r="BK196" i="11"/>
  <c r="J196" i="11"/>
  <c r="BI195" i="11"/>
  <c r="BH195" i="11"/>
  <c r="BG195" i="11"/>
  <c r="BF195" i="11"/>
  <c r="T195" i="11"/>
  <c r="R195" i="11"/>
  <c r="P195" i="11"/>
  <c r="BK195" i="11"/>
  <c r="J195" i="11"/>
  <c r="BE195" i="11" s="1"/>
  <c r="BI194" i="11"/>
  <c r="BH194" i="11"/>
  <c r="BG194" i="11"/>
  <c r="BF194" i="11"/>
  <c r="T194" i="11"/>
  <c r="R194" i="11"/>
  <c r="P194" i="11"/>
  <c r="BK194" i="11"/>
  <c r="J194" i="11"/>
  <c r="BE194" i="11" s="1"/>
  <c r="BI193" i="11"/>
  <c r="BH193" i="11"/>
  <c r="BG193" i="11"/>
  <c r="BF193" i="11"/>
  <c r="T193" i="11"/>
  <c r="R193" i="11"/>
  <c r="P193" i="11"/>
  <c r="BK193" i="11"/>
  <c r="J193" i="11"/>
  <c r="BE193" i="11" s="1"/>
  <c r="BI192" i="11"/>
  <c r="BH192" i="11"/>
  <c r="BG192" i="11"/>
  <c r="BF192" i="11"/>
  <c r="BE192" i="11"/>
  <c r="T192" i="11"/>
  <c r="R192" i="11"/>
  <c r="P192" i="11"/>
  <c r="BK192" i="11"/>
  <c r="J192" i="11"/>
  <c r="BI191" i="11"/>
  <c r="BH191" i="11"/>
  <c r="BG191" i="11"/>
  <c r="BF191" i="11"/>
  <c r="T191" i="11"/>
  <c r="R191" i="11"/>
  <c r="P191" i="11"/>
  <c r="BK191" i="11"/>
  <c r="J191" i="11"/>
  <c r="BE191" i="11" s="1"/>
  <c r="BI190" i="11"/>
  <c r="BH190" i="11"/>
  <c r="BG190" i="11"/>
  <c r="BF190" i="11"/>
  <c r="T190" i="11"/>
  <c r="R190" i="11"/>
  <c r="P190" i="11"/>
  <c r="BK190" i="11"/>
  <c r="J190" i="11"/>
  <c r="BE190" i="11" s="1"/>
  <c r="BI189" i="11"/>
  <c r="BH189" i="11"/>
  <c r="BG189" i="11"/>
  <c r="BF189" i="11"/>
  <c r="T189" i="11"/>
  <c r="R189" i="11"/>
  <c r="P189" i="11"/>
  <c r="BK189" i="11"/>
  <c r="J189" i="11"/>
  <c r="BE189" i="11" s="1"/>
  <c r="BI188" i="11"/>
  <c r="BH188" i="11"/>
  <c r="BG188" i="11"/>
  <c r="BF188" i="11"/>
  <c r="BE188" i="11"/>
  <c r="T188" i="11"/>
  <c r="R188" i="11"/>
  <c r="P188" i="11"/>
  <c r="BK188" i="11"/>
  <c r="J188" i="11"/>
  <c r="BI187" i="11"/>
  <c r="BH187" i="11"/>
  <c r="BG187" i="11"/>
  <c r="BF187" i="11"/>
  <c r="T187" i="11"/>
  <c r="R187" i="11"/>
  <c r="P187" i="11"/>
  <c r="BK187" i="11"/>
  <c r="J187" i="11"/>
  <c r="BE187" i="11" s="1"/>
  <c r="BI186" i="11"/>
  <c r="BH186" i="11"/>
  <c r="BG186" i="11"/>
  <c r="BF186" i="11"/>
  <c r="T186" i="11"/>
  <c r="R186" i="11"/>
  <c r="P186" i="11"/>
  <c r="BK186" i="11"/>
  <c r="J186" i="11"/>
  <c r="BE186" i="11" s="1"/>
  <c r="BI185" i="11"/>
  <c r="BH185" i="11"/>
  <c r="BG185" i="11"/>
  <c r="BF185" i="11"/>
  <c r="T185" i="11"/>
  <c r="R185" i="11"/>
  <c r="P185" i="11"/>
  <c r="BK185" i="11"/>
  <c r="J185" i="11"/>
  <c r="BE185" i="11" s="1"/>
  <c r="BI184" i="11"/>
  <c r="BH184" i="11"/>
  <c r="BG184" i="11"/>
  <c r="BF184" i="11"/>
  <c r="BE184" i="11"/>
  <c r="T184" i="11"/>
  <c r="R184" i="11"/>
  <c r="P184" i="11"/>
  <c r="BK184" i="11"/>
  <c r="J184" i="11"/>
  <c r="BI183" i="11"/>
  <c r="BH183" i="11"/>
  <c r="BG183" i="11"/>
  <c r="BF183" i="11"/>
  <c r="T183" i="11"/>
  <c r="R183" i="11"/>
  <c r="P183" i="11"/>
  <c r="BK183" i="11"/>
  <c r="J183" i="11"/>
  <c r="BE183" i="11" s="1"/>
  <c r="BI182" i="11"/>
  <c r="BH182" i="11"/>
  <c r="BG182" i="11"/>
  <c r="BF182" i="11"/>
  <c r="T182" i="11"/>
  <c r="R182" i="11"/>
  <c r="P182" i="11"/>
  <c r="BK182" i="11"/>
  <c r="J182" i="11"/>
  <c r="BE182" i="11" s="1"/>
  <c r="BI181" i="11"/>
  <c r="BH181" i="11"/>
  <c r="BG181" i="11"/>
  <c r="BF181" i="11"/>
  <c r="T181" i="11"/>
  <c r="R181" i="11"/>
  <c r="P181" i="11"/>
  <c r="BK181" i="11"/>
  <c r="J181" i="11"/>
  <c r="BE181" i="11" s="1"/>
  <c r="BI180" i="11"/>
  <c r="BH180" i="11"/>
  <c r="BG180" i="11"/>
  <c r="BF180" i="11"/>
  <c r="BE180" i="11"/>
  <c r="T180" i="11"/>
  <c r="R180" i="11"/>
  <c r="P180" i="11"/>
  <c r="BK180" i="11"/>
  <c r="J180" i="11"/>
  <c r="BI179" i="11"/>
  <c r="BH179" i="11"/>
  <c r="BG179" i="11"/>
  <c r="BF179" i="11"/>
  <c r="T179" i="11"/>
  <c r="R179" i="11"/>
  <c r="P179" i="11"/>
  <c r="BK179" i="11"/>
  <c r="J179" i="11"/>
  <c r="BE179" i="11" s="1"/>
  <c r="BI178" i="11"/>
  <c r="BH178" i="11"/>
  <c r="BG178" i="11"/>
  <c r="BF178" i="11"/>
  <c r="T178" i="11"/>
  <c r="R178" i="11"/>
  <c r="P178" i="11"/>
  <c r="BK178" i="11"/>
  <c r="J178" i="11"/>
  <c r="BE178" i="11" s="1"/>
  <c r="BI177" i="11"/>
  <c r="BH177" i="11"/>
  <c r="BG177" i="11"/>
  <c r="BF177" i="11"/>
  <c r="T177" i="11"/>
  <c r="R177" i="11"/>
  <c r="P177" i="11"/>
  <c r="BK177" i="11"/>
  <c r="J177" i="11"/>
  <c r="BE177" i="11" s="1"/>
  <c r="BI176" i="11"/>
  <c r="BH176" i="11"/>
  <c r="BG176" i="11"/>
  <c r="BF176" i="11"/>
  <c r="BE176" i="11"/>
  <c r="T176" i="11"/>
  <c r="R176" i="11"/>
  <c r="P176" i="11"/>
  <c r="BK176" i="11"/>
  <c r="J176" i="11"/>
  <c r="BI175" i="11"/>
  <c r="BH175" i="11"/>
  <c r="BG175" i="11"/>
  <c r="BF175" i="11"/>
  <c r="T175" i="11"/>
  <c r="R175" i="11"/>
  <c r="P175" i="11"/>
  <c r="BK175" i="11"/>
  <c r="J175" i="11"/>
  <c r="BE175" i="11" s="1"/>
  <c r="BI174" i="11"/>
  <c r="BH174" i="11"/>
  <c r="BG174" i="11"/>
  <c r="BF174" i="11"/>
  <c r="T174" i="11"/>
  <c r="R174" i="11"/>
  <c r="P174" i="11"/>
  <c r="BK174" i="11"/>
  <c r="J174" i="11"/>
  <c r="BE174" i="11" s="1"/>
  <c r="BI173" i="11"/>
  <c r="BH173" i="11"/>
  <c r="BG173" i="11"/>
  <c r="BF173" i="11"/>
  <c r="T173" i="11"/>
  <c r="R173" i="11"/>
  <c r="P173" i="11"/>
  <c r="BK173" i="11"/>
  <c r="J173" i="11"/>
  <c r="BE173" i="11" s="1"/>
  <c r="BI172" i="11"/>
  <c r="BH172" i="11"/>
  <c r="BG172" i="11"/>
  <c r="BF172" i="11"/>
  <c r="BE172" i="11"/>
  <c r="T172" i="11"/>
  <c r="R172" i="11"/>
  <c r="P172" i="11"/>
  <c r="BK172" i="11"/>
  <c r="J172" i="11"/>
  <c r="BI171" i="11"/>
  <c r="BH171" i="11"/>
  <c r="BG171" i="11"/>
  <c r="BF171" i="11"/>
  <c r="T171" i="11"/>
  <c r="R171" i="11"/>
  <c r="P171" i="11"/>
  <c r="BK171" i="11"/>
  <c r="J171" i="11"/>
  <c r="BE171" i="11" s="1"/>
  <c r="BI170" i="11"/>
  <c r="BH170" i="11"/>
  <c r="BG170" i="11"/>
  <c r="BF170" i="11"/>
  <c r="T170" i="11"/>
  <c r="R170" i="11"/>
  <c r="P170" i="11"/>
  <c r="BK170" i="11"/>
  <c r="J170" i="11"/>
  <c r="BE170" i="11" s="1"/>
  <c r="BI169" i="11"/>
  <c r="BH169" i="11"/>
  <c r="BG169" i="11"/>
  <c r="BF169" i="11"/>
  <c r="T169" i="11"/>
  <c r="R169" i="11"/>
  <c r="P169" i="11"/>
  <c r="BK169" i="11"/>
  <c r="J169" i="11"/>
  <c r="BE169" i="11" s="1"/>
  <c r="BI168" i="11"/>
  <c r="BH168" i="11"/>
  <c r="BG168" i="11"/>
  <c r="BF168" i="11"/>
  <c r="BE168" i="11"/>
  <c r="T168" i="11"/>
  <c r="R168" i="11"/>
  <c r="P168" i="11"/>
  <c r="BK168" i="11"/>
  <c r="J168" i="11"/>
  <c r="BI166" i="11"/>
  <c r="BH166" i="11"/>
  <c r="BG166" i="11"/>
  <c r="BF166" i="11"/>
  <c r="T166" i="11"/>
  <c r="R166" i="11"/>
  <c r="P166" i="11"/>
  <c r="BK166" i="11"/>
  <c r="J166" i="11"/>
  <c r="BE166" i="11" s="1"/>
  <c r="BI165" i="11"/>
  <c r="BH165" i="11"/>
  <c r="BG165" i="11"/>
  <c r="BF165" i="11"/>
  <c r="T165" i="11"/>
  <c r="R165" i="11"/>
  <c r="P165" i="11"/>
  <c r="BK165" i="11"/>
  <c r="J165" i="11"/>
  <c r="BE165" i="11" s="1"/>
  <c r="BI164" i="11"/>
  <c r="BH164" i="11"/>
  <c r="BG164" i="11"/>
  <c r="BF164" i="11"/>
  <c r="T164" i="11"/>
  <c r="R164" i="11"/>
  <c r="P164" i="11"/>
  <c r="BK164" i="11"/>
  <c r="J164" i="11"/>
  <c r="BE164" i="11" s="1"/>
  <c r="BI163" i="11"/>
  <c r="BH163" i="11"/>
  <c r="BG163" i="11"/>
  <c r="BF163" i="11"/>
  <c r="BE163" i="11"/>
  <c r="T163" i="11"/>
  <c r="R163" i="11"/>
  <c r="P163" i="11"/>
  <c r="BK163" i="11"/>
  <c r="J163" i="11"/>
  <c r="BI162" i="11"/>
  <c r="BH162" i="11"/>
  <c r="BG162" i="11"/>
  <c r="BF162" i="11"/>
  <c r="T162" i="11"/>
  <c r="R162" i="11"/>
  <c r="P162" i="11"/>
  <c r="BK162" i="11"/>
  <c r="J162" i="11"/>
  <c r="BE162" i="11" s="1"/>
  <c r="BI161" i="11"/>
  <c r="BH161" i="11"/>
  <c r="BG161" i="11"/>
  <c r="BF161" i="11"/>
  <c r="T161" i="11"/>
  <c r="R161" i="11"/>
  <c r="P161" i="11"/>
  <c r="BK161" i="11"/>
  <c r="J161" i="11"/>
  <c r="BE161" i="11" s="1"/>
  <c r="BI160" i="11"/>
  <c r="BH160" i="11"/>
  <c r="BG160" i="11"/>
  <c r="BF160" i="11"/>
  <c r="T160" i="11"/>
  <c r="R160" i="11"/>
  <c r="P160" i="11"/>
  <c r="BK160" i="11"/>
  <c r="J160" i="11"/>
  <c r="BE160" i="11" s="1"/>
  <c r="BI159" i="11"/>
  <c r="BH159" i="11"/>
  <c r="BG159" i="11"/>
  <c r="BF159" i="11"/>
  <c r="BE159" i="11"/>
  <c r="T159" i="11"/>
  <c r="R159" i="11"/>
  <c r="P159" i="11"/>
  <c r="BK159" i="11"/>
  <c r="J159" i="11"/>
  <c r="BI158" i="11"/>
  <c r="BH158" i="11"/>
  <c r="BG158" i="11"/>
  <c r="BF158" i="11"/>
  <c r="T158" i="11"/>
  <c r="R158" i="11"/>
  <c r="P158" i="11"/>
  <c r="BK158" i="11"/>
  <c r="J158" i="11"/>
  <c r="BE158" i="11" s="1"/>
  <c r="BI157" i="11"/>
  <c r="BH157" i="11"/>
  <c r="BG157" i="11"/>
  <c r="BF157" i="11"/>
  <c r="T157" i="11"/>
  <c r="R157" i="11"/>
  <c r="P157" i="11"/>
  <c r="P155" i="11" s="1"/>
  <c r="BK157" i="11"/>
  <c r="J157" i="11"/>
  <c r="BE157" i="11" s="1"/>
  <c r="BI156" i="11"/>
  <c r="BH156" i="11"/>
  <c r="BG156" i="11"/>
  <c r="BF156" i="11"/>
  <c r="T156" i="11"/>
  <c r="R156" i="11"/>
  <c r="P156" i="11"/>
  <c r="BK156" i="11"/>
  <c r="J156" i="11"/>
  <c r="BE156" i="11" s="1"/>
  <c r="BI154" i="11"/>
  <c r="BH154" i="11"/>
  <c r="BG154" i="11"/>
  <c r="BF154" i="11"/>
  <c r="T154" i="11"/>
  <c r="R154" i="11"/>
  <c r="P154" i="11"/>
  <c r="BK154" i="11"/>
  <c r="J154" i="11"/>
  <c r="BE154" i="11" s="1"/>
  <c r="BI153" i="11"/>
  <c r="BH153" i="11"/>
  <c r="BG153" i="11"/>
  <c r="BF153" i="11"/>
  <c r="T153" i="11"/>
  <c r="R153" i="11"/>
  <c r="P153" i="11"/>
  <c r="BK153" i="11"/>
  <c r="J153" i="11"/>
  <c r="BE153" i="11" s="1"/>
  <c r="BI152" i="11"/>
  <c r="BH152" i="11"/>
  <c r="BG152" i="11"/>
  <c r="BF152" i="11"/>
  <c r="T152" i="11"/>
  <c r="R152" i="11"/>
  <c r="P152" i="11"/>
  <c r="BK152" i="11"/>
  <c r="J152" i="11"/>
  <c r="BE152" i="11" s="1"/>
  <c r="BI151" i="11"/>
  <c r="BH151" i="11"/>
  <c r="BG151" i="11"/>
  <c r="BF151" i="11"/>
  <c r="T151" i="11"/>
  <c r="R151" i="11"/>
  <c r="P151" i="11"/>
  <c r="BK151" i="11"/>
  <c r="J151" i="11"/>
  <c r="BE151" i="11" s="1"/>
  <c r="BI150" i="11"/>
  <c r="BH150" i="11"/>
  <c r="BG150" i="11"/>
  <c r="BF150" i="11"/>
  <c r="T150" i="11"/>
  <c r="R150" i="11"/>
  <c r="P150" i="11"/>
  <c r="BK150" i="11"/>
  <c r="J150" i="11"/>
  <c r="BE150" i="11" s="1"/>
  <c r="BI149" i="11"/>
  <c r="BH149" i="11"/>
  <c r="BG149" i="11"/>
  <c r="BF149" i="11"/>
  <c r="T149" i="11"/>
  <c r="R149" i="11"/>
  <c r="P149" i="11"/>
  <c r="BK149" i="11"/>
  <c r="J149" i="11"/>
  <c r="BE149" i="11" s="1"/>
  <c r="BI148" i="11"/>
  <c r="BH148" i="11"/>
  <c r="BG148" i="11"/>
  <c r="BF148" i="11"/>
  <c r="T148" i="11"/>
  <c r="R148" i="11"/>
  <c r="P148" i="11"/>
  <c r="BK148" i="11"/>
  <c r="J148" i="11"/>
  <c r="BE148" i="11" s="1"/>
  <c r="BI147" i="11"/>
  <c r="BH147" i="11"/>
  <c r="BG147" i="11"/>
  <c r="BF147" i="11"/>
  <c r="T147" i="11"/>
  <c r="R147" i="11"/>
  <c r="P147" i="11"/>
  <c r="BK147" i="11"/>
  <c r="J147" i="11"/>
  <c r="BE147" i="11" s="1"/>
  <c r="BI146" i="11"/>
  <c r="BH146" i="11"/>
  <c r="BG146" i="11"/>
  <c r="BF146" i="11"/>
  <c r="T146" i="11"/>
  <c r="R146" i="11"/>
  <c r="P146" i="11"/>
  <c r="BK146" i="11"/>
  <c r="J146" i="11"/>
  <c r="BE146" i="11" s="1"/>
  <c r="BI145" i="11"/>
  <c r="BH145" i="11"/>
  <c r="BG145" i="11"/>
  <c r="BF145" i="11"/>
  <c r="T145" i="11"/>
  <c r="R145" i="11"/>
  <c r="P145" i="11"/>
  <c r="BK145" i="11"/>
  <c r="J145" i="11"/>
  <c r="BE145" i="11" s="1"/>
  <c r="BI144" i="11"/>
  <c r="BH144" i="11"/>
  <c r="BG144" i="11"/>
  <c r="BF144" i="11"/>
  <c r="T144" i="11"/>
  <c r="R144" i="11"/>
  <c r="P144" i="11"/>
  <c r="BK144" i="11"/>
  <c r="J144" i="11"/>
  <c r="BE144" i="11" s="1"/>
  <c r="BI143" i="11"/>
  <c r="BH143" i="11"/>
  <c r="BG143" i="11"/>
  <c r="BF143" i="11"/>
  <c r="T143" i="11"/>
  <c r="R143" i="11"/>
  <c r="P143" i="11"/>
  <c r="BK143" i="11"/>
  <c r="J143" i="11"/>
  <c r="BE143" i="11" s="1"/>
  <c r="BI142" i="11"/>
  <c r="BH142" i="11"/>
  <c r="BG142" i="11"/>
  <c r="BF142" i="11"/>
  <c r="T142" i="11"/>
  <c r="R142" i="11"/>
  <c r="P142" i="11"/>
  <c r="BK142" i="11"/>
  <c r="J142" i="11"/>
  <c r="BE142" i="11" s="1"/>
  <c r="BI141" i="11"/>
  <c r="BH141" i="11"/>
  <c r="BG141" i="11"/>
  <c r="BF141" i="11"/>
  <c r="BE141" i="11"/>
  <c r="T141" i="11"/>
  <c r="R141" i="11"/>
  <c r="P141" i="11"/>
  <c r="BK141" i="11"/>
  <c r="J141" i="11"/>
  <c r="BI140" i="11"/>
  <c r="BH140" i="11"/>
  <c r="BG140" i="11"/>
  <c r="BF140" i="11"/>
  <c r="T140" i="11"/>
  <c r="R140" i="11"/>
  <c r="P140" i="11"/>
  <c r="BK140" i="11"/>
  <c r="J140" i="11"/>
  <c r="BE140" i="11" s="1"/>
  <c r="BI139" i="11"/>
  <c r="BH139" i="11"/>
  <c r="BG139" i="11"/>
  <c r="BF139" i="11"/>
  <c r="T139" i="11"/>
  <c r="R139" i="11"/>
  <c r="P139" i="11"/>
  <c r="BK139" i="11"/>
  <c r="J139" i="11"/>
  <c r="BE139" i="11" s="1"/>
  <c r="BI138" i="11"/>
  <c r="BH138" i="11"/>
  <c r="BG138" i="11"/>
  <c r="BF138" i="11"/>
  <c r="T138" i="11"/>
  <c r="R138" i="11"/>
  <c r="P138" i="11"/>
  <c r="BK138" i="11"/>
  <c r="J138" i="11"/>
  <c r="BE138" i="11" s="1"/>
  <c r="BI137" i="11"/>
  <c r="BH137" i="11"/>
  <c r="BG137" i="11"/>
  <c r="BF137" i="11"/>
  <c r="T137" i="11"/>
  <c r="R137" i="11"/>
  <c r="P137" i="11"/>
  <c r="BK137" i="11"/>
  <c r="J137" i="11"/>
  <c r="BE137" i="11" s="1"/>
  <c r="BI136" i="11"/>
  <c r="BH136" i="11"/>
  <c r="BG136" i="11"/>
  <c r="BF136" i="11"/>
  <c r="T136" i="11"/>
  <c r="R136" i="11"/>
  <c r="P136" i="11"/>
  <c r="BK136" i="11"/>
  <c r="J136" i="11"/>
  <c r="BE136" i="11" s="1"/>
  <c r="BI135" i="11"/>
  <c r="BH135" i="11"/>
  <c r="BG135" i="11"/>
  <c r="BF135" i="11"/>
  <c r="T135" i="11"/>
  <c r="R135" i="11"/>
  <c r="P135" i="11"/>
  <c r="BK135" i="11"/>
  <c r="J135" i="11"/>
  <c r="BE135" i="11" s="1"/>
  <c r="BI134" i="11"/>
  <c r="BH134" i="11"/>
  <c r="BG134" i="11"/>
  <c r="BF134" i="11"/>
  <c r="T134" i="11"/>
  <c r="R134" i="11"/>
  <c r="P134" i="11"/>
  <c r="BK134" i="11"/>
  <c r="J134" i="11"/>
  <c r="BE134" i="11" s="1"/>
  <c r="BI133" i="11"/>
  <c r="BH133" i="11"/>
  <c r="BG133" i="11"/>
  <c r="BF133" i="11"/>
  <c r="T133" i="11"/>
  <c r="R133" i="11"/>
  <c r="P133" i="11"/>
  <c r="BK133" i="11"/>
  <c r="J133" i="11"/>
  <c r="BE133" i="11" s="1"/>
  <c r="BI132" i="11"/>
  <c r="BH132" i="11"/>
  <c r="BG132" i="11"/>
  <c r="BF132" i="11"/>
  <c r="T132" i="11"/>
  <c r="R132" i="11"/>
  <c r="P132" i="11"/>
  <c r="BK132" i="11"/>
  <c r="J132" i="11"/>
  <c r="BE132" i="11" s="1"/>
  <c r="BI131" i="11"/>
  <c r="BH131" i="11"/>
  <c r="BG131" i="11"/>
  <c r="BF131" i="11"/>
  <c r="T131" i="11"/>
  <c r="R131" i="11"/>
  <c r="P131" i="11"/>
  <c r="BK131" i="11"/>
  <c r="J131" i="11"/>
  <c r="BE131" i="11" s="1"/>
  <c r="BI130" i="11"/>
  <c r="BH130" i="11"/>
  <c r="BG130" i="11"/>
  <c r="BF130" i="11"/>
  <c r="T130" i="11"/>
  <c r="R130" i="11"/>
  <c r="P130" i="11"/>
  <c r="BK130" i="11"/>
  <c r="J130" i="11"/>
  <c r="BE130" i="11" s="1"/>
  <c r="BI128" i="11"/>
  <c r="BH128" i="11"/>
  <c r="BG128" i="11"/>
  <c r="BF128" i="11"/>
  <c r="T128" i="11"/>
  <c r="R128" i="11"/>
  <c r="P128" i="11"/>
  <c r="BK128" i="11"/>
  <c r="J128" i="11"/>
  <c r="BE128" i="11" s="1"/>
  <c r="BI126" i="11"/>
  <c r="BH126" i="11"/>
  <c r="BG126" i="11"/>
  <c r="BF126" i="11"/>
  <c r="T126" i="11"/>
  <c r="R126" i="11"/>
  <c r="P126" i="11"/>
  <c r="BK126" i="11"/>
  <c r="J126" i="11"/>
  <c r="BE126" i="11" s="1"/>
  <c r="BI125" i="11"/>
  <c r="BH125" i="11"/>
  <c r="BG125" i="11"/>
  <c r="BF125" i="11"/>
  <c r="T125" i="11"/>
  <c r="R125" i="11"/>
  <c r="P125" i="11"/>
  <c r="BK125" i="11"/>
  <c r="J125" i="11"/>
  <c r="BE125" i="11" s="1"/>
  <c r="BI124" i="11"/>
  <c r="BH124" i="11"/>
  <c r="BG124" i="11"/>
  <c r="BF124" i="11"/>
  <c r="T124" i="11"/>
  <c r="R124" i="11"/>
  <c r="P124" i="11"/>
  <c r="BK124" i="11"/>
  <c r="J124" i="11"/>
  <c r="BE124" i="11" s="1"/>
  <c r="BI123" i="11"/>
  <c r="BH123" i="11"/>
  <c r="BG123" i="11"/>
  <c r="BF123" i="11"/>
  <c r="BE123" i="11"/>
  <c r="T123" i="11"/>
  <c r="R123" i="11"/>
  <c r="P123" i="11"/>
  <c r="BK123" i="11"/>
  <c r="J123" i="11"/>
  <c r="BI122" i="11"/>
  <c r="BH122" i="11"/>
  <c r="BG122" i="11"/>
  <c r="BF122" i="11"/>
  <c r="T122" i="11"/>
  <c r="R122" i="11"/>
  <c r="P122" i="11"/>
  <c r="BK122" i="11"/>
  <c r="J122" i="11"/>
  <c r="BE122" i="11" s="1"/>
  <c r="BI121" i="11"/>
  <c r="BH121" i="11"/>
  <c r="BG121" i="11"/>
  <c r="BF121" i="11"/>
  <c r="T121" i="11"/>
  <c r="R121" i="11"/>
  <c r="P121" i="11"/>
  <c r="BK121" i="11"/>
  <c r="J121" i="11"/>
  <c r="BE121" i="11" s="1"/>
  <c r="BI120" i="11"/>
  <c r="BH120" i="11"/>
  <c r="BG120" i="11"/>
  <c r="BF120" i="11"/>
  <c r="T120" i="11"/>
  <c r="R120" i="11"/>
  <c r="P120" i="11"/>
  <c r="BK120" i="11"/>
  <c r="J120" i="11"/>
  <c r="BE120" i="11" s="1"/>
  <c r="BI119" i="11"/>
  <c r="BH119" i="11"/>
  <c r="BG119" i="11"/>
  <c r="BF119" i="11"/>
  <c r="BE119" i="11"/>
  <c r="T119" i="11"/>
  <c r="R119" i="11"/>
  <c r="P119" i="11"/>
  <c r="BK119" i="11"/>
  <c r="J119" i="11"/>
  <c r="BI118" i="11"/>
  <c r="BH118" i="11"/>
  <c r="BG118" i="11"/>
  <c r="BF118" i="11"/>
  <c r="T118" i="11"/>
  <c r="R118" i="11"/>
  <c r="P118" i="11"/>
  <c r="BK118" i="11"/>
  <c r="J118" i="11"/>
  <c r="BE118" i="11" s="1"/>
  <c r="BI117" i="11"/>
  <c r="BH117" i="11"/>
  <c r="BG117" i="11"/>
  <c r="BF117" i="11"/>
  <c r="T117" i="11"/>
  <c r="R117" i="11"/>
  <c r="P117" i="11"/>
  <c r="BK117" i="11"/>
  <c r="J117" i="11"/>
  <c r="BE117" i="11" s="1"/>
  <c r="BI116" i="11"/>
  <c r="BH116" i="11"/>
  <c r="BG116" i="11"/>
  <c r="BF116" i="11"/>
  <c r="T116" i="11"/>
  <c r="R116" i="11"/>
  <c r="P116" i="11"/>
  <c r="BK116" i="11"/>
  <c r="J116" i="11"/>
  <c r="BE116" i="11" s="1"/>
  <c r="BI115" i="11"/>
  <c r="BH115" i="11"/>
  <c r="BG115" i="11"/>
  <c r="BF115" i="11"/>
  <c r="BE115" i="11"/>
  <c r="T115" i="11"/>
  <c r="R115" i="11"/>
  <c r="P115" i="11"/>
  <c r="BK115" i="11"/>
  <c r="J115" i="11"/>
  <c r="BI114" i="11"/>
  <c r="BH114" i="11"/>
  <c r="BG114" i="11"/>
  <c r="BF114" i="11"/>
  <c r="T114" i="11"/>
  <c r="R114" i="11"/>
  <c r="P114" i="11"/>
  <c r="BK114" i="11"/>
  <c r="J114" i="11"/>
  <c r="BE114" i="11" s="1"/>
  <c r="BI113" i="11"/>
  <c r="BH113" i="11"/>
  <c r="BG113" i="11"/>
  <c r="BF113" i="11"/>
  <c r="T113" i="11"/>
  <c r="R113" i="11"/>
  <c r="P113" i="11"/>
  <c r="BK113" i="11"/>
  <c r="J113" i="11"/>
  <c r="BE113" i="11" s="1"/>
  <c r="BI112" i="11"/>
  <c r="BH112" i="11"/>
  <c r="BG112" i="11"/>
  <c r="BF112" i="11"/>
  <c r="T112" i="11"/>
  <c r="R112" i="11"/>
  <c r="P112" i="11"/>
  <c r="BK112" i="11"/>
  <c r="J112" i="11"/>
  <c r="BE112" i="11" s="1"/>
  <c r="BI111" i="11"/>
  <c r="BH111" i="11"/>
  <c r="BG111" i="11"/>
  <c r="BF111" i="11"/>
  <c r="BE111" i="11"/>
  <c r="T111" i="11"/>
  <c r="R111" i="11"/>
  <c r="P111" i="11"/>
  <c r="BK111" i="11"/>
  <c r="J111" i="11"/>
  <c r="BI110" i="11"/>
  <c r="BH110" i="11"/>
  <c r="BG110" i="11"/>
  <c r="BF110" i="11"/>
  <c r="T110" i="11"/>
  <c r="R110" i="11"/>
  <c r="P110" i="11"/>
  <c r="BK110" i="11"/>
  <c r="J110" i="11"/>
  <c r="BE110" i="11" s="1"/>
  <c r="BI109" i="11"/>
  <c r="BH109" i="11"/>
  <c r="BG109" i="11"/>
  <c r="BF109" i="11"/>
  <c r="T109" i="11"/>
  <c r="R109" i="11"/>
  <c r="P109" i="11"/>
  <c r="BK109" i="11"/>
  <c r="J109" i="11"/>
  <c r="BE109" i="11" s="1"/>
  <c r="BI108" i="11"/>
  <c r="BH108" i="11"/>
  <c r="BG108" i="11"/>
  <c r="BF108" i="11"/>
  <c r="T108" i="11"/>
  <c r="R108" i="11"/>
  <c r="P108" i="11"/>
  <c r="BK108" i="11"/>
  <c r="J108" i="11"/>
  <c r="BE108" i="11" s="1"/>
  <c r="BI107" i="11"/>
  <c r="BH107" i="11"/>
  <c r="BG107" i="11"/>
  <c r="BF107" i="11"/>
  <c r="BE107" i="11"/>
  <c r="T107" i="11"/>
  <c r="R107" i="11"/>
  <c r="P107" i="11"/>
  <c r="BK107" i="11"/>
  <c r="J107" i="11"/>
  <c r="BI106" i="11"/>
  <c r="BH106" i="11"/>
  <c r="BG106" i="11"/>
  <c r="BF106" i="11"/>
  <c r="T106" i="11"/>
  <c r="R106" i="11"/>
  <c r="P106" i="11"/>
  <c r="BK106" i="11"/>
  <c r="J106" i="11"/>
  <c r="BE106" i="11" s="1"/>
  <c r="BI105" i="11"/>
  <c r="BH105" i="11"/>
  <c r="BG105" i="11"/>
  <c r="BF105" i="11"/>
  <c r="T105" i="11"/>
  <c r="R105" i="11"/>
  <c r="P105" i="11"/>
  <c r="BK105" i="11"/>
  <c r="J105" i="11"/>
  <c r="BE105" i="11" s="1"/>
  <c r="BI104" i="11"/>
  <c r="BH104" i="11"/>
  <c r="BG104" i="11"/>
  <c r="BF104" i="11"/>
  <c r="T104" i="11"/>
  <c r="R104" i="11"/>
  <c r="P104" i="11"/>
  <c r="BK104" i="11"/>
  <c r="J104" i="11"/>
  <c r="BE104" i="11" s="1"/>
  <c r="BI103" i="11"/>
  <c r="BH103" i="11"/>
  <c r="BG103" i="11"/>
  <c r="BF103" i="11"/>
  <c r="BE103" i="11"/>
  <c r="T103" i="11"/>
  <c r="R103" i="11"/>
  <c r="P103" i="11"/>
  <c r="BK103" i="11"/>
  <c r="J103" i="11"/>
  <c r="BI102" i="11"/>
  <c r="BH102" i="11"/>
  <c r="BG102" i="11"/>
  <c r="BF102" i="11"/>
  <c r="T102" i="11"/>
  <c r="R102" i="11"/>
  <c r="P102" i="11"/>
  <c r="BK102" i="11"/>
  <c r="J102" i="11"/>
  <c r="BE102" i="11" s="1"/>
  <c r="BI101" i="11"/>
  <c r="BH101" i="11"/>
  <c r="BG101" i="11"/>
  <c r="BF101" i="11"/>
  <c r="T101" i="11"/>
  <c r="R101" i="11"/>
  <c r="P101" i="11"/>
  <c r="BK101" i="11"/>
  <c r="J101" i="11"/>
  <c r="BE101" i="11" s="1"/>
  <c r="BI100" i="11"/>
  <c r="BH100" i="11"/>
  <c r="BG100" i="11"/>
  <c r="BF100" i="11"/>
  <c r="T100" i="11"/>
  <c r="R100" i="11"/>
  <c r="P100" i="11"/>
  <c r="BK100" i="11"/>
  <c r="J100" i="11"/>
  <c r="BE100" i="11" s="1"/>
  <c r="BI99" i="11"/>
  <c r="BH99" i="11"/>
  <c r="BG99" i="11"/>
  <c r="BF99" i="11"/>
  <c r="BE99" i="11"/>
  <c r="T99" i="11"/>
  <c r="R99" i="11"/>
  <c r="P99" i="11"/>
  <c r="BK99" i="11"/>
  <c r="J99" i="11"/>
  <c r="BI98" i="11"/>
  <c r="BH98" i="11"/>
  <c r="BG98" i="11"/>
  <c r="BF98" i="11"/>
  <c r="T98" i="11"/>
  <c r="R98" i="11"/>
  <c r="P98" i="11"/>
  <c r="BK98" i="11"/>
  <c r="J98" i="11"/>
  <c r="BE98" i="11" s="1"/>
  <c r="BI97" i="11"/>
  <c r="BH97" i="11"/>
  <c r="BG97" i="11"/>
  <c r="BF97" i="11"/>
  <c r="T97" i="11"/>
  <c r="R97" i="11"/>
  <c r="P97" i="11"/>
  <c r="BK97" i="11"/>
  <c r="J97" i="11"/>
  <c r="BE97" i="11" s="1"/>
  <c r="BI96" i="11"/>
  <c r="BH96" i="11"/>
  <c r="BG96" i="11"/>
  <c r="BF96" i="11"/>
  <c r="T96" i="11"/>
  <c r="R96" i="11"/>
  <c r="P96" i="11"/>
  <c r="BK96" i="11"/>
  <c r="J96" i="11"/>
  <c r="BE96" i="11" s="1"/>
  <c r="BI95" i="11"/>
  <c r="BH95" i="11"/>
  <c r="BG95" i="11"/>
  <c r="BF95" i="11"/>
  <c r="BE95" i="11"/>
  <c r="T95" i="11"/>
  <c r="R95" i="11"/>
  <c r="P95" i="11"/>
  <c r="BK95" i="11"/>
  <c r="J95" i="11"/>
  <c r="BI94" i="11"/>
  <c r="BH94" i="11"/>
  <c r="BG94" i="11"/>
  <c r="BF94" i="11"/>
  <c r="T94" i="11"/>
  <c r="R94" i="11"/>
  <c r="P94" i="11"/>
  <c r="BK94" i="11"/>
  <c r="J94" i="11"/>
  <c r="BE94" i="11" s="1"/>
  <c r="BI93" i="11"/>
  <c r="BH93" i="11"/>
  <c r="BG93" i="11"/>
  <c r="BF93" i="11"/>
  <c r="T93" i="11"/>
  <c r="R93" i="11"/>
  <c r="P93" i="11"/>
  <c r="BK93" i="11"/>
  <c r="J93" i="11"/>
  <c r="BE93" i="11" s="1"/>
  <c r="BI92" i="11"/>
  <c r="BH92" i="11"/>
  <c r="BG92" i="11"/>
  <c r="BF92" i="11"/>
  <c r="T92" i="11"/>
  <c r="R92" i="11"/>
  <c r="P92" i="11"/>
  <c r="BK92" i="11"/>
  <c r="J92" i="11"/>
  <c r="BE92" i="11" s="1"/>
  <c r="BI91" i="11"/>
  <c r="BH91" i="11"/>
  <c r="BG91" i="11"/>
  <c r="BF91" i="11"/>
  <c r="BE91" i="11"/>
  <c r="T91" i="11"/>
  <c r="R91" i="11"/>
  <c r="P91" i="11"/>
  <c r="BK91" i="11"/>
  <c r="J91" i="11"/>
  <c r="BI90" i="11"/>
  <c r="BH90" i="11"/>
  <c r="BG90" i="11"/>
  <c r="BF90" i="11"/>
  <c r="T90" i="11"/>
  <c r="R90" i="11"/>
  <c r="P90" i="11"/>
  <c r="BK90" i="11"/>
  <c r="J90" i="11"/>
  <c r="BE90" i="11" s="1"/>
  <c r="BI89" i="11"/>
  <c r="BH89" i="11"/>
  <c r="BG89" i="11"/>
  <c r="BF89" i="11"/>
  <c r="T89" i="11"/>
  <c r="R89" i="11"/>
  <c r="P89" i="11"/>
  <c r="BK89" i="11"/>
  <c r="J89" i="11"/>
  <c r="BE89" i="11" s="1"/>
  <c r="BI88" i="11"/>
  <c r="BH88" i="11"/>
  <c r="BG88" i="11"/>
  <c r="BF88" i="11"/>
  <c r="T88" i="11"/>
  <c r="R88" i="11"/>
  <c r="P88" i="11"/>
  <c r="BK88" i="11"/>
  <c r="J88" i="11"/>
  <c r="BE88" i="11" s="1"/>
  <c r="BI87" i="11"/>
  <c r="BH87" i="11"/>
  <c r="BG87" i="11"/>
  <c r="BF87" i="11"/>
  <c r="BE87" i="11"/>
  <c r="T87" i="11"/>
  <c r="R87" i="11"/>
  <c r="P87" i="11"/>
  <c r="BK87" i="11"/>
  <c r="J87" i="11"/>
  <c r="BI86" i="11"/>
  <c r="BH86" i="11"/>
  <c r="BG86" i="11"/>
  <c r="BF86" i="11"/>
  <c r="T86" i="11"/>
  <c r="R86" i="11"/>
  <c r="P86" i="11"/>
  <c r="BK86" i="11"/>
  <c r="J86" i="11"/>
  <c r="BE86" i="11" s="1"/>
  <c r="BI85" i="11"/>
  <c r="BH85" i="11"/>
  <c r="BG85" i="11"/>
  <c r="BF85" i="11"/>
  <c r="T85" i="11"/>
  <c r="R85" i="11"/>
  <c r="P85" i="11"/>
  <c r="BK85" i="11"/>
  <c r="J85" i="11"/>
  <c r="BE85" i="11" s="1"/>
  <c r="BI84" i="11"/>
  <c r="BH84" i="11"/>
  <c r="BG84" i="11"/>
  <c r="BF84" i="11"/>
  <c r="T84" i="11"/>
  <c r="R84" i="11"/>
  <c r="P84" i="11"/>
  <c r="BK84" i="11"/>
  <c r="J84" i="11"/>
  <c r="BE84" i="11" s="1"/>
  <c r="BI83" i="11"/>
  <c r="F34" i="11" s="1"/>
  <c r="BD61" i="1" s="1"/>
  <c r="BH83" i="11"/>
  <c r="BG83" i="11"/>
  <c r="BF83" i="11"/>
  <c r="BE83" i="11"/>
  <c r="T83" i="11"/>
  <c r="R83" i="11"/>
  <c r="P83" i="11"/>
  <c r="BK83" i="11"/>
  <c r="BK82" i="11" s="1"/>
  <c r="J83" i="11"/>
  <c r="F74" i="11"/>
  <c r="E72" i="11"/>
  <c r="F49" i="11"/>
  <c r="E47" i="11"/>
  <c r="J21" i="11"/>
  <c r="E21" i="11"/>
  <c r="J76" i="11" s="1"/>
  <c r="J20" i="11"/>
  <c r="J18" i="11"/>
  <c r="E18" i="11"/>
  <c r="F52" i="11" s="1"/>
  <c r="J17" i="11"/>
  <c r="J15" i="11"/>
  <c r="E15" i="11"/>
  <c r="F51" i="11" s="1"/>
  <c r="J14" i="11"/>
  <c r="J12" i="11"/>
  <c r="E7" i="11"/>
  <c r="E45" i="11" s="1"/>
  <c r="J353" i="10"/>
  <c r="J82" i="10" s="1"/>
  <c r="P277" i="10"/>
  <c r="AY60" i="1"/>
  <c r="AX60" i="1"/>
  <c r="BI352" i="10"/>
  <c r="BH352" i="10"/>
  <c r="BG352" i="10"/>
  <c r="BF352" i="10"/>
  <c r="T352" i="10"/>
  <c r="R352" i="10"/>
  <c r="P352" i="10"/>
  <c r="BK352" i="10"/>
  <c r="J352" i="10"/>
  <c r="BE352" i="10" s="1"/>
  <c r="BI351" i="10"/>
  <c r="BH351" i="10"/>
  <c r="BG351" i="10"/>
  <c r="BF351" i="10"/>
  <c r="BE351" i="10"/>
  <c r="T351" i="10"/>
  <c r="R351" i="10"/>
  <c r="P351" i="10"/>
  <c r="BK351" i="10"/>
  <c r="J351" i="10"/>
  <c r="BI350" i="10"/>
  <c r="BH350" i="10"/>
  <c r="BG350" i="10"/>
  <c r="BF350" i="10"/>
  <c r="T350" i="10"/>
  <c r="R350" i="10"/>
  <c r="P350" i="10"/>
  <c r="BK350" i="10"/>
  <c r="J350" i="10"/>
  <c r="BE350" i="10" s="1"/>
  <c r="BI349" i="10"/>
  <c r="BH349" i="10"/>
  <c r="BG349" i="10"/>
  <c r="BF349" i="10"/>
  <c r="T349" i="10"/>
  <c r="R349" i="10"/>
  <c r="P349" i="10"/>
  <c r="BK349" i="10"/>
  <c r="J349" i="10"/>
  <c r="BE349" i="10" s="1"/>
  <c r="BI348" i="10"/>
  <c r="BH348" i="10"/>
  <c r="BG348" i="10"/>
  <c r="BF348" i="10"/>
  <c r="T348" i="10"/>
  <c r="R348" i="10"/>
  <c r="P348" i="10"/>
  <c r="BK348" i="10"/>
  <c r="J348" i="10"/>
  <c r="BE348" i="10" s="1"/>
  <c r="BI347" i="10"/>
  <c r="BH347" i="10"/>
  <c r="BG347" i="10"/>
  <c r="BF347" i="10"/>
  <c r="BE347" i="10"/>
  <c r="T347" i="10"/>
  <c r="R347" i="10"/>
  <c r="P347" i="10"/>
  <c r="BK347" i="10"/>
  <c r="J347" i="10"/>
  <c r="BI346" i="10"/>
  <c r="BH346" i="10"/>
  <c r="BG346" i="10"/>
  <c r="BF346" i="10"/>
  <c r="T346" i="10"/>
  <c r="R346" i="10"/>
  <c r="P346" i="10"/>
  <c r="BK346" i="10"/>
  <c r="J346" i="10"/>
  <c r="BE346" i="10" s="1"/>
  <c r="BI345" i="10"/>
  <c r="BH345" i="10"/>
  <c r="BG345" i="10"/>
  <c r="BF345" i="10"/>
  <c r="T345" i="10"/>
  <c r="R345" i="10"/>
  <c r="P345" i="10"/>
  <c r="BK345" i="10"/>
  <c r="J345" i="10"/>
  <c r="BE345" i="10" s="1"/>
  <c r="BI344" i="10"/>
  <c r="BH344" i="10"/>
  <c r="BG344" i="10"/>
  <c r="BF344" i="10"/>
  <c r="T344" i="10"/>
  <c r="R344" i="10"/>
  <c r="P344" i="10"/>
  <c r="BK344" i="10"/>
  <c r="J344" i="10"/>
  <c r="BE344" i="10" s="1"/>
  <c r="BI343" i="10"/>
  <c r="BH343" i="10"/>
  <c r="BG343" i="10"/>
  <c r="BF343" i="10"/>
  <c r="BE343" i="10"/>
  <c r="T343" i="10"/>
  <c r="R343" i="10"/>
  <c r="P343" i="10"/>
  <c r="BK343" i="10"/>
  <c r="J343" i="10"/>
  <c r="BI342" i="10"/>
  <c r="BH342" i="10"/>
  <c r="BG342" i="10"/>
  <c r="BF342" i="10"/>
  <c r="T342" i="10"/>
  <c r="T341" i="10" s="1"/>
  <c r="R342" i="10"/>
  <c r="P342" i="10"/>
  <c r="BK342" i="10"/>
  <c r="J342" i="10"/>
  <c r="BE342" i="10" s="1"/>
  <c r="BI340" i="10"/>
  <c r="BH340" i="10"/>
  <c r="BG340" i="10"/>
  <c r="BF340" i="10"/>
  <c r="T340" i="10"/>
  <c r="R340" i="10"/>
  <c r="P340" i="10"/>
  <c r="BK340" i="10"/>
  <c r="J340" i="10"/>
  <c r="BE340" i="10" s="1"/>
  <c r="BI339" i="10"/>
  <c r="BH339" i="10"/>
  <c r="BG339" i="10"/>
  <c r="BF339" i="10"/>
  <c r="BE339" i="10"/>
  <c r="T339" i="10"/>
  <c r="R339" i="10"/>
  <c r="P339" i="10"/>
  <c r="BK339" i="10"/>
  <c r="J339" i="10"/>
  <c r="BI338" i="10"/>
  <c r="BH338" i="10"/>
  <c r="BG338" i="10"/>
  <c r="BF338" i="10"/>
  <c r="T338" i="10"/>
  <c r="R338" i="10"/>
  <c r="P338" i="10"/>
  <c r="BK338" i="10"/>
  <c r="J338" i="10"/>
  <c r="BE338" i="10" s="1"/>
  <c r="BI337" i="10"/>
  <c r="BH337" i="10"/>
  <c r="BG337" i="10"/>
  <c r="BF337" i="10"/>
  <c r="T337" i="10"/>
  <c r="R337" i="10"/>
  <c r="P337" i="10"/>
  <c r="BK337" i="10"/>
  <c r="J337" i="10"/>
  <c r="BE337" i="10" s="1"/>
  <c r="BI336" i="10"/>
  <c r="BH336" i="10"/>
  <c r="BG336" i="10"/>
  <c r="BF336" i="10"/>
  <c r="T336" i="10"/>
  <c r="R336" i="10"/>
  <c r="P336" i="10"/>
  <c r="BK336" i="10"/>
  <c r="J336" i="10"/>
  <c r="BE336" i="10" s="1"/>
  <c r="BI335" i="10"/>
  <c r="BH335" i="10"/>
  <c r="BG335" i="10"/>
  <c r="BF335" i="10"/>
  <c r="T335" i="10"/>
  <c r="R335" i="10"/>
  <c r="P335" i="10"/>
  <c r="BK335" i="10"/>
  <c r="J335" i="10"/>
  <c r="BE335" i="10" s="1"/>
  <c r="BI334" i="10"/>
  <c r="BH334" i="10"/>
  <c r="BG334" i="10"/>
  <c r="BF334" i="10"/>
  <c r="T334" i="10"/>
  <c r="R334" i="10"/>
  <c r="P334" i="10"/>
  <c r="BK334" i="10"/>
  <c r="J334" i="10"/>
  <c r="BE334" i="10" s="1"/>
  <c r="BI333" i="10"/>
  <c r="BH333" i="10"/>
  <c r="BG333" i="10"/>
  <c r="BF333" i="10"/>
  <c r="T333" i="10"/>
  <c r="R333" i="10"/>
  <c r="P333" i="10"/>
  <c r="BK333" i="10"/>
  <c r="J333" i="10"/>
  <c r="BE333" i="10" s="1"/>
  <c r="BI332" i="10"/>
  <c r="BH332" i="10"/>
  <c r="BG332" i="10"/>
  <c r="BF332" i="10"/>
  <c r="T332" i="10"/>
  <c r="R332" i="10"/>
  <c r="P332" i="10"/>
  <c r="BK332" i="10"/>
  <c r="J332" i="10"/>
  <c r="BE332" i="10" s="1"/>
  <c r="BI331" i="10"/>
  <c r="BH331" i="10"/>
  <c r="BG331" i="10"/>
  <c r="BF331" i="10"/>
  <c r="BE331" i="10"/>
  <c r="T331" i="10"/>
  <c r="R331" i="10"/>
  <c r="P331" i="10"/>
  <c r="BK331" i="10"/>
  <c r="J331" i="10"/>
  <c r="BI330" i="10"/>
  <c r="BH330" i="10"/>
  <c r="BG330" i="10"/>
  <c r="BF330" i="10"/>
  <c r="T330" i="10"/>
  <c r="R330" i="10"/>
  <c r="P330" i="10"/>
  <c r="BK330" i="10"/>
  <c r="J330" i="10"/>
  <c r="BE330" i="10" s="1"/>
  <c r="BI329" i="10"/>
  <c r="BH329" i="10"/>
  <c r="BG329" i="10"/>
  <c r="BF329" i="10"/>
  <c r="T329" i="10"/>
  <c r="R329" i="10"/>
  <c r="P329" i="10"/>
  <c r="BK329" i="10"/>
  <c r="J329" i="10"/>
  <c r="BE329" i="10" s="1"/>
  <c r="BI328" i="10"/>
  <c r="BH328" i="10"/>
  <c r="BG328" i="10"/>
  <c r="BF328" i="10"/>
  <c r="T328" i="10"/>
  <c r="R328" i="10"/>
  <c r="P328" i="10"/>
  <c r="BK328" i="10"/>
  <c r="J328" i="10"/>
  <c r="BE328" i="10" s="1"/>
  <c r="BI327" i="10"/>
  <c r="BH327" i="10"/>
  <c r="BG327" i="10"/>
  <c r="BF327" i="10"/>
  <c r="T327" i="10"/>
  <c r="R327" i="10"/>
  <c r="P327" i="10"/>
  <c r="BK327" i="10"/>
  <c r="J327" i="10"/>
  <c r="BE327" i="10" s="1"/>
  <c r="BI326" i="10"/>
  <c r="BH326" i="10"/>
  <c r="BG326" i="10"/>
  <c r="BF326" i="10"/>
  <c r="BE326" i="10"/>
  <c r="T326" i="10"/>
  <c r="R326" i="10"/>
  <c r="P326" i="10"/>
  <c r="BK326" i="10"/>
  <c r="J326" i="10"/>
  <c r="BI325" i="10"/>
  <c r="BH325" i="10"/>
  <c r="BG325" i="10"/>
  <c r="BF325" i="10"/>
  <c r="T325" i="10"/>
  <c r="R325" i="10"/>
  <c r="P325" i="10"/>
  <c r="BK325" i="10"/>
  <c r="J325" i="10"/>
  <c r="BE325" i="10" s="1"/>
  <c r="BI324" i="10"/>
  <c r="BH324" i="10"/>
  <c r="BG324" i="10"/>
  <c r="BF324" i="10"/>
  <c r="T324" i="10"/>
  <c r="R324" i="10"/>
  <c r="P324" i="10"/>
  <c r="BK324" i="10"/>
  <c r="J324" i="10"/>
  <c r="BE324" i="10" s="1"/>
  <c r="BI322" i="10"/>
  <c r="BH322" i="10"/>
  <c r="BG322" i="10"/>
  <c r="BF322" i="10"/>
  <c r="T322" i="10"/>
  <c r="R322" i="10"/>
  <c r="P322" i="10"/>
  <c r="BK322" i="10"/>
  <c r="J322" i="10"/>
  <c r="BE322" i="10" s="1"/>
  <c r="BI321" i="10"/>
  <c r="BH321" i="10"/>
  <c r="BG321" i="10"/>
  <c r="BF321" i="10"/>
  <c r="T321" i="10"/>
  <c r="R321" i="10"/>
  <c r="P321" i="10"/>
  <c r="BK321" i="10"/>
  <c r="J321" i="10"/>
  <c r="BE321" i="10" s="1"/>
  <c r="BI320" i="10"/>
  <c r="BH320" i="10"/>
  <c r="BG320" i="10"/>
  <c r="BF320" i="10"/>
  <c r="BE320" i="10"/>
  <c r="T320" i="10"/>
  <c r="R320" i="10"/>
  <c r="P320" i="10"/>
  <c r="BK320" i="10"/>
  <c r="J320" i="10"/>
  <c r="BI319" i="10"/>
  <c r="BH319" i="10"/>
  <c r="BG319" i="10"/>
  <c r="BF319" i="10"/>
  <c r="T319" i="10"/>
  <c r="R319" i="10"/>
  <c r="P319" i="10"/>
  <c r="BK319" i="10"/>
  <c r="J319" i="10"/>
  <c r="BE319" i="10" s="1"/>
  <c r="BI318" i="10"/>
  <c r="BH318" i="10"/>
  <c r="BG318" i="10"/>
  <c r="BF318" i="10"/>
  <c r="T318" i="10"/>
  <c r="R318" i="10"/>
  <c r="P318" i="10"/>
  <c r="BK318" i="10"/>
  <c r="J318" i="10"/>
  <c r="BE318" i="10" s="1"/>
  <c r="BI317" i="10"/>
  <c r="BH317" i="10"/>
  <c r="BG317" i="10"/>
  <c r="BF317" i="10"/>
  <c r="T317" i="10"/>
  <c r="R317" i="10"/>
  <c r="P317" i="10"/>
  <c r="BK317" i="10"/>
  <c r="J317" i="10"/>
  <c r="BE317" i="10" s="1"/>
  <c r="BI316" i="10"/>
  <c r="BH316" i="10"/>
  <c r="BG316" i="10"/>
  <c r="BF316" i="10"/>
  <c r="BE316" i="10"/>
  <c r="T316" i="10"/>
  <c r="R316" i="10"/>
  <c r="P316" i="10"/>
  <c r="BK316" i="10"/>
  <c r="J316" i="10"/>
  <c r="BI315" i="10"/>
  <c r="BH315" i="10"/>
  <c r="BG315" i="10"/>
  <c r="BF315" i="10"/>
  <c r="T315" i="10"/>
  <c r="R315" i="10"/>
  <c r="P315" i="10"/>
  <c r="BK315" i="10"/>
  <c r="J315" i="10"/>
  <c r="BE315" i="10" s="1"/>
  <c r="BI314" i="10"/>
  <c r="BH314" i="10"/>
  <c r="BG314" i="10"/>
  <c r="BF314" i="10"/>
  <c r="T314" i="10"/>
  <c r="R314" i="10"/>
  <c r="P314" i="10"/>
  <c r="BK314" i="10"/>
  <c r="J314" i="10"/>
  <c r="BE314" i="10" s="1"/>
  <c r="BI313" i="10"/>
  <c r="BH313" i="10"/>
  <c r="BG313" i="10"/>
  <c r="BF313" i="10"/>
  <c r="T313" i="10"/>
  <c r="R313" i="10"/>
  <c r="P313" i="10"/>
  <c r="BK313" i="10"/>
  <c r="BK312" i="10" s="1"/>
  <c r="J313" i="10"/>
  <c r="BE313" i="10" s="1"/>
  <c r="BI310" i="10"/>
  <c r="BH310" i="10"/>
  <c r="BG310" i="10"/>
  <c r="BF310" i="10"/>
  <c r="T310" i="10"/>
  <c r="R310" i="10"/>
  <c r="P310" i="10"/>
  <c r="BK310" i="10"/>
  <c r="J310" i="10"/>
  <c r="BE310" i="10" s="1"/>
  <c r="BI309" i="10"/>
  <c r="BH309" i="10"/>
  <c r="BG309" i="10"/>
  <c r="BF309" i="10"/>
  <c r="T309" i="10"/>
  <c r="R309" i="10"/>
  <c r="P309" i="10"/>
  <c r="BK309" i="10"/>
  <c r="J309" i="10"/>
  <c r="BE309" i="10" s="1"/>
  <c r="BI308" i="10"/>
  <c r="BH308" i="10"/>
  <c r="BG308" i="10"/>
  <c r="BF308" i="10"/>
  <c r="T308" i="10"/>
  <c r="R308" i="10"/>
  <c r="P308" i="10"/>
  <c r="BK308" i="10"/>
  <c r="J308" i="10"/>
  <c r="BE308" i="10" s="1"/>
  <c r="BI307" i="10"/>
  <c r="BH307" i="10"/>
  <c r="BG307" i="10"/>
  <c r="BF307" i="10"/>
  <c r="BE307" i="10"/>
  <c r="T307" i="10"/>
  <c r="R307" i="10"/>
  <c r="P307" i="10"/>
  <c r="BK307" i="10"/>
  <c r="J307" i="10"/>
  <c r="BI306" i="10"/>
  <c r="BH306" i="10"/>
  <c r="BG306" i="10"/>
  <c r="BF306" i="10"/>
  <c r="T306" i="10"/>
  <c r="R306" i="10"/>
  <c r="P306" i="10"/>
  <c r="BK306" i="10"/>
  <c r="J306" i="10"/>
  <c r="BE306" i="10" s="1"/>
  <c r="BI305" i="10"/>
  <c r="BH305" i="10"/>
  <c r="BG305" i="10"/>
  <c r="BF305" i="10"/>
  <c r="T305" i="10"/>
  <c r="R305" i="10"/>
  <c r="P305" i="10"/>
  <c r="BK305" i="10"/>
  <c r="J305" i="10"/>
  <c r="BE305" i="10" s="1"/>
  <c r="BI304" i="10"/>
  <c r="BH304" i="10"/>
  <c r="BG304" i="10"/>
  <c r="BF304" i="10"/>
  <c r="T304" i="10"/>
  <c r="R304" i="10"/>
  <c r="P304" i="10"/>
  <c r="BK304" i="10"/>
  <c r="J304" i="10"/>
  <c r="BE304" i="10" s="1"/>
  <c r="BI303" i="10"/>
  <c r="BH303" i="10"/>
  <c r="BG303" i="10"/>
  <c r="BF303" i="10"/>
  <c r="BE303" i="10"/>
  <c r="T303" i="10"/>
  <c r="R303" i="10"/>
  <c r="P303" i="10"/>
  <c r="BK303" i="10"/>
  <c r="BK301" i="10" s="1"/>
  <c r="J303" i="10"/>
  <c r="BI302" i="10"/>
  <c r="BH302" i="10"/>
  <c r="BG302" i="10"/>
  <c r="BF302" i="10"/>
  <c r="T302" i="10"/>
  <c r="R302" i="10"/>
  <c r="P302" i="10"/>
  <c r="BK302" i="10"/>
  <c r="J302" i="10"/>
  <c r="BE302" i="10" s="1"/>
  <c r="BI300" i="10"/>
  <c r="BH300" i="10"/>
  <c r="BG300" i="10"/>
  <c r="BF300" i="10"/>
  <c r="T300" i="10"/>
  <c r="R300" i="10"/>
  <c r="P300" i="10"/>
  <c r="BK300" i="10"/>
  <c r="J300" i="10"/>
  <c r="BE300" i="10" s="1"/>
  <c r="BI299" i="10"/>
  <c r="BH299" i="10"/>
  <c r="BG299" i="10"/>
  <c r="BF299" i="10"/>
  <c r="T299" i="10"/>
  <c r="R299" i="10"/>
  <c r="P299" i="10"/>
  <c r="BK299" i="10"/>
  <c r="J299" i="10"/>
  <c r="BE299" i="10" s="1"/>
  <c r="BI298" i="10"/>
  <c r="BH298" i="10"/>
  <c r="BG298" i="10"/>
  <c r="BF298" i="10"/>
  <c r="BE298" i="10"/>
  <c r="T298" i="10"/>
  <c r="R298" i="10"/>
  <c r="P298" i="10"/>
  <c r="BK298" i="10"/>
  <c r="J298" i="10"/>
  <c r="BI297" i="10"/>
  <c r="BH297" i="10"/>
  <c r="BG297" i="10"/>
  <c r="BF297" i="10"/>
  <c r="T297" i="10"/>
  <c r="R297" i="10"/>
  <c r="P297" i="10"/>
  <c r="BK297" i="10"/>
  <c r="J297" i="10"/>
  <c r="BE297" i="10" s="1"/>
  <c r="BI295" i="10"/>
  <c r="BH295" i="10"/>
  <c r="BG295" i="10"/>
  <c r="BF295" i="10"/>
  <c r="T295" i="10"/>
  <c r="R295" i="10"/>
  <c r="P295" i="10"/>
  <c r="BK295" i="10"/>
  <c r="J295" i="10"/>
  <c r="BE295" i="10" s="1"/>
  <c r="BI294" i="10"/>
  <c r="BH294" i="10"/>
  <c r="BG294" i="10"/>
  <c r="BF294" i="10"/>
  <c r="BE294" i="10"/>
  <c r="T294" i="10"/>
  <c r="R294" i="10"/>
  <c r="P294" i="10"/>
  <c r="BK294" i="10"/>
  <c r="J294" i="10"/>
  <c r="BI293" i="10"/>
  <c r="BH293" i="10"/>
  <c r="BG293" i="10"/>
  <c r="BF293" i="10"/>
  <c r="T293" i="10"/>
  <c r="R293" i="10"/>
  <c r="P293" i="10"/>
  <c r="BK293" i="10"/>
  <c r="J293" i="10"/>
  <c r="BE293" i="10" s="1"/>
  <c r="BI292" i="10"/>
  <c r="BH292" i="10"/>
  <c r="BG292" i="10"/>
  <c r="BF292" i="10"/>
  <c r="T292" i="10"/>
  <c r="R292" i="10"/>
  <c r="P292" i="10"/>
  <c r="BK292" i="10"/>
  <c r="J292" i="10"/>
  <c r="BE292" i="10" s="1"/>
  <c r="BI291" i="10"/>
  <c r="BH291" i="10"/>
  <c r="BG291" i="10"/>
  <c r="BF291" i="10"/>
  <c r="T291" i="10"/>
  <c r="R291" i="10"/>
  <c r="P291" i="10"/>
  <c r="BK291" i="10"/>
  <c r="J291" i="10"/>
  <c r="BE291" i="10" s="1"/>
  <c r="BI290" i="10"/>
  <c r="BH290" i="10"/>
  <c r="BG290" i="10"/>
  <c r="BF290" i="10"/>
  <c r="BE290" i="10"/>
  <c r="T290" i="10"/>
  <c r="R290" i="10"/>
  <c r="P290" i="10"/>
  <c r="BK290" i="10"/>
  <c r="J290" i="10"/>
  <c r="BI289" i="10"/>
  <c r="BH289" i="10"/>
  <c r="BG289" i="10"/>
  <c r="BF289" i="10"/>
  <c r="T289" i="10"/>
  <c r="R289" i="10"/>
  <c r="P289" i="10"/>
  <c r="BK289" i="10"/>
  <c r="J289" i="10"/>
  <c r="BE289" i="10" s="1"/>
  <c r="BI288" i="10"/>
  <c r="BH288" i="10"/>
  <c r="BG288" i="10"/>
  <c r="BF288" i="10"/>
  <c r="T288" i="10"/>
  <c r="R288" i="10"/>
  <c r="P288" i="10"/>
  <c r="BK288" i="10"/>
  <c r="J288" i="10"/>
  <c r="BE288" i="10" s="1"/>
  <c r="BI287" i="10"/>
  <c r="BH287" i="10"/>
  <c r="BG287" i="10"/>
  <c r="BF287" i="10"/>
  <c r="T287" i="10"/>
  <c r="R287" i="10"/>
  <c r="P287" i="10"/>
  <c r="BK287" i="10"/>
  <c r="BK286" i="10" s="1"/>
  <c r="J286" i="10" s="1"/>
  <c r="J75" i="10" s="1"/>
  <c r="J287" i="10"/>
  <c r="BE287" i="10" s="1"/>
  <c r="BI285" i="10"/>
  <c r="BH285" i="10"/>
  <c r="BG285" i="10"/>
  <c r="BF285" i="10"/>
  <c r="BE285" i="10"/>
  <c r="T285" i="10"/>
  <c r="R285" i="10"/>
  <c r="P285" i="10"/>
  <c r="BK285" i="10"/>
  <c r="J285" i="10"/>
  <c r="BI284" i="10"/>
  <c r="BH284" i="10"/>
  <c r="BG284" i="10"/>
  <c r="BF284" i="10"/>
  <c r="BE284" i="10"/>
  <c r="T284" i="10"/>
  <c r="R284" i="10"/>
  <c r="P284" i="10"/>
  <c r="BK284" i="10"/>
  <c r="J284" i="10"/>
  <c r="BI283" i="10"/>
  <c r="BH283" i="10"/>
  <c r="BG283" i="10"/>
  <c r="BF283" i="10"/>
  <c r="BE283" i="10"/>
  <c r="T283" i="10"/>
  <c r="R283" i="10"/>
  <c r="P283" i="10"/>
  <c r="BK283" i="10"/>
  <c r="J283" i="10"/>
  <c r="BI282" i="10"/>
  <c r="BH282" i="10"/>
  <c r="BG282" i="10"/>
  <c r="BF282" i="10"/>
  <c r="BE282" i="10"/>
  <c r="T282" i="10"/>
  <c r="R282" i="10"/>
  <c r="P282" i="10"/>
  <c r="BK282" i="10"/>
  <c r="J282" i="10"/>
  <c r="BI281" i="10"/>
  <c r="BH281" i="10"/>
  <c r="BG281" i="10"/>
  <c r="BF281" i="10"/>
  <c r="BE281" i="10"/>
  <c r="T281" i="10"/>
  <c r="R281" i="10"/>
  <c r="P281" i="10"/>
  <c r="BK281" i="10"/>
  <c r="J281" i="10"/>
  <c r="BI280" i="10"/>
  <c r="BH280" i="10"/>
  <c r="BG280" i="10"/>
  <c r="BF280" i="10"/>
  <c r="BE280" i="10"/>
  <c r="T280" i="10"/>
  <c r="R280" i="10"/>
  <c r="P280" i="10"/>
  <c r="BK280" i="10"/>
  <c r="J280" i="10"/>
  <c r="BI279" i="10"/>
  <c r="BH279" i="10"/>
  <c r="BG279" i="10"/>
  <c r="BF279" i="10"/>
  <c r="BE279" i="10"/>
  <c r="T279" i="10"/>
  <c r="R279" i="10"/>
  <c r="R277" i="10" s="1"/>
  <c r="P279" i="10"/>
  <c r="BK279" i="10"/>
  <c r="J279" i="10"/>
  <c r="BI278" i="10"/>
  <c r="BH278" i="10"/>
  <c r="BG278" i="10"/>
  <c r="BF278" i="10"/>
  <c r="BE278" i="10"/>
  <c r="T278" i="10"/>
  <c r="T277" i="10" s="1"/>
  <c r="R278" i="10"/>
  <c r="P278" i="10"/>
  <c r="BK278" i="10"/>
  <c r="BK277" i="10" s="1"/>
  <c r="J277" i="10" s="1"/>
  <c r="J74" i="10" s="1"/>
  <c r="J278" i="10"/>
  <c r="BI276" i="10"/>
  <c r="BH276" i="10"/>
  <c r="BG276" i="10"/>
  <c r="BF276" i="10"/>
  <c r="T276" i="10"/>
  <c r="R276" i="10"/>
  <c r="P276" i="10"/>
  <c r="BK276" i="10"/>
  <c r="J276" i="10"/>
  <c r="BE276" i="10" s="1"/>
  <c r="BI275" i="10"/>
  <c r="BH275" i="10"/>
  <c r="BG275" i="10"/>
  <c r="BF275" i="10"/>
  <c r="T275" i="10"/>
  <c r="R275" i="10"/>
  <c r="P275" i="10"/>
  <c r="BK275" i="10"/>
  <c r="J275" i="10"/>
  <c r="BE275" i="10" s="1"/>
  <c r="BI274" i="10"/>
  <c r="BH274" i="10"/>
  <c r="BG274" i="10"/>
  <c r="BF274" i="10"/>
  <c r="T274" i="10"/>
  <c r="R274" i="10"/>
  <c r="P274" i="10"/>
  <c r="BK274" i="10"/>
  <c r="J274" i="10"/>
  <c r="BE274" i="10" s="1"/>
  <c r="BI273" i="10"/>
  <c r="BH273" i="10"/>
  <c r="BG273" i="10"/>
  <c r="BF273" i="10"/>
  <c r="T273" i="10"/>
  <c r="R273" i="10"/>
  <c r="P273" i="10"/>
  <c r="BK273" i="10"/>
  <c r="J273" i="10"/>
  <c r="BE273" i="10" s="1"/>
  <c r="BI272" i="10"/>
  <c r="BH272" i="10"/>
  <c r="BG272" i="10"/>
  <c r="BF272" i="10"/>
  <c r="T272" i="10"/>
  <c r="R272" i="10"/>
  <c r="P272" i="10"/>
  <c r="BK272" i="10"/>
  <c r="J272" i="10"/>
  <c r="BE272" i="10" s="1"/>
  <c r="BI271" i="10"/>
  <c r="BH271" i="10"/>
  <c r="BG271" i="10"/>
  <c r="BF271" i="10"/>
  <c r="T271" i="10"/>
  <c r="R271" i="10"/>
  <c r="P271" i="10"/>
  <c r="BK271" i="10"/>
  <c r="J271" i="10"/>
  <c r="BE271" i="10" s="1"/>
  <c r="BI270" i="10"/>
  <c r="BH270" i="10"/>
  <c r="BG270" i="10"/>
  <c r="BF270" i="10"/>
  <c r="T270" i="10"/>
  <c r="R270" i="10"/>
  <c r="P270" i="10"/>
  <c r="BK270" i="10"/>
  <c r="J270" i="10"/>
  <c r="BE270" i="10" s="1"/>
  <c r="BI269" i="10"/>
  <c r="BH269" i="10"/>
  <c r="BG269" i="10"/>
  <c r="BF269" i="10"/>
  <c r="BE269" i="10"/>
  <c r="T269" i="10"/>
  <c r="R269" i="10"/>
  <c r="P269" i="10"/>
  <c r="BK269" i="10"/>
  <c r="J269" i="10"/>
  <c r="BI268" i="10"/>
  <c r="BH268" i="10"/>
  <c r="BG268" i="10"/>
  <c r="BF268" i="10"/>
  <c r="T268" i="10"/>
  <c r="R268" i="10"/>
  <c r="P268" i="10"/>
  <c r="BK268" i="10"/>
  <c r="J268" i="10"/>
  <c r="BE268" i="10" s="1"/>
  <c r="BI267" i="10"/>
  <c r="BH267" i="10"/>
  <c r="BG267" i="10"/>
  <c r="BF267" i="10"/>
  <c r="T267" i="10"/>
  <c r="R267" i="10"/>
  <c r="P267" i="10"/>
  <c r="BK267" i="10"/>
  <c r="J267" i="10"/>
  <c r="BE267" i="10" s="1"/>
  <c r="BI264" i="10"/>
  <c r="BH264" i="10"/>
  <c r="BG264" i="10"/>
  <c r="BF264" i="10"/>
  <c r="T264" i="10"/>
  <c r="R264" i="10"/>
  <c r="P264" i="10"/>
  <c r="BK264" i="10"/>
  <c r="J264" i="10"/>
  <c r="BE264" i="10" s="1"/>
  <c r="BI263" i="10"/>
  <c r="BH263" i="10"/>
  <c r="BG263" i="10"/>
  <c r="BF263" i="10"/>
  <c r="T263" i="10"/>
  <c r="R263" i="10"/>
  <c r="P263" i="10"/>
  <c r="BK263" i="10"/>
  <c r="J263" i="10"/>
  <c r="BE263" i="10" s="1"/>
  <c r="BI262" i="10"/>
  <c r="BH262" i="10"/>
  <c r="BG262" i="10"/>
  <c r="BF262" i="10"/>
  <c r="T262" i="10"/>
  <c r="R262" i="10"/>
  <c r="P262" i="10"/>
  <c r="BK262" i="10"/>
  <c r="J262" i="10"/>
  <c r="BE262" i="10" s="1"/>
  <c r="BI261" i="10"/>
  <c r="BH261" i="10"/>
  <c r="BG261" i="10"/>
  <c r="BF261" i="10"/>
  <c r="T261" i="10"/>
  <c r="R261" i="10"/>
  <c r="P261" i="10"/>
  <c r="BK261" i="10"/>
  <c r="J261" i="10"/>
  <c r="BE261" i="10" s="1"/>
  <c r="BI260" i="10"/>
  <c r="BH260" i="10"/>
  <c r="BG260" i="10"/>
  <c r="BF260" i="10"/>
  <c r="T260" i="10"/>
  <c r="R260" i="10"/>
  <c r="P260" i="10"/>
  <c r="BK260" i="10"/>
  <c r="J260" i="10"/>
  <c r="BE260" i="10" s="1"/>
  <c r="BI259" i="10"/>
  <c r="BH259" i="10"/>
  <c r="BG259" i="10"/>
  <c r="BF259" i="10"/>
  <c r="T259" i="10"/>
  <c r="R259" i="10"/>
  <c r="P259" i="10"/>
  <c r="BK259" i="10"/>
  <c r="J259" i="10"/>
  <c r="BE259" i="10" s="1"/>
  <c r="BI258" i="10"/>
  <c r="BH258" i="10"/>
  <c r="BG258" i="10"/>
  <c r="BF258" i="10"/>
  <c r="BE258" i="10"/>
  <c r="T258" i="10"/>
  <c r="R258" i="10"/>
  <c r="P258" i="10"/>
  <c r="BK258" i="10"/>
  <c r="J258" i="10"/>
  <c r="BI257" i="10"/>
  <c r="BH257" i="10"/>
  <c r="BG257" i="10"/>
  <c r="BF257" i="10"/>
  <c r="T257" i="10"/>
  <c r="R257" i="10"/>
  <c r="P257" i="10"/>
  <c r="BK257" i="10"/>
  <c r="J257" i="10"/>
  <c r="BE257" i="10" s="1"/>
  <c r="BI256" i="10"/>
  <c r="BH256" i="10"/>
  <c r="BG256" i="10"/>
  <c r="BF256" i="10"/>
  <c r="T256" i="10"/>
  <c r="R256" i="10"/>
  <c r="P256" i="10"/>
  <c r="BK256" i="10"/>
  <c r="J256" i="10"/>
  <c r="BE256" i="10" s="1"/>
  <c r="BI255" i="10"/>
  <c r="BH255" i="10"/>
  <c r="BG255" i="10"/>
  <c r="BF255" i="10"/>
  <c r="T255" i="10"/>
  <c r="R255" i="10"/>
  <c r="P255" i="10"/>
  <c r="BK255" i="10"/>
  <c r="J255" i="10"/>
  <c r="BE255" i="10" s="1"/>
  <c r="BI254" i="10"/>
  <c r="BH254" i="10"/>
  <c r="BG254" i="10"/>
  <c r="BF254" i="10"/>
  <c r="BE254" i="10"/>
  <c r="T254" i="10"/>
  <c r="R254" i="10"/>
  <c r="P254" i="10"/>
  <c r="BK254" i="10"/>
  <c r="J254" i="10"/>
  <c r="BI253" i="10"/>
  <c r="BH253" i="10"/>
  <c r="BG253" i="10"/>
  <c r="BF253" i="10"/>
  <c r="T253" i="10"/>
  <c r="R253" i="10"/>
  <c r="P253" i="10"/>
  <c r="BK253" i="10"/>
  <c r="J253" i="10"/>
  <c r="BE253" i="10" s="1"/>
  <c r="BI252" i="10"/>
  <c r="BH252" i="10"/>
  <c r="BG252" i="10"/>
  <c r="BF252" i="10"/>
  <c r="T252" i="10"/>
  <c r="R252" i="10"/>
  <c r="P252" i="10"/>
  <c r="BK252" i="10"/>
  <c r="J252" i="10"/>
  <c r="BE252" i="10" s="1"/>
  <c r="BI250" i="10"/>
  <c r="BH250" i="10"/>
  <c r="BG250" i="10"/>
  <c r="BF250" i="10"/>
  <c r="T250" i="10"/>
  <c r="R250" i="10"/>
  <c r="P250" i="10"/>
  <c r="BK250" i="10"/>
  <c r="J250" i="10"/>
  <c r="BE250" i="10" s="1"/>
  <c r="BI249" i="10"/>
  <c r="BH249" i="10"/>
  <c r="BG249" i="10"/>
  <c r="BF249" i="10"/>
  <c r="BE249" i="10"/>
  <c r="T249" i="10"/>
  <c r="R249" i="10"/>
  <c r="P249" i="10"/>
  <c r="BK249" i="10"/>
  <c r="J249" i="10"/>
  <c r="BI248" i="10"/>
  <c r="BH248" i="10"/>
  <c r="BG248" i="10"/>
  <c r="BF248" i="10"/>
  <c r="T248" i="10"/>
  <c r="R248" i="10"/>
  <c r="P248" i="10"/>
  <c r="BK248" i="10"/>
  <c r="J248" i="10"/>
  <c r="BE248" i="10" s="1"/>
  <c r="BI247" i="10"/>
  <c r="BH247" i="10"/>
  <c r="BG247" i="10"/>
  <c r="BF247" i="10"/>
  <c r="T247" i="10"/>
  <c r="R247" i="10"/>
  <c r="P247" i="10"/>
  <c r="BK247" i="10"/>
  <c r="J247" i="10"/>
  <c r="BE247" i="10" s="1"/>
  <c r="BI246" i="10"/>
  <c r="BH246" i="10"/>
  <c r="BG246" i="10"/>
  <c r="BF246" i="10"/>
  <c r="T246" i="10"/>
  <c r="R246" i="10"/>
  <c r="P246" i="10"/>
  <c r="BK246" i="10"/>
  <c r="J246" i="10"/>
  <c r="BE246" i="10" s="1"/>
  <c r="BI245" i="10"/>
  <c r="BH245" i="10"/>
  <c r="BG245" i="10"/>
  <c r="BF245" i="10"/>
  <c r="BE245" i="10"/>
  <c r="T245" i="10"/>
  <c r="R245" i="10"/>
  <c r="P245" i="10"/>
  <c r="BK245" i="10"/>
  <c r="J245" i="10"/>
  <c r="BI244" i="10"/>
  <c r="BH244" i="10"/>
  <c r="BG244" i="10"/>
  <c r="BF244" i="10"/>
  <c r="T244" i="10"/>
  <c r="R244" i="10"/>
  <c r="P244" i="10"/>
  <c r="BK244" i="10"/>
  <c r="J244" i="10"/>
  <c r="BE244" i="10" s="1"/>
  <c r="BI243" i="10"/>
  <c r="BH243" i="10"/>
  <c r="BG243" i="10"/>
  <c r="BF243" i="10"/>
  <c r="T243" i="10"/>
  <c r="R243" i="10"/>
  <c r="P243" i="10"/>
  <c r="BK243" i="10"/>
  <c r="J243" i="10"/>
  <c r="BE243" i="10" s="1"/>
  <c r="BI242" i="10"/>
  <c r="BH242" i="10"/>
  <c r="BG242" i="10"/>
  <c r="BF242" i="10"/>
  <c r="T242" i="10"/>
  <c r="R242" i="10"/>
  <c r="R241" i="10" s="1"/>
  <c r="P242" i="10"/>
  <c r="BK242" i="10"/>
  <c r="J242" i="10"/>
  <c r="BE242" i="10" s="1"/>
  <c r="BI240" i="10"/>
  <c r="BH240" i="10"/>
  <c r="BG240" i="10"/>
  <c r="BF240" i="10"/>
  <c r="T240" i="10"/>
  <c r="R240" i="10"/>
  <c r="P240" i="10"/>
  <c r="BK240" i="10"/>
  <c r="J240" i="10"/>
  <c r="BE240" i="10" s="1"/>
  <c r="BI239" i="10"/>
  <c r="BH239" i="10"/>
  <c r="BG239" i="10"/>
  <c r="BF239" i="10"/>
  <c r="T239" i="10"/>
  <c r="R239" i="10"/>
  <c r="P239" i="10"/>
  <c r="BK239" i="10"/>
  <c r="J239" i="10"/>
  <c r="BE239" i="10" s="1"/>
  <c r="BI238" i="10"/>
  <c r="BH238" i="10"/>
  <c r="BG238" i="10"/>
  <c r="BF238" i="10"/>
  <c r="T238" i="10"/>
  <c r="R238" i="10"/>
  <c r="P238" i="10"/>
  <c r="BK238" i="10"/>
  <c r="J238" i="10"/>
  <c r="BE238" i="10" s="1"/>
  <c r="BI237" i="10"/>
  <c r="BH237" i="10"/>
  <c r="BG237" i="10"/>
  <c r="BF237" i="10"/>
  <c r="BE237" i="10"/>
  <c r="T237" i="10"/>
  <c r="R237" i="10"/>
  <c r="P237" i="10"/>
  <c r="BK237" i="10"/>
  <c r="J237" i="10"/>
  <c r="BI236" i="10"/>
  <c r="BH236" i="10"/>
  <c r="BG236" i="10"/>
  <c r="BF236" i="10"/>
  <c r="T236" i="10"/>
  <c r="R236" i="10"/>
  <c r="P236" i="10"/>
  <c r="BK236" i="10"/>
  <c r="J236" i="10"/>
  <c r="BE236" i="10" s="1"/>
  <c r="BI235" i="10"/>
  <c r="BH235" i="10"/>
  <c r="BG235" i="10"/>
  <c r="BF235" i="10"/>
  <c r="T235" i="10"/>
  <c r="R235" i="10"/>
  <c r="P235" i="10"/>
  <c r="BK235" i="10"/>
  <c r="J235" i="10"/>
  <c r="BE235" i="10" s="1"/>
  <c r="BI234" i="10"/>
  <c r="BH234" i="10"/>
  <c r="BG234" i="10"/>
  <c r="BF234" i="10"/>
  <c r="T234" i="10"/>
  <c r="R234" i="10"/>
  <c r="P234" i="10"/>
  <c r="BK234" i="10"/>
  <c r="J234" i="10"/>
  <c r="BE234" i="10" s="1"/>
  <c r="BI232" i="10"/>
  <c r="BH232" i="10"/>
  <c r="BG232" i="10"/>
  <c r="BF232" i="10"/>
  <c r="BE232" i="10"/>
  <c r="T232" i="10"/>
  <c r="R232" i="10"/>
  <c r="P232" i="10"/>
  <c r="BK232" i="10"/>
  <c r="J232" i="10"/>
  <c r="BI231" i="10"/>
  <c r="BH231" i="10"/>
  <c r="BG231" i="10"/>
  <c r="BF231" i="10"/>
  <c r="T231" i="10"/>
  <c r="R231" i="10"/>
  <c r="P231" i="10"/>
  <c r="BK231" i="10"/>
  <c r="J231" i="10"/>
  <c r="BE231" i="10" s="1"/>
  <c r="BI230" i="10"/>
  <c r="BH230" i="10"/>
  <c r="BG230" i="10"/>
  <c r="BF230" i="10"/>
  <c r="T230" i="10"/>
  <c r="R230" i="10"/>
  <c r="P230" i="10"/>
  <c r="BK230" i="10"/>
  <c r="J230" i="10"/>
  <c r="BE230" i="10" s="1"/>
  <c r="BI229" i="10"/>
  <c r="BH229" i="10"/>
  <c r="BG229" i="10"/>
  <c r="BF229" i="10"/>
  <c r="T229" i="10"/>
  <c r="R229" i="10"/>
  <c r="P229" i="10"/>
  <c r="BK229" i="10"/>
  <c r="J229" i="10"/>
  <c r="BE229" i="10" s="1"/>
  <c r="BI228" i="10"/>
  <c r="BH228" i="10"/>
  <c r="BG228" i="10"/>
  <c r="BF228" i="10"/>
  <c r="BE228" i="10"/>
  <c r="T228" i="10"/>
  <c r="R228" i="10"/>
  <c r="P228" i="10"/>
  <c r="BK228" i="10"/>
  <c r="J228" i="10"/>
  <c r="BI227" i="10"/>
  <c r="BH227" i="10"/>
  <c r="BG227" i="10"/>
  <c r="BF227" i="10"/>
  <c r="T227" i="10"/>
  <c r="R227" i="10"/>
  <c r="P227" i="10"/>
  <c r="BK227" i="10"/>
  <c r="J227" i="10"/>
  <c r="BE227" i="10" s="1"/>
  <c r="BI226" i="10"/>
  <c r="BH226" i="10"/>
  <c r="BG226" i="10"/>
  <c r="BF226" i="10"/>
  <c r="T226" i="10"/>
  <c r="R226" i="10"/>
  <c r="P226" i="10"/>
  <c r="BK226" i="10"/>
  <c r="J226" i="10"/>
  <c r="BE226" i="10" s="1"/>
  <c r="BI225" i="10"/>
  <c r="BH225" i="10"/>
  <c r="BG225" i="10"/>
  <c r="BF225" i="10"/>
  <c r="T225" i="10"/>
  <c r="R225" i="10"/>
  <c r="P225" i="10"/>
  <c r="BK225" i="10"/>
  <c r="J225" i="10"/>
  <c r="BE225" i="10" s="1"/>
  <c r="BI224" i="10"/>
  <c r="BH224" i="10"/>
  <c r="BG224" i="10"/>
  <c r="BF224" i="10"/>
  <c r="BE224" i="10"/>
  <c r="T224" i="10"/>
  <c r="R224" i="10"/>
  <c r="R223" i="10" s="1"/>
  <c r="P224" i="10"/>
  <c r="BK224" i="10"/>
  <c r="BK223" i="10" s="1"/>
  <c r="J223" i="10" s="1"/>
  <c r="J68" i="10" s="1"/>
  <c r="J224" i="10"/>
  <c r="BI222" i="10"/>
  <c r="BH222" i="10"/>
  <c r="BG222" i="10"/>
  <c r="BF222" i="10"/>
  <c r="BE222" i="10"/>
  <c r="T222" i="10"/>
  <c r="R222" i="10"/>
  <c r="P222" i="10"/>
  <c r="BK222" i="10"/>
  <c r="J222" i="10"/>
  <c r="BI221" i="10"/>
  <c r="BH221" i="10"/>
  <c r="BG221" i="10"/>
  <c r="BF221" i="10"/>
  <c r="T221" i="10"/>
  <c r="R221" i="10"/>
  <c r="P221" i="10"/>
  <c r="BK221" i="10"/>
  <c r="J221" i="10"/>
  <c r="BE221" i="10" s="1"/>
  <c r="BI220" i="10"/>
  <c r="BH220" i="10"/>
  <c r="BG220" i="10"/>
  <c r="BF220" i="10"/>
  <c r="T220" i="10"/>
  <c r="R220" i="10"/>
  <c r="P220" i="10"/>
  <c r="BK220" i="10"/>
  <c r="J220" i="10"/>
  <c r="BE220" i="10" s="1"/>
  <c r="BI219" i="10"/>
  <c r="BH219" i="10"/>
  <c r="BG219" i="10"/>
  <c r="BF219" i="10"/>
  <c r="T219" i="10"/>
  <c r="R219" i="10"/>
  <c r="P219" i="10"/>
  <c r="BK219" i="10"/>
  <c r="J219" i="10"/>
  <c r="BE219" i="10" s="1"/>
  <c r="BI218" i="10"/>
  <c r="BH218" i="10"/>
  <c r="BG218" i="10"/>
  <c r="BF218" i="10"/>
  <c r="BE218" i="10"/>
  <c r="T218" i="10"/>
  <c r="R218" i="10"/>
  <c r="P218" i="10"/>
  <c r="BK218" i="10"/>
  <c r="J218" i="10"/>
  <c r="BI217" i="10"/>
  <c r="BH217" i="10"/>
  <c r="BG217" i="10"/>
  <c r="BF217" i="10"/>
  <c r="T217" i="10"/>
  <c r="R217" i="10"/>
  <c r="P217" i="10"/>
  <c r="BK217" i="10"/>
  <c r="J217" i="10"/>
  <c r="BE217" i="10" s="1"/>
  <c r="BI216" i="10"/>
  <c r="BH216" i="10"/>
  <c r="BG216" i="10"/>
  <c r="BF216" i="10"/>
  <c r="T216" i="10"/>
  <c r="R216" i="10"/>
  <c r="P216" i="10"/>
  <c r="BK216" i="10"/>
  <c r="J216" i="10"/>
  <c r="BE216" i="10" s="1"/>
  <c r="BI215" i="10"/>
  <c r="BH215" i="10"/>
  <c r="BG215" i="10"/>
  <c r="BF215" i="10"/>
  <c r="T215" i="10"/>
  <c r="R215" i="10"/>
  <c r="P215" i="10"/>
  <c r="BK215" i="10"/>
  <c r="J215" i="10"/>
  <c r="BE215" i="10" s="1"/>
  <c r="BI214" i="10"/>
  <c r="BH214" i="10"/>
  <c r="BG214" i="10"/>
  <c r="BF214" i="10"/>
  <c r="BE214" i="10"/>
  <c r="T214" i="10"/>
  <c r="R214" i="10"/>
  <c r="P214" i="10"/>
  <c r="BK214" i="10"/>
  <c r="J214" i="10"/>
  <c r="BI213" i="10"/>
  <c r="BH213" i="10"/>
  <c r="BG213" i="10"/>
  <c r="BF213" i="10"/>
  <c r="T213" i="10"/>
  <c r="T212" i="10" s="1"/>
  <c r="R213" i="10"/>
  <c r="P213" i="10"/>
  <c r="P212" i="10" s="1"/>
  <c r="BK213" i="10"/>
  <c r="J213" i="10"/>
  <c r="BE213" i="10" s="1"/>
  <c r="BI211" i="10"/>
  <c r="BH211" i="10"/>
  <c r="BG211" i="10"/>
  <c r="BF211" i="10"/>
  <c r="T211" i="10"/>
  <c r="R211" i="10"/>
  <c r="P211" i="10"/>
  <c r="BK211" i="10"/>
  <c r="J211" i="10"/>
  <c r="BE211" i="10" s="1"/>
  <c r="BI210" i="10"/>
  <c r="BH210" i="10"/>
  <c r="BG210" i="10"/>
  <c r="BF210" i="10"/>
  <c r="T210" i="10"/>
  <c r="R210" i="10"/>
  <c r="P210" i="10"/>
  <c r="BK210" i="10"/>
  <c r="J210" i="10"/>
  <c r="BE210" i="10" s="1"/>
  <c r="BI209" i="10"/>
  <c r="BH209" i="10"/>
  <c r="BG209" i="10"/>
  <c r="BF209" i="10"/>
  <c r="BE209" i="10"/>
  <c r="T209" i="10"/>
  <c r="R209" i="10"/>
  <c r="P209" i="10"/>
  <c r="BK209" i="10"/>
  <c r="J209" i="10"/>
  <c r="BI208" i="10"/>
  <c r="BH208" i="10"/>
  <c r="BG208" i="10"/>
  <c r="BF208" i="10"/>
  <c r="T208" i="10"/>
  <c r="R208" i="10"/>
  <c r="P208" i="10"/>
  <c r="BK208" i="10"/>
  <c r="J208" i="10"/>
  <c r="BE208" i="10" s="1"/>
  <c r="BI207" i="10"/>
  <c r="BH207" i="10"/>
  <c r="BG207" i="10"/>
  <c r="BF207" i="10"/>
  <c r="T207" i="10"/>
  <c r="R207" i="10"/>
  <c r="P207" i="10"/>
  <c r="BK207" i="10"/>
  <c r="J207" i="10"/>
  <c r="BE207" i="10" s="1"/>
  <c r="BI206" i="10"/>
  <c r="BH206" i="10"/>
  <c r="BG206" i="10"/>
  <c r="BF206" i="10"/>
  <c r="T206" i="10"/>
  <c r="R206" i="10"/>
  <c r="P206" i="10"/>
  <c r="BK206" i="10"/>
  <c r="J206" i="10"/>
  <c r="BE206" i="10" s="1"/>
  <c r="BI205" i="10"/>
  <c r="BH205" i="10"/>
  <c r="BG205" i="10"/>
  <c r="BF205" i="10"/>
  <c r="BE205" i="10"/>
  <c r="T205" i="10"/>
  <c r="R205" i="10"/>
  <c r="P205" i="10"/>
  <c r="BK205" i="10"/>
  <c r="J205" i="10"/>
  <c r="BI204" i="10"/>
  <c r="BH204" i="10"/>
  <c r="BG204" i="10"/>
  <c r="BF204" i="10"/>
  <c r="T204" i="10"/>
  <c r="R204" i="10"/>
  <c r="P204" i="10"/>
  <c r="BK204" i="10"/>
  <c r="J204" i="10"/>
  <c r="BE204" i="10" s="1"/>
  <c r="BI203" i="10"/>
  <c r="BH203" i="10"/>
  <c r="BG203" i="10"/>
  <c r="BF203" i="10"/>
  <c r="T203" i="10"/>
  <c r="R203" i="10"/>
  <c r="P203" i="10"/>
  <c r="BK203" i="10"/>
  <c r="J203" i="10"/>
  <c r="BE203" i="10" s="1"/>
  <c r="BI202" i="10"/>
  <c r="BH202" i="10"/>
  <c r="BG202" i="10"/>
  <c r="BF202" i="10"/>
  <c r="T202" i="10"/>
  <c r="R202" i="10"/>
  <c r="P202" i="10"/>
  <c r="BK202" i="10"/>
  <c r="J202" i="10"/>
  <c r="BE202" i="10" s="1"/>
  <c r="BI201" i="10"/>
  <c r="BH201" i="10"/>
  <c r="BG201" i="10"/>
  <c r="BF201" i="10"/>
  <c r="BE201" i="10"/>
  <c r="T201" i="10"/>
  <c r="R201" i="10"/>
  <c r="P201" i="10"/>
  <c r="BK201" i="10"/>
  <c r="J201" i="10"/>
  <c r="BI200" i="10"/>
  <c r="BH200" i="10"/>
  <c r="BG200" i="10"/>
  <c r="BF200" i="10"/>
  <c r="T200" i="10"/>
  <c r="R200" i="10"/>
  <c r="P200" i="10"/>
  <c r="BK200" i="10"/>
  <c r="J200" i="10"/>
  <c r="BE200" i="10" s="1"/>
  <c r="BI199" i="10"/>
  <c r="BH199" i="10"/>
  <c r="BG199" i="10"/>
  <c r="BF199" i="10"/>
  <c r="T199" i="10"/>
  <c r="R199" i="10"/>
  <c r="P199" i="10"/>
  <c r="BK199" i="10"/>
  <c r="J199" i="10"/>
  <c r="BE199" i="10" s="1"/>
  <c r="BI198" i="10"/>
  <c r="BH198" i="10"/>
  <c r="BG198" i="10"/>
  <c r="BF198" i="10"/>
  <c r="T198" i="10"/>
  <c r="R198" i="10"/>
  <c r="P198" i="10"/>
  <c r="BK198" i="10"/>
  <c r="J198" i="10"/>
  <c r="BE198" i="10" s="1"/>
  <c r="BI197" i="10"/>
  <c r="BH197" i="10"/>
  <c r="BG197" i="10"/>
  <c r="BF197" i="10"/>
  <c r="BE197" i="10"/>
  <c r="T197" i="10"/>
  <c r="R197" i="10"/>
  <c r="P197" i="10"/>
  <c r="BK197" i="10"/>
  <c r="J197" i="10"/>
  <c r="BI196" i="10"/>
  <c r="BH196" i="10"/>
  <c r="BG196" i="10"/>
  <c r="BF196" i="10"/>
  <c r="T196" i="10"/>
  <c r="R196" i="10"/>
  <c r="P196" i="10"/>
  <c r="BK196" i="10"/>
  <c r="J196" i="10"/>
  <c r="BE196" i="10" s="1"/>
  <c r="BI195" i="10"/>
  <c r="BH195" i="10"/>
  <c r="BG195" i="10"/>
  <c r="BF195" i="10"/>
  <c r="T195" i="10"/>
  <c r="R195" i="10"/>
  <c r="P195" i="10"/>
  <c r="BK195" i="10"/>
  <c r="J195" i="10"/>
  <c r="BE195" i="10" s="1"/>
  <c r="BI194" i="10"/>
  <c r="BH194" i="10"/>
  <c r="BG194" i="10"/>
  <c r="BF194" i="10"/>
  <c r="T194" i="10"/>
  <c r="R194" i="10"/>
  <c r="P194" i="10"/>
  <c r="BK194" i="10"/>
  <c r="J194" i="10"/>
  <c r="BE194" i="10" s="1"/>
  <c r="BI193" i="10"/>
  <c r="BH193" i="10"/>
  <c r="BG193" i="10"/>
  <c r="BF193" i="10"/>
  <c r="BE193" i="10"/>
  <c r="T193" i="10"/>
  <c r="R193" i="10"/>
  <c r="P193" i="10"/>
  <c r="BK193" i="10"/>
  <c r="J193" i="10"/>
  <c r="BI191" i="10"/>
  <c r="BH191" i="10"/>
  <c r="BG191" i="10"/>
  <c r="BF191" i="10"/>
  <c r="BE191" i="10"/>
  <c r="T191" i="10"/>
  <c r="R191" i="10"/>
  <c r="P191" i="10"/>
  <c r="BK191" i="10"/>
  <c r="J191" i="10"/>
  <c r="BI190" i="10"/>
  <c r="BH190" i="10"/>
  <c r="BG190" i="10"/>
  <c r="BF190" i="10"/>
  <c r="T190" i="10"/>
  <c r="R190" i="10"/>
  <c r="P190" i="10"/>
  <c r="BK190" i="10"/>
  <c r="J190" i="10"/>
  <c r="BE190" i="10" s="1"/>
  <c r="BI189" i="10"/>
  <c r="BH189" i="10"/>
  <c r="BG189" i="10"/>
  <c r="BF189" i="10"/>
  <c r="T189" i="10"/>
  <c r="R189" i="10"/>
  <c r="P189" i="10"/>
  <c r="BK189" i="10"/>
  <c r="J189" i="10"/>
  <c r="BE189" i="10" s="1"/>
  <c r="BI188" i="10"/>
  <c r="BH188" i="10"/>
  <c r="BG188" i="10"/>
  <c r="BF188" i="10"/>
  <c r="T188" i="10"/>
  <c r="R188" i="10"/>
  <c r="P188" i="10"/>
  <c r="BK188" i="10"/>
  <c r="J188" i="10"/>
  <c r="BE188" i="10" s="1"/>
  <c r="BI187" i="10"/>
  <c r="BH187" i="10"/>
  <c r="BG187" i="10"/>
  <c r="BF187" i="10"/>
  <c r="BE187" i="10"/>
  <c r="T187" i="10"/>
  <c r="R187" i="10"/>
  <c r="P187" i="10"/>
  <c r="BK187" i="10"/>
  <c r="J187" i="10"/>
  <c r="BI186" i="10"/>
  <c r="BH186" i="10"/>
  <c r="BG186" i="10"/>
  <c r="BF186" i="10"/>
  <c r="T186" i="10"/>
  <c r="R186" i="10"/>
  <c r="P186" i="10"/>
  <c r="BK186" i="10"/>
  <c r="J186" i="10"/>
  <c r="BE186" i="10" s="1"/>
  <c r="BI185" i="10"/>
  <c r="BH185" i="10"/>
  <c r="BG185" i="10"/>
  <c r="BF185" i="10"/>
  <c r="T185" i="10"/>
  <c r="R185" i="10"/>
  <c r="P185" i="10"/>
  <c r="BK185" i="10"/>
  <c r="J185" i="10"/>
  <c r="BE185" i="10" s="1"/>
  <c r="BI184" i="10"/>
  <c r="BH184" i="10"/>
  <c r="BG184" i="10"/>
  <c r="BF184" i="10"/>
  <c r="T184" i="10"/>
  <c r="R184" i="10"/>
  <c r="P184" i="10"/>
  <c r="BK184" i="10"/>
  <c r="J184" i="10"/>
  <c r="BE184" i="10" s="1"/>
  <c r="BI183" i="10"/>
  <c r="BH183" i="10"/>
  <c r="BG183" i="10"/>
  <c r="BF183" i="10"/>
  <c r="BE183" i="10"/>
  <c r="T183" i="10"/>
  <c r="R183" i="10"/>
  <c r="P183" i="10"/>
  <c r="BK183" i="10"/>
  <c r="J183" i="10"/>
  <c r="BI182" i="10"/>
  <c r="BH182" i="10"/>
  <c r="BG182" i="10"/>
  <c r="BF182" i="10"/>
  <c r="T182" i="10"/>
  <c r="R182" i="10"/>
  <c r="P182" i="10"/>
  <c r="BK182" i="10"/>
  <c r="J182" i="10"/>
  <c r="BE182" i="10" s="1"/>
  <c r="BI181" i="10"/>
  <c r="BH181" i="10"/>
  <c r="BG181" i="10"/>
  <c r="BF181" i="10"/>
  <c r="T181" i="10"/>
  <c r="R181" i="10"/>
  <c r="P181" i="10"/>
  <c r="BK181" i="10"/>
  <c r="J181" i="10"/>
  <c r="BE181" i="10" s="1"/>
  <c r="BI180" i="10"/>
  <c r="BH180" i="10"/>
  <c r="BG180" i="10"/>
  <c r="BF180" i="10"/>
  <c r="T180" i="10"/>
  <c r="R180" i="10"/>
  <c r="P180" i="10"/>
  <c r="BK180" i="10"/>
  <c r="J180" i="10"/>
  <c r="BE180" i="10" s="1"/>
  <c r="BI179" i="10"/>
  <c r="BH179" i="10"/>
  <c r="BG179" i="10"/>
  <c r="BF179" i="10"/>
  <c r="BE179" i="10"/>
  <c r="T179" i="10"/>
  <c r="R179" i="10"/>
  <c r="P179" i="10"/>
  <c r="BK179" i="10"/>
  <c r="J179" i="10"/>
  <c r="BI178" i="10"/>
  <c r="BH178" i="10"/>
  <c r="BG178" i="10"/>
  <c r="BF178" i="10"/>
  <c r="T178" i="10"/>
  <c r="T177" i="10" s="1"/>
  <c r="R178" i="10"/>
  <c r="P178" i="10"/>
  <c r="BK178" i="10"/>
  <c r="J178" i="10"/>
  <c r="BE178" i="10" s="1"/>
  <c r="BI176" i="10"/>
  <c r="BH176" i="10"/>
  <c r="BG176" i="10"/>
  <c r="BF176" i="10"/>
  <c r="T176" i="10"/>
  <c r="R176" i="10"/>
  <c r="P176" i="10"/>
  <c r="BK176" i="10"/>
  <c r="J176" i="10"/>
  <c r="BE176" i="10" s="1"/>
  <c r="BI175" i="10"/>
  <c r="BH175" i="10"/>
  <c r="BG175" i="10"/>
  <c r="BF175" i="10"/>
  <c r="T175" i="10"/>
  <c r="R175" i="10"/>
  <c r="P175" i="10"/>
  <c r="BK175" i="10"/>
  <c r="J175" i="10"/>
  <c r="BE175" i="10" s="1"/>
  <c r="BI174" i="10"/>
  <c r="BH174" i="10"/>
  <c r="BG174" i="10"/>
  <c r="BF174" i="10"/>
  <c r="BE174" i="10"/>
  <c r="T174" i="10"/>
  <c r="R174" i="10"/>
  <c r="P174" i="10"/>
  <c r="BK174" i="10"/>
  <c r="J174" i="10"/>
  <c r="BI173" i="10"/>
  <c r="BH173" i="10"/>
  <c r="BG173" i="10"/>
  <c r="BF173" i="10"/>
  <c r="T173" i="10"/>
  <c r="R173" i="10"/>
  <c r="P173" i="10"/>
  <c r="BK173" i="10"/>
  <c r="J173" i="10"/>
  <c r="BE173" i="10" s="1"/>
  <c r="BI172" i="10"/>
  <c r="BH172" i="10"/>
  <c r="BG172" i="10"/>
  <c r="BF172" i="10"/>
  <c r="T172" i="10"/>
  <c r="R172" i="10"/>
  <c r="P172" i="10"/>
  <c r="BK172" i="10"/>
  <c r="J172" i="10"/>
  <c r="BE172" i="10" s="1"/>
  <c r="BI171" i="10"/>
  <c r="BH171" i="10"/>
  <c r="BG171" i="10"/>
  <c r="BF171" i="10"/>
  <c r="T171" i="10"/>
  <c r="R171" i="10"/>
  <c r="P171" i="10"/>
  <c r="BK171" i="10"/>
  <c r="J171" i="10"/>
  <c r="BE171" i="10" s="1"/>
  <c r="BI169" i="10"/>
  <c r="BH169" i="10"/>
  <c r="BG169" i="10"/>
  <c r="BF169" i="10"/>
  <c r="T169" i="10"/>
  <c r="R169" i="10"/>
  <c r="P169" i="10"/>
  <c r="BK169" i="10"/>
  <c r="J169" i="10"/>
  <c r="BE169" i="10" s="1"/>
  <c r="BI168" i="10"/>
  <c r="BH168" i="10"/>
  <c r="BG168" i="10"/>
  <c r="BF168" i="10"/>
  <c r="T168" i="10"/>
  <c r="R168" i="10"/>
  <c r="P168" i="10"/>
  <c r="BK168" i="10"/>
  <c r="J168" i="10"/>
  <c r="BE168" i="10" s="1"/>
  <c r="BI167" i="10"/>
  <c r="BH167" i="10"/>
  <c r="BG167" i="10"/>
  <c r="BF167" i="10"/>
  <c r="T167" i="10"/>
  <c r="R167" i="10"/>
  <c r="R166" i="10" s="1"/>
  <c r="P167" i="10"/>
  <c r="BK167" i="10"/>
  <c r="J167" i="10"/>
  <c r="BE167" i="10" s="1"/>
  <c r="BI165" i="10"/>
  <c r="BH165" i="10"/>
  <c r="BG165" i="10"/>
  <c r="BF165" i="10"/>
  <c r="BE165" i="10"/>
  <c r="T165" i="10"/>
  <c r="R165" i="10"/>
  <c r="P165" i="10"/>
  <c r="BK165" i="10"/>
  <c r="J165" i="10"/>
  <c r="BI164" i="10"/>
  <c r="BH164" i="10"/>
  <c r="BG164" i="10"/>
  <c r="BF164" i="10"/>
  <c r="T164" i="10"/>
  <c r="R164" i="10"/>
  <c r="P164" i="10"/>
  <c r="BK164" i="10"/>
  <c r="J164" i="10"/>
  <c r="BE164" i="10" s="1"/>
  <c r="BI163" i="10"/>
  <c r="BH163" i="10"/>
  <c r="BG163" i="10"/>
  <c r="BF163" i="10"/>
  <c r="T163" i="10"/>
  <c r="R163" i="10"/>
  <c r="P163" i="10"/>
  <c r="BK163" i="10"/>
  <c r="J163" i="10"/>
  <c r="BE163" i="10" s="1"/>
  <c r="BI161" i="10"/>
  <c r="BH161" i="10"/>
  <c r="BG161" i="10"/>
  <c r="BF161" i="10"/>
  <c r="T161" i="10"/>
  <c r="R161" i="10"/>
  <c r="P161" i="10"/>
  <c r="BK161" i="10"/>
  <c r="J161" i="10"/>
  <c r="BE161" i="10" s="1"/>
  <c r="BI160" i="10"/>
  <c r="BH160" i="10"/>
  <c r="BG160" i="10"/>
  <c r="BF160" i="10"/>
  <c r="T160" i="10"/>
  <c r="R160" i="10"/>
  <c r="P160" i="10"/>
  <c r="BK160" i="10"/>
  <c r="J160" i="10"/>
  <c r="BE160" i="10" s="1"/>
  <c r="BI159" i="10"/>
  <c r="BH159" i="10"/>
  <c r="BG159" i="10"/>
  <c r="BF159" i="10"/>
  <c r="BE159" i="10"/>
  <c r="T159" i="10"/>
  <c r="R159" i="10"/>
  <c r="P159" i="10"/>
  <c r="BK159" i="10"/>
  <c r="J159" i="10"/>
  <c r="BI158" i="10"/>
  <c r="BH158" i="10"/>
  <c r="BG158" i="10"/>
  <c r="BF158" i="10"/>
  <c r="T158" i="10"/>
  <c r="R158" i="10"/>
  <c r="P158" i="10"/>
  <c r="BK158" i="10"/>
  <c r="J158" i="10"/>
  <c r="BE158" i="10" s="1"/>
  <c r="BI157" i="10"/>
  <c r="BH157" i="10"/>
  <c r="BG157" i="10"/>
  <c r="BF157" i="10"/>
  <c r="T157" i="10"/>
  <c r="R157" i="10"/>
  <c r="P157" i="10"/>
  <c r="BK157" i="10"/>
  <c r="J157" i="10"/>
  <c r="BE157" i="10" s="1"/>
  <c r="BI156" i="10"/>
  <c r="BH156" i="10"/>
  <c r="BG156" i="10"/>
  <c r="BF156" i="10"/>
  <c r="T156" i="10"/>
  <c r="R156" i="10"/>
  <c r="P156" i="10"/>
  <c r="BK156" i="10"/>
  <c r="J156" i="10"/>
  <c r="BE156" i="10" s="1"/>
  <c r="BI155" i="10"/>
  <c r="BH155" i="10"/>
  <c r="BG155" i="10"/>
  <c r="BF155" i="10"/>
  <c r="BE155" i="10"/>
  <c r="T155" i="10"/>
  <c r="R155" i="10"/>
  <c r="P155" i="10"/>
  <c r="BK155" i="10"/>
  <c r="J155" i="10"/>
  <c r="BI154" i="10"/>
  <c r="BH154" i="10"/>
  <c r="BG154" i="10"/>
  <c r="BF154" i="10"/>
  <c r="T154" i="10"/>
  <c r="R154" i="10"/>
  <c r="P154" i="10"/>
  <c r="BK154" i="10"/>
  <c r="J154" i="10"/>
  <c r="BE154" i="10" s="1"/>
  <c r="BI153" i="10"/>
  <c r="BH153" i="10"/>
  <c r="BG153" i="10"/>
  <c r="BF153" i="10"/>
  <c r="T153" i="10"/>
  <c r="R153" i="10"/>
  <c r="P153" i="10"/>
  <c r="BK153" i="10"/>
  <c r="J153" i="10"/>
  <c r="BE153" i="10" s="1"/>
  <c r="BI152" i="10"/>
  <c r="BH152" i="10"/>
  <c r="BG152" i="10"/>
  <c r="BF152" i="10"/>
  <c r="T152" i="10"/>
  <c r="R152" i="10"/>
  <c r="P152" i="10"/>
  <c r="BK152" i="10"/>
  <c r="J152" i="10"/>
  <c r="BE152" i="10" s="1"/>
  <c r="BI150" i="10"/>
  <c r="BH150" i="10"/>
  <c r="BG150" i="10"/>
  <c r="BF150" i="10"/>
  <c r="BE150" i="10"/>
  <c r="T150" i="10"/>
  <c r="R150" i="10"/>
  <c r="P150" i="10"/>
  <c r="BK150" i="10"/>
  <c r="J150" i="10"/>
  <c r="BI149" i="10"/>
  <c r="BH149" i="10"/>
  <c r="BG149" i="10"/>
  <c r="BF149" i="10"/>
  <c r="T149" i="10"/>
  <c r="R149" i="10"/>
  <c r="P149" i="10"/>
  <c r="BK149" i="10"/>
  <c r="J149" i="10"/>
  <c r="BE149" i="10" s="1"/>
  <c r="BI148" i="10"/>
  <c r="BH148" i="10"/>
  <c r="BG148" i="10"/>
  <c r="BF148" i="10"/>
  <c r="T148" i="10"/>
  <c r="R148" i="10"/>
  <c r="P148" i="10"/>
  <c r="BK148" i="10"/>
  <c r="J148" i="10"/>
  <c r="BE148" i="10" s="1"/>
  <c r="BI147" i="10"/>
  <c r="BH147" i="10"/>
  <c r="BG147" i="10"/>
  <c r="BF147" i="10"/>
  <c r="T147" i="10"/>
  <c r="R147" i="10"/>
  <c r="P147" i="10"/>
  <c r="BK147" i="10"/>
  <c r="J147" i="10"/>
  <c r="BE147" i="10" s="1"/>
  <c r="BI146" i="10"/>
  <c r="BH146" i="10"/>
  <c r="BG146" i="10"/>
  <c r="BF146" i="10"/>
  <c r="BE146" i="10"/>
  <c r="T146" i="10"/>
  <c r="R146" i="10"/>
  <c r="P146" i="10"/>
  <c r="BK146" i="10"/>
  <c r="J146" i="10"/>
  <c r="BI145" i="10"/>
  <c r="BH145" i="10"/>
  <c r="BG145" i="10"/>
  <c r="BF145" i="10"/>
  <c r="T145" i="10"/>
  <c r="R145" i="10"/>
  <c r="P145" i="10"/>
  <c r="BK145" i="10"/>
  <c r="J145" i="10"/>
  <c r="BE145" i="10" s="1"/>
  <c r="BI144" i="10"/>
  <c r="BH144" i="10"/>
  <c r="BG144" i="10"/>
  <c r="BF144" i="10"/>
  <c r="T144" i="10"/>
  <c r="R144" i="10"/>
  <c r="P144" i="10"/>
  <c r="BK144" i="10"/>
  <c r="J144" i="10"/>
  <c r="BE144" i="10" s="1"/>
  <c r="BI143" i="10"/>
  <c r="BH143" i="10"/>
  <c r="BG143" i="10"/>
  <c r="BF143" i="10"/>
  <c r="T143" i="10"/>
  <c r="R143" i="10"/>
  <c r="P143" i="10"/>
  <c r="BK143" i="10"/>
  <c r="J143" i="10"/>
  <c r="BE143" i="10" s="1"/>
  <c r="BI142" i="10"/>
  <c r="BH142" i="10"/>
  <c r="BG142" i="10"/>
  <c r="BF142" i="10"/>
  <c r="BE142" i="10"/>
  <c r="T142" i="10"/>
  <c r="R142" i="10"/>
  <c r="P142" i="10"/>
  <c r="BK142" i="10"/>
  <c r="J142" i="10"/>
  <c r="BI141" i="10"/>
  <c r="BH141" i="10"/>
  <c r="BG141" i="10"/>
  <c r="BF141" i="10"/>
  <c r="T141" i="10"/>
  <c r="T140" i="10" s="1"/>
  <c r="R141" i="10"/>
  <c r="P141" i="10"/>
  <c r="BK141" i="10"/>
  <c r="J141" i="10"/>
  <c r="BE141" i="10" s="1"/>
  <c r="BI139" i="10"/>
  <c r="BH139" i="10"/>
  <c r="BG139" i="10"/>
  <c r="BF139" i="10"/>
  <c r="T139" i="10"/>
  <c r="R139" i="10"/>
  <c r="P139" i="10"/>
  <c r="BK139" i="10"/>
  <c r="J139" i="10"/>
  <c r="BE139" i="10" s="1"/>
  <c r="BI138" i="10"/>
  <c r="BH138" i="10"/>
  <c r="BG138" i="10"/>
  <c r="BF138" i="10"/>
  <c r="BE138" i="10"/>
  <c r="T138" i="10"/>
  <c r="R138" i="10"/>
  <c r="P138" i="10"/>
  <c r="BK138" i="10"/>
  <c r="J138" i="10"/>
  <c r="BI137" i="10"/>
  <c r="BH137" i="10"/>
  <c r="BG137" i="10"/>
  <c r="BF137" i="10"/>
  <c r="T137" i="10"/>
  <c r="R137" i="10"/>
  <c r="P137" i="10"/>
  <c r="BK137" i="10"/>
  <c r="J137" i="10"/>
  <c r="BE137" i="10" s="1"/>
  <c r="BI136" i="10"/>
  <c r="BH136" i="10"/>
  <c r="BG136" i="10"/>
  <c r="BF136" i="10"/>
  <c r="T136" i="10"/>
  <c r="R136" i="10"/>
  <c r="P136" i="10"/>
  <c r="BK136" i="10"/>
  <c r="J136" i="10"/>
  <c r="BE136" i="10" s="1"/>
  <c r="BI135" i="10"/>
  <c r="BH135" i="10"/>
  <c r="BG135" i="10"/>
  <c r="BF135" i="10"/>
  <c r="T135" i="10"/>
  <c r="R135" i="10"/>
  <c r="P135" i="10"/>
  <c r="BK135" i="10"/>
  <c r="J135" i="10"/>
  <c r="BE135" i="10" s="1"/>
  <c r="BI134" i="10"/>
  <c r="BH134" i="10"/>
  <c r="BG134" i="10"/>
  <c r="BF134" i="10"/>
  <c r="BE134" i="10"/>
  <c r="T134" i="10"/>
  <c r="R134" i="10"/>
  <c r="P134" i="10"/>
  <c r="BK134" i="10"/>
  <c r="J134" i="10"/>
  <c r="BI133" i="10"/>
  <c r="BH133" i="10"/>
  <c r="BG133" i="10"/>
  <c r="BF133" i="10"/>
  <c r="T133" i="10"/>
  <c r="R133" i="10"/>
  <c r="P133" i="10"/>
  <c r="BK133" i="10"/>
  <c r="J133" i="10"/>
  <c r="BE133" i="10" s="1"/>
  <c r="BI132" i="10"/>
  <c r="BH132" i="10"/>
  <c r="BG132" i="10"/>
  <c r="BF132" i="10"/>
  <c r="BE132" i="10"/>
  <c r="T132" i="10"/>
  <c r="R132" i="10"/>
  <c r="P132" i="10"/>
  <c r="BK132" i="10"/>
  <c r="J132" i="10"/>
  <c r="BI131" i="10"/>
  <c r="BH131" i="10"/>
  <c r="BG131" i="10"/>
  <c r="BF131" i="10"/>
  <c r="T131" i="10"/>
  <c r="R131" i="10"/>
  <c r="P131" i="10"/>
  <c r="BK131" i="10"/>
  <c r="J131" i="10"/>
  <c r="BE131" i="10" s="1"/>
  <c r="BI130" i="10"/>
  <c r="BH130" i="10"/>
  <c r="BG130" i="10"/>
  <c r="BF130" i="10"/>
  <c r="BE130" i="10"/>
  <c r="T130" i="10"/>
  <c r="R130" i="10"/>
  <c r="P130" i="10"/>
  <c r="BK130" i="10"/>
  <c r="J130" i="10"/>
  <c r="BI129" i="10"/>
  <c r="BH129" i="10"/>
  <c r="BG129" i="10"/>
  <c r="BF129" i="10"/>
  <c r="T129" i="10"/>
  <c r="R129" i="10"/>
  <c r="P129" i="10"/>
  <c r="BK129" i="10"/>
  <c r="J129" i="10"/>
  <c r="BE129" i="10" s="1"/>
  <c r="BI128" i="10"/>
  <c r="BH128" i="10"/>
  <c r="BG128" i="10"/>
  <c r="BF128" i="10"/>
  <c r="T128" i="10"/>
  <c r="R128" i="10"/>
  <c r="P128" i="10"/>
  <c r="BK128" i="10"/>
  <c r="J128" i="10"/>
  <c r="BE128" i="10" s="1"/>
  <c r="BI127" i="10"/>
  <c r="BH127" i="10"/>
  <c r="BG127" i="10"/>
  <c r="BF127" i="10"/>
  <c r="T127" i="10"/>
  <c r="R127" i="10"/>
  <c r="P127" i="10"/>
  <c r="BK127" i="10"/>
  <c r="J127" i="10"/>
  <c r="BE127" i="10" s="1"/>
  <c r="BI126" i="10"/>
  <c r="BH126" i="10"/>
  <c r="BG126" i="10"/>
  <c r="BF126" i="10"/>
  <c r="BE126" i="10"/>
  <c r="T126" i="10"/>
  <c r="R126" i="10"/>
  <c r="P126" i="10"/>
  <c r="BK126" i="10"/>
  <c r="J126" i="10"/>
  <c r="BI125" i="10"/>
  <c r="BH125" i="10"/>
  <c r="BG125" i="10"/>
  <c r="BF125" i="10"/>
  <c r="T125" i="10"/>
  <c r="R125" i="10"/>
  <c r="P125" i="10"/>
  <c r="BK125" i="10"/>
  <c r="J125" i="10"/>
  <c r="BE125" i="10" s="1"/>
  <c r="BI124" i="10"/>
  <c r="BH124" i="10"/>
  <c r="BG124" i="10"/>
  <c r="BF124" i="10"/>
  <c r="BE124" i="10"/>
  <c r="T124" i="10"/>
  <c r="R124" i="10"/>
  <c r="P124" i="10"/>
  <c r="BK124" i="10"/>
  <c r="J124" i="10"/>
  <c r="BI123" i="10"/>
  <c r="BH123" i="10"/>
  <c r="BG123" i="10"/>
  <c r="BF123" i="10"/>
  <c r="T123" i="10"/>
  <c r="R123" i="10"/>
  <c r="P123" i="10"/>
  <c r="BK123" i="10"/>
  <c r="J123" i="10"/>
  <c r="BE123" i="10" s="1"/>
  <c r="BI122" i="10"/>
  <c r="BH122" i="10"/>
  <c r="BG122" i="10"/>
  <c r="BF122" i="10"/>
  <c r="T122" i="10"/>
  <c r="R122" i="10"/>
  <c r="P122" i="10"/>
  <c r="BK122" i="10"/>
  <c r="J122" i="10"/>
  <c r="BE122" i="10" s="1"/>
  <c r="BI121" i="10"/>
  <c r="BH121" i="10"/>
  <c r="BG121" i="10"/>
  <c r="BF121" i="10"/>
  <c r="T121" i="10"/>
  <c r="R121" i="10"/>
  <c r="P121" i="10"/>
  <c r="BK121" i="10"/>
  <c r="J121" i="10"/>
  <c r="BE121" i="10" s="1"/>
  <c r="BI120" i="10"/>
  <c r="BH120" i="10"/>
  <c r="BG120" i="10"/>
  <c r="BF120" i="10"/>
  <c r="T120" i="10"/>
  <c r="R120" i="10"/>
  <c r="P120" i="10"/>
  <c r="BK120" i="10"/>
  <c r="J120" i="10"/>
  <c r="BE120" i="10" s="1"/>
  <c r="BI119" i="10"/>
  <c r="BH119" i="10"/>
  <c r="BG119" i="10"/>
  <c r="BF119" i="10"/>
  <c r="T119" i="10"/>
  <c r="R119" i="10"/>
  <c r="P119" i="10"/>
  <c r="BK119" i="10"/>
  <c r="J119" i="10"/>
  <c r="BE119" i="10" s="1"/>
  <c r="BI118" i="10"/>
  <c r="BH118" i="10"/>
  <c r="BG118" i="10"/>
  <c r="BF118" i="10"/>
  <c r="BE118" i="10"/>
  <c r="T118" i="10"/>
  <c r="R118" i="10"/>
  <c r="P118" i="10"/>
  <c r="BK118" i="10"/>
  <c r="J118" i="10"/>
  <c r="BI117" i="10"/>
  <c r="BH117" i="10"/>
  <c r="BG117" i="10"/>
  <c r="BF117" i="10"/>
  <c r="T117" i="10"/>
  <c r="R117" i="10"/>
  <c r="P117" i="10"/>
  <c r="BK117" i="10"/>
  <c r="J117" i="10"/>
  <c r="BE117" i="10" s="1"/>
  <c r="BI115" i="10"/>
  <c r="BH115" i="10"/>
  <c r="BG115" i="10"/>
  <c r="BF115" i="10"/>
  <c r="T115" i="10"/>
  <c r="R115" i="10"/>
  <c r="P115" i="10"/>
  <c r="BK115" i="10"/>
  <c r="J115" i="10"/>
  <c r="BE115" i="10" s="1"/>
  <c r="BI114" i="10"/>
  <c r="BH114" i="10"/>
  <c r="BG114" i="10"/>
  <c r="BF114" i="10"/>
  <c r="T114" i="10"/>
  <c r="R114" i="10"/>
  <c r="P114" i="10"/>
  <c r="BK114" i="10"/>
  <c r="J114" i="10"/>
  <c r="BE114" i="10" s="1"/>
  <c r="BI113" i="10"/>
  <c r="BH113" i="10"/>
  <c r="BG113" i="10"/>
  <c r="BF113" i="10"/>
  <c r="T113" i="10"/>
  <c r="R113" i="10"/>
  <c r="P113" i="10"/>
  <c r="BK113" i="10"/>
  <c r="J113" i="10"/>
  <c r="BE113" i="10" s="1"/>
  <c r="BI112" i="10"/>
  <c r="BH112" i="10"/>
  <c r="BG112" i="10"/>
  <c r="BF112" i="10"/>
  <c r="T112" i="10"/>
  <c r="R112" i="10"/>
  <c r="P112" i="10"/>
  <c r="BK112" i="10"/>
  <c r="J112" i="10"/>
  <c r="BE112" i="10" s="1"/>
  <c r="BI111" i="10"/>
  <c r="BH111" i="10"/>
  <c r="BG111" i="10"/>
  <c r="BF111" i="10"/>
  <c r="T111" i="10"/>
  <c r="R111" i="10"/>
  <c r="P111" i="10"/>
  <c r="BK111" i="10"/>
  <c r="J111" i="10"/>
  <c r="BE111" i="10" s="1"/>
  <c r="BI110" i="10"/>
  <c r="BH110" i="10"/>
  <c r="BG110" i="10"/>
  <c r="BF110" i="10"/>
  <c r="T110" i="10"/>
  <c r="R110" i="10"/>
  <c r="P110" i="10"/>
  <c r="BK110" i="10"/>
  <c r="J110" i="10"/>
  <c r="BE110" i="10" s="1"/>
  <c r="BI109" i="10"/>
  <c r="BH109" i="10"/>
  <c r="BG109" i="10"/>
  <c r="BF109" i="10"/>
  <c r="BE109" i="10"/>
  <c r="T109" i="10"/>
  <c r="R109" i="10"/>
  <c r="P109" i="10"/>
  <c r="BK109" i="10"/>
  <c r="J109" i="10"/>
  <c r="BI108" i="10"/>
  <c r="BH108" i="10"/>
  <c r="BG108" i="10"/>
  <c r="BF108" i="10"/>
  <c r="T108" i="10"/>
  <c r="R108" i="10"/>
  <c r="P108" i="10"/>
  <c r="BK108" i="10"/>
  <c r="J108" i="10"/>
  <c r="BE108" i="10" s="1"/>
  <c r="BI107" i="10"/>
  <c r="BH107" i="10"/>
  <c r="BG107" i="10"/>
  <c r="BF107" i="10"/>
  <c r="T107" i="10"/>
  <c r="R107" i="10"/>
  <c r="P107" i="10"/>
  <c r="BK107" i="10"/>
  <c r="J107" i="10"/>
  <c r="BE107" i="10" s="1"/>
  <c r="BI106" i="10"/>
  <c r="BH106" i="10"/>
  <c r="BG106" i="10"/>
  <c r="BF106" i="10"/>
  <c r="T106" i="10"/>
  <c r="R106" i="10"/>
  <c r="P106" i="10"/>
  <c r="BK106" i="10"/>
  <c r="J106" i="10"/>
  <c r="BE106" i="10" s="1"/>
  <c r="BI105" i="10"/>
  <c r="BH105" i="10"/>
  <c r="BG105" i="10"/>
  <c r="BF105" i="10"/>
  <c r="BE105" i="10"/>
  <c r="T105" i="10"/>
  <c r="R105" i="10"/>
  <c r="P105" i="10"/>
  <c r="BK105" i="10"/>
  <c r="J105" i="10"/>
  <c r="F96" i="10"/>
  <c r="E94" i="10"/>
  <c r="E92" i="10"/>
  <c r="F49" i="10"/>
  <c r="E47" i="10"/>
  <c r="J21" i="10"/>
  <c r="E21" i="10"/>
  <c r="J51" i="10" s="1"/>
  <c r="J20" i="10"/>
  <c r="J18" i="10"/>
  <c r="E18" i="10"/>
  <c r="F99" i="10" s="1"/>
  <c r="J17" i="10"/>
  <c r="J15" i="10"/>
  <c r="E15" i="10"/>
  <c r="F51" i="10" s="1"/>
  <c r="J14" i="10"/>
  <c r="J12" i="10"/>
  <c r="J96" i="10" s="1"/>
  <c r="E7" i="10"/>
  <c r="E45" i="10" s="1"/>
  <c r="AY59" i="1"/>
  <c r="AX59" i="1"/>
  <c r="BI110" i="9"/>
  <c r="BH110" i="9"/>
  <c r="BG110" i="9"/>
  <c r="BF110" i="9"/>
  <c r="T110" i="9"/>
  <c r="R110" i="9"/>
  <c r="P110" i="9"/>
  <c r="BK110" i="9"/>
  <c r="J110" i="9"/>
  <c r="BE110" i="9" s="1"/>
  <c r="BI109" i="9"/>
  <c r="BH109" i="9"/>
  <c r="BG109" i="9"/>
  <c r="BF109" i="9"/>
  <c r="T109" i="9"/>
  <c r="R109" i="9"/>
  <c r="P109" i="9"/>
  <c r="BK109" i="9"/>
  <c r="J109" i="9"/>
  <c r="BE109" i="9" s="1"/>
  <c r="BI107" i="9"/>
  <c r="BH107" i="9"/>
  <c r="BG107" i="9"/>
  <c r="BF107" i="9"/>
  <c r="T107" i="9"/>
  <c r="R107" i="9"/>
  <c r="P107" i="9"/>
  <c r="BK107" i="9"/>
  <c r="J107" i="9"/>
  <c r="BE107" i="9" s="1"/>
  <c r="BI106" i="9"/>
  <c r="BH106" i="9"/>
  <c r="BG106" i="9"/>
  <c r="BF106" i="9"/>
  <c r="T106" i="9"/>
  <c r="T105" i="9" s="1"/>
  <c r="R106" i="9"/>
  <c r="P106" i="9"/>
  <c r="BK106" i="9"/>
  <c r="BK105" i="9" s="1"/>
  <c r="J105" i="9" s="1"/>
  <c r="J59" i="9" s="1"/>
  <c r="J106" i="9"/>
  <c r="BE106" i="9" s="1"/>
  <c r="BI104" i="9"/>
  <c r="BH104" i="9"/>
  <c r="BG104" i="9"/>
  <c r="BF104" i="9"/>
  <c r="T104" i="9"/>
  <c r="R104" i="9"/>
  <c r="P104" i="9"/>
  <c r="BK104" i="9"/>
  <c r="J104" i="9"/>
  <c r="BE104" i="9" s="1"/>
  <c r="BI103" i="9"/>
  <c r="BH103" i="9"/>
  <c r="BG103" i="9"/>
  <c r="BF103" i="9"/>
  <c r="T103" i="9"/>
  <c r="R103" i="9"/>
  <c r="P103" i="9"/>
  <c r="BK103" i="9"/>
  <c r="J103" i="9"/>
  <c r="BE103" i="9" s="1"/>
  <c r="BI102" i="9"/>
  <c r="BH102" i="9"/>
  <c r="BG102" i="9"/>
  <c r="BF102" i="9"/>
  <c r="T102" i="9"/>
  <c r="R102" i="9"/>
  <c r="P102" i="9"/>
  <c r="BK102" i="9"/>
  <c r="J102" i="9"/>
  <c r="BE102" i="9" s="1"/>
  <c r="BI101" i="9"/>
  <c r="BH101" i="9"/>
  <c r="BG101" i="9"/>
  <c r="BF101" i="9"/>
  <c r="BE101" i="9"/>
  <c r="T101" i="9"/>
  <c r="R101" i="9"/>
  <c r="P101" i="9"/>
  <c r="BK101" i="9"/>
  <c r="BK99" i="9" s="1"/>
  <c r="J99" i="9" s="1"/>
  <c r="J58" i="9" s="1"/>
  <c r="J101" i="9"/>
  <c r="BI100" i="9"/>
  <c r="BH100" i="9"/>
  <c r="BG100" i="9"/>
  <c r="BF100" i="9"/>
  <c r="T100" i="9"/>
  <c r="R100" i="9"/>
  <c r="P100" i="9"/>
  <c r="BK100" i="9"/>
  <c r="J100" i="9"/>
  <c r="BE100" i="9" s="1"/>
  <c r="BI98" i="9"/>
  <c r="BH98" i="9"/>
  <c r="BG98" i="9"/>
  <c r="BF98" i="9"/>
  <c r="T98" i="9"/>
  <c r="R98" i="9"/>
  <c r="P98" i="9"/>
  <c r="BK98" i="9"/>
  <c r="J98" i="9"/>
  <c r="BE98" i="9" s="1"/>
  <c r="BI97" i="9"/>
  <c r="BH97" i="9"/>
  <c r="BG97" i="9"/>
  <c r="BF97" i="9"/>
  <c r="T97" i="9"/>
  <c r="R97" i="9"/>
  <c r="P97" i="9"/>
  <c r="BK97" i="9"/>
  <c r="J97" i="9"/>
  <c r="BE97" i="9" s="1"/>
  <c r="BI96" i="9"/>
  <c r="BH96" i="9"/>
  <c r="BG96" i="9"/>
  <c r="BF96" i="9"/>
  <c r="T96" i="9"/>
  <c r="R96" i="9"/>
  <c r="P96" i="9"/>
  <c r="BK96" i="9"/>
  <c r="J96" i="9"/>
  <c r="BE96" i="9" s="1"/>
  <c r="BI95" i="9"/>
  <c r="BH95" i="9"/>
  <c r="BG95" i="9"/>
  <c r="BF95" i="9"/>
  <c r="T95" i="9"/>
  <c r="R95" i="9"/>
  <c r="P95" i="9"/>
  <c r="BK95" i="9"/>
  <c r="J95" i="9"/>
  <c r="BE95" i="9" s="1"/>
  <c r="BI94" i="9"/>
  <c r="BH94" i="9"/>
  <c r="BG94" i="9"/>
  <c r="BF94" i="9"/>
  <c r="T94" i="9"/>
  <c r="R94" i="9"/>
  <c r="P94" i="9"/>
  <c r="BK94" i="9"/>
  <c r="J94" i="9"/>
  <c r="BE94" i="9" s="1"/>
  <c r="BI93" i="9"/>
  <c r="BH93" i="9"/>
  <c r="BG93" i="9"/>
  <c r="BF93" i="9"/>
  <c r="T93" i="9"/>
  <c r="R93" i="9"/>
  <c r="P93" i="9"/>
  <c r="BK93" i="9"/>
  <c r="J93" i="9"/>
  <c r="BE93" i="9" s="1"/>
  <c r="BI92" i="9"/>
  <c r="BH92" i="9"/>
  <c r="BG92" i="9"/>
  <c r="BF92" i="9"/>
  <c r="BE92" i="9"/>
  <c r="T92" i="9"/>
  <c r="R92" i="9"/>
  <c r="P92" i="9"/>
  <c r="BK92" i="9"/>
  <c r="J92" i="9"/>
  <c r="BI91" i="9"/>
  <c r="BH91" i="9"/>
  <c r="BG91" i="9"/>
  <c r="BF91" i="9"/>
  <c r="T91" i="9"/>
  <c r="R91" i="9"/>
  <c r="P91" i="9"/>
  <c r="BK91" i="9"/>
  <c r="J91" i="9"/>
  <c r="BE91" i="9" s="1"/>
  <c r="BI90" i="9"/>
  <c r="BH90" i="9"/>
  <c r="BG90" i="9"/>
  <c r="BF90" i="9"/>
  <c r="T90" i="9"/>
  <c r="R90" i="9"/>
  <c r="P90" i="9"/>
  <c r="BK90" i="9"/>
  <c r="J90" i="9"/>
  <c r="BE90" i="9" s="1"/>
  <c r="BI89" i="9"/>
  <c r="BH89" i="9"/>
  <c r="BG89" i="9"/>
  <c r="BF89" i="9"/>
  <c r="T89" i="9"/>
  <c r="R89" i="9"/>
  <c r="P89" i="9"/>
  <c r="BK89" i="9"/>
  <c r="J89" i="9"/>
  <c r="BE89" i="9" s="1"/>
  <c r="BI88" i="9"/>
  <c r="BH88" i="9"/>
  <c r="BG88" i="9"/>
  <c r="BF88" i="9"/>
  <c r="T88" i="9"/>
  <c r="R88" i="9"/>
  <c r="P88" i="9"/>
  <c r="BK88" i="9"/>
  <c r="J88" i="9"/>
  <c r="BE88" i="9" s="1"/>
  <c r="BI87" i="9"/>
  <c r="BH87" i="9"/>
  <c r="BG87" i="9"/>
  <c r="BF87" i="9"/>
  <c r="T87" i="9"/>
  <c r="R87" i="9"/>
  <c r="P87" i="9"/>
  <c r="BK87" i="9"/>
  <c r="J87" i="9"/>
  <c r="BE87" i="9" s="1"/>
  <c r="BI86" i="9"/>
  <c r="BH86" i="9"/>
  <c r="BG86" i="9"/>
  <c r="BF86" i="9"/>
  <c r="T86" i="9"/>
  <c r="R86" i="9"/>
  <c r="P86" i="9"/>
  <c r="BK86" i="9"/>
  <c r="J86" i="9"/>
  <c r="BE86" i="9" s="1"/>
  <c r="BI85" i="9"/>
  <c r="BH85" i="9"/>
  <c r="BG85" i="9"/>
  <c r="BF85" i="9"/>
  <c r="T85" i="9"/>
  <c r="R85" i="9"/>
  <c r="P85" i="9"/>
  <c r="BK85" i="9"/>
  <c r="J85" i="9"/>
  <c r="BE85" i="9" s="1"/>
  <c r="BI84" i="9"/>
  <c r="BH84" i="9"/>
  <c r="BG84" i="9"/>
  <c r="BF84" i="9"/>
  <c r="BE84" i="9"/>
  <c r="T84" i="9"/>
  <c r="R84" i="9"/>
  <c r="P84" i="9"/>
  <c r="BK84" i="9"/>
  <c r="J84" i="9"/>
  <c r="BI83" i="9"/>
  <c r="BH83" i="9"/>
  <c r="BG83" i="9"/>
  <c r="BF83" i="9"/>
  <c r="T83" i="9"/>
  <c r="R83" i="9"/>
  <c r="P83" i="9"/>
  <c r="BK83" i="9"/>
  <c r="J83" i="9"/>
  <c r="BE83" i="9" s="1"/>
  <c r="BI82" i="9"/>
  <c r="BH82" i="9"/>
  <c r="BG82" i="9"/>
  <c r="BF82" i="9"/>
  <c r="J31" i="9" s="1"/>
  <c r="AW59" i="1" s="1"/>
  <c r="T82" i="9"/>
  <c r="R82" i="9"/>
  <c r="P82" i="9"/>
  <c r="P81" i="9" s="1"/>
  <c r="BK82" i="9"/>
  <c r="J82" i="9"/>
  <c r="BE82" i="9" s="1"/>
  <c r="J74" i="9"/>
  <c r="F74" i="9"/>
  <c r="E72" i="9"/>
  <c r="J51" i="9"/>
  <c r="F49" i="9"/>
  <c r="E47" i="9"/>
  <c r="J21" i="9"/>
  <c r="E21" i="9"/>
  <c r="J76" i="9" s="1"/>
  <c r="J20" i="9"/>
  <c r="J18" i="9"/>
  <c r="E18" i="9"/>
  <c r="J17" i="9"/>
  <c r="J15" i="9"/>
  <c r="E15" i="9"/>
  <c r="F76" i="9" s="1"/>
  <c r="J14" i="9"/>
  <c r="J12" i="9"/>
  <c r="J49" i="9" s="1"/>
  <c r="E7" i="9"/>
  <c r="E45" i="9" s="1"/>
  <c r="AY58" i="1"/>
  <c r="AX58" i="1"/>
  <c r="BI101" i="8"/>
  <c r="BH101" i="8"/>
  <c r="BG101" i="8"/>
  <c r="BF101" i="8"/>
  <c r="BE101" i="8"/>
  <c r="T101" i="8"/>
  <c r="R101" i="8"/>
  <c r="P101" i="8"/>
  <c r="BK101" i="8"/>
  <c r="J101" i="8"/>
  <c r="BI100" i="8"/>
  <c r="BH100" i="8"/>
  <c r="BG100" i="8"/>
  <c r="BF100" i="8"/>
  <c r="T100" i="8"/>
  <c r="R100" i="8"/>
  <c r="P100" i="8"/>
  <c r="BK100" i="8"/>
  <c r="J100" i="8"/>
  <c r="BE100" i="8" s="1"/>
  <c r="BI99" i="8"/>
  <c r="BH99" i="8"/>
  <c r="BG99" i="8"/>
  <c r="BF99" i="8"/>
  <c r="BE99" i="8"/>
  <c r="T99" i="8"/>
  <c r="R99" i="8"/>
  <c r="P99" i="8"/>
  <c r="BK99" i="8"/>
  <c r="J99" i="8"/>
  <c r="BI98" i="8"/>
  <c r="BH98" i="8"/>
  <c r="BG98" i="8"/>
  <c r="BF98" i="8"/>
  <c r="T98" i="8"/>
  <c r="R98" i="8"/>
  <c r="P98" i="8"/>
  <c r="BK98" i="8"/>
  <c r="J98" i="8"/>
  <c r="BE98" i="8" s="1"/>
  <c r="BI97" i="8"/>
  <c r="BH97" i="8"/>
  <c r="BG97" i="8"/>
  <c r="BF97" i="8"/>
  <c r="T97" i="8"/>
  <c r="R97" i="8"/>
  <c r="P97" i="8"/>
  <c r="BK97" i="8"/>
  <c r="J97" i="8"/>
  <c r="BE97" i="8" s="1"/>
  <c r="BI96" i="8"/>
  <c r="BH96" i="8"/>
  <c r="BG96" i="8"/>
  <c r="BF96" i="8"/>
  <c r="T96" i="8"/>
  <c r="R96" i="8"/>
  <c r="P96" i="8"/>
  <c r="BK96" i="8"/>
  <c r="J96" i="8"/>
  <c r="BE96" i="8" s="1"/>
  <c r="BI95" i="8"/>
  <c r="BH95" i="8"/>
  <c r="BG95" i="8"/>
  <c r="BF95" i="8"/>
  <c r="T95" i="8"/>
  <c r="R95" i="8"/>
  <c r="P95" i="8"/>
  <c r="BK95" i="8"/>
  <c r="J95" i="8"/>
  <c r="BE95" i="8" s="1"/>
  <c r="BI94" i="8"/>
  <c r="BH94" i="8"/>
  <c r="BG94" i="8"/>
  <c r="BF94" i="8"/>
  <c r="T94" i="8"/>
  <c r="R94" i="8"/>
  <c r="P94" i="8"/>
  <c r="BK94" i="8"/>
  <c r="J94" i="8"/>
  <c r="BE94" i="8" s="1"/>
  <c r="BI93" i="8"/>
  <c r="BH93" i="8"/>
  <c r="BG93" i="8"/>
  <c r="BF93" i="8"/>
  <c r="T93" i="8"/>
  <c r="R93" i="8"/>
  <c r="P93" i="8"/>
  <c r="BK93" i="8"/>
  <c r="J93" i="8"/>
  <c r="BE93" i="8" s="1"/>
  <c r="BI92" i="8"/>
  <c r="BH92" i="8"/>
  <c r="BG92" i="8"/>
  <c r="BF92" i="8"/>
  <c r="T92" i="8"/>
  <c r="R92" i="8"/>
  <c r="P92" i="8"/>
  <c r="BK92" i="8"/>
  <c r="J92" i="8"/>
  <c r="BE92" i="8" s="1"/>
  <c r="BI91" i="8"/>
  <c r="BH91" i="8"/>
  <c r="BG91" i="8"/>
  <c r="BF91" i="8"/>
  <c r="BE91" i="8"/>
  <c r="T91" i="8"/>
  <c r="R91" i="8"/>
  <c r="P91" i="8"/>
  <c r="BK91" i="8"/>
  <c r="J91" i="8"/>
  <c r="BI90" i="8"/>
  <c r="BH90" i="8"/>
  <c r="BG90" i="8"/>
  <c r="BF90" i="8"/>
  <c r="T90" i="8"/>
  <c r="R90" i="8"/>
  <c r="P90" i="8"/>
  <c r="BK90" i="8"/>
  <c r="J90" i="8"/>
  <c r="BE90" i="8" s="1"/>
  <c r="BI89" i="8"/>
  <c r="BH89" i="8"/>
  <c r="BG89" i="8"/>
  <c r="BF89" i="8"/>
  <c r="T89" i="8"/>
  <c r="R89" i="8"/>
  <c r="P89" i="8"/>
  <c r="BK89" i="8"/>
  <c r="J89" i="8"/>
  <c r="BE89" i="8" s="1"/>
  <c r="BI88" i="8"/>
  <c r="BH88" i="8"/>
  <c r="BG88" i="8"/>
  <c r="BF88" i="8"/>
  <c r="T88" i="8"/>
  <c r="R88" i="8"/>
  <c r="P88" i="8"/>
  <c r="BK88" i="8"/>
  <c r="J88" i="8"/>
  <c r="BE88" i="8" s="1"/>
  <c r="BI87" i="8"/>
  <c r="BH87" i="8"/>
  <c r="BG87" i="8"/>
  <c r="BF87" i="8"/>
  <c r="T87" i="8"/>
  <c r="R87" i="8"/>
  <c r="P87" i="8"/>
  <c r="BK87" i="8"/>
  <c r="J87" i="8"/>
  <c r="BE87" i="8" s="1"/>
  <c r="BI86" i="8"/>
  <c r="BH86" i="8"/>
  <c r="BG86" i="8"/>
  <c r="BF86" i="8"/>
  <c r="T86" i="8"/>
  <c r="R86" i="8"/>
  <c r="R78" i="8" s="1"/>
  <c r="R77" i="8" s="1"/>
  <c r="P86" i="8"/>
  <c r="BK86" i="8"/>
  <c r="J86" i="8"/>
  <c r="BE86" i="8" s="1"/>
  <c r="BI85" i="8"/>
  <c r="BH85" i="8"/>
  <c r="BG85" i="8"/>
  <c r="BF85" i="8"/>
  <c r="BE85" i="8"/>
  <c r="T85" i="8"/>
  <c r="R85" i="8"/>
  <c r="P85" i="8"/>
  <c r="BK85" i="8"/>
  <c r="J85" i="8"/>
  <c r="BI84" i="8"/>
  <c r="BH84" i="8"/>
  <c r="BG84" i="8"/>
  <c r="BF84" i="8"/>
  <c r="T84" i="8"/>
  <c r="R84" i="8"/>
  <c r="P84" i="8"/>
  <c r="BK84" i="8"/>
  <c r="J84" i="8"/>
  <c r="BE84" i="8" s="1"/>
  <c r="BI83" i="8"/>
  <c r="BH83" i="8"/>
  <c r="BG83" i="8"/>
  <c r="BF83" i="8"/>
  <c r="T83" i="8"/>
  <c r="R83" i="8"/>
  <c r="P83" i="8"/>
  <c r="BK83" i="8"/>
  <c r="J83" i="8"/>
  <c r="BE83" i="8" s="1"/>
  <c r="BI82" i="8"/>
  <c r="BH82" i="8"/>
  <c r="BG82" i="8"/>
  <c r="BF82" i="8"/>
  <c r="T82" i="8"/>
  <c r="R82" i="8"/>
  <c r="P82" i="8"/>
  <c r="BK82" i="8"/>
  <c r="J82" i="8"/>
  <c r="BE82" i="8" s="1"/>
  <c r="BI81" i="8"/>
  <c r="BH81" i="8"/>
  <c r="BG81" i="8"/>
  <c r="BF81" i="8"/>
  <c r="T81" i="8"/>
  <c r="R81" i="8"/>
  <c r="P81" i="8"/>
  <c r="BK81" i="8"/>
  <c r="J81" i="8"/>
  <c r="BE81" i="8" s="1"/>
  <c r="BI80" i="8"/>
  <c r="BH80" i="8"/>
  <c r="BG80" i="8"/>
  <c r="BF80" i="8"/>
  <c r="T80" i="8"/>
  <c r="R80" i="8"/>
  <c r="P80" i="8"/>
  <c r="BK80" i="8"/>
  <c r="J80" i="8"/>
  <c r="BE80" i="8" s="1"/>
  <c r="BI79" i="8"/>
  <c r="BH79" i="8"/>
  <c r="BG79" i="8"/>
  <c r="BF79" i="8"/>
  <c r="T79" i="8"/>
  <c r="R79" i="8"/>
  <c r="P79" i="8"/>
  <c r="BK79" i="8"/>
  <c r="J79" i="8"/>
  <c r="BE79" i="8" s="1"/>
  <c r="F71" i="8"/>
  <c r="E69" i="8"/>
  <c r="F49" i="8"/>
  <c r="E47" i="8"/>
  <c r="J21" i="8"/>
  <c r="E21" i="8"/>
  <c r="J51" i="8" s="1"/>
  <c r="J20" i="8"/>
  <c r="J18" i="8"/>
  <c r="E18" i="8"/>
  <c r="F52" i="8" s="1"/>
  <c r="J17" i="8"/>
  <c r="J15" i="8"/>
  <c r="E15" i="8"/>
  <c r="J14" i="8"/>
  <c r="J12" i="8"/>
  <c r="J71" i="8" s="1"/>
  <c r="E7" i="8"/>
  <c r="E45" i="8" s="1"/>
  <c r="R183" i="7"/>
  <c r="AY57" i="1"/>
  <c r="AX57" i="1"/>
  <c r="BI190" i="7"/>
  <c r="BH190" i="7"/>
  <c r="BG190" i="7"/>
  <c r="BF190" i="7"/>
  <c r="T190" i="7"/>
  <c r="T188" i="7" s="1"/>
  <c r="R190" i="7"/>
  <c r="P190" i="7"/>
  <c r="BK190" i="7"/>
  <c r="J190" i="7"/>
  <c r="BE190" i="7" s="1"/>
  <c r="BI189" i="7"/>
  <c r="BH189" i="7"/>
  <c r="BG189" i="7"/>
  <c r="BF189" i="7"/>
  <c r="BE189" i="7"/>
  <c r="T189" i="7"/>
  <c r="R189" i="7"/>
  <c r="P189" i="7"/>
  <c r="P188" i="7" s="1"/>
  <c r="BK189" i="7"/>
  <c r="J189" i="7"/>
  <c r="BI187" i="7"/>
  <c r="BH187" i="7"/>
  <c r="BG187" i="7"/>
  <c r="BF187" i="7"/>
  <c r="T187" i="7"/>
  <c r="R187" i="7"/>
  <c r="P187" i="7"/>
  <c r="BK187" i="7"/>
  <c r="J187" i="7"/>
  <c r="BE187" i="7" s="1"/>
  <c r="BI186" i="7"/>
  <c r="BH186" i="7"/>
  <c r="BG186" i="7"/>
  <c r="BF186" i="7"/>
  <c r="T186" i="7"/>
  <c r="R186" i="7"/>
  <c r="P186" i="7"/>
  <c r="BK186" i="7"/>
  <c r="J186" i="7"/>
  <c r="BE186" i="7" s="1"/>
  <c r="BI185" i="7"/>
  <c r="BH185" i="7"/>
  <c r="BG185" i="7"/>
  <c r="BF185" i="7"/>
  <c r="T185" i="7"/>
  <c r="R185" i="7"/>
  <c r="P185" i="7"/>
  <c r="BK185" i="7"/>
  <c r="J185" i="7"/>
  <c r="BE185" i="7" s="1"/>
  <c r="BI184" i="7"/>
  <c r="BH184" i="7"/>
  <c r="BG184" i="7"/>
  <c r="BF184" i="7"/>
  <c r="T184" i="7"/>
  <c r="R184" i="7"/>
  <c r="P184" i="7"/>
  <c r="BK184" i="7"/>
  <c r="J184" i="7"/>
  <c r="BE184" i="7" s="1"/>
  <c r="BI182" i="7"/>
  <c r="BH182" i="7"/>
  <c r="BG182" i="7"/>
  <c r="BF182" i="7"/>
  <c r="BE182" i="7"/>
  <c r="T182" i="7"/>
  <c r="R182" i="7"/>
  <c r="P182" i="7"/>
  <c r="BK182" i="7"/>
  <c r="J182" i="7"/>
  <c r="BI181" i="7"/>
  <c r="BH181" i="7"/>
  <c r="BG181" i="7"/>
  <c r="BF181" i="7"/>
  <c r="T181" i="7"/>
  <c r="R181" i="7"/>
  <c r="P181" i="7"/>
  <c r="BK181" i="7"/>
  <c r="J181" i="7"/>
  <c r="BE181" i="7" s="1"/>
  <c r="BI180" i="7"/>
  <c r="BH180" i="7"/>
  <c r="BG180" i="7"/>
  <c r="BF180" i="7"/>
  <c r="BE180" i="7"/>
  <c r="T180" i="7"/>
  <c r="R180" i="7"/>
  <c r="P180" i="7"/>
  <c r="BK180" i="7"/>
  <c r="J180" i="7"/>
  <c r="BI179" i="7"/>
  <c r="BH179" i="7"/>
  <c r="BG179" i="7"/>
  <c r="BF179" i="7"/>
  <c r="T179" i="7"/>
  <c r="T178" i="7" s="1"/>
  <c r="R179" i="7"/>
  <c r="P179" i="7"/>
  <c r="P178" i="7" s="1"/>
  <c r="BK179" i="7"/>
  <c r="J179" i="7"/>
  <c r="BE179" i="7" s="1"/>
  <c r="BI177" i="7"/>
  <c r="BH177" i="7"/>
  <c r="BG177" i="7"/>
  <c r="BF177" i="7"/>
  <c r="T177" i="7"/>
  <c r="R177" i="7"/>
  <c r="P177" i="7"/>
  <c r="BK177" i="7"/>
  <c r="J177" i="7"/>
  <c r="BE177" i="7" s="1"/>
  <c r="BI176" i="7"/>
  <c r="BH176" i="7"/>
  <c r="BG176" i="7"/>
  <c r="BF176" i="7"/>
  <c r="T176" i="7"/>
  <c r="R176" i="7"/>
  <c r="P176" i="7"/>
  <c r="BK176" i="7"/>
  <c r="J176" i="7"/>
  <c r="BE176" i="7" s="1"/>
  <c r="BI175" i="7"/>
  <c r="BH175" i="7"/>
  <c r="BG175" i="7"/>
  <c r="BF175" i="7"/>
  <c r="T175" i="7"/>
  <c r="R175" i="7"/>
  <c r="P175" i="7"/>
  <c r="BK175" i="7"/>
  <c r="J175" i="7"/>
  <c r="BE175" i="7" s="1"/>
  <c r="BI174" i="7"/>
  <c r="BH174" i="7"/>
  <c r="BG174" i="7"/>
  <c r="BF174" i="7"/>
  <c r="BE174" i="7"/>
  <c r="T174" i="7"/>
  <c r="R174" i="7"/>
  <c r="P174" i="7"/>
  <c r="BK174" i="7"/>
  <c r="J174" i="7"/>
  <c r="BI173" i="7"/>
  <c r="BH173" i="7"/>
  <c r="BG173" i="7"/>
  <c r="BF173" i="7"/>
  <c r="T173" i="7"/>
  <c r="R173" i="7"/>
  <c r="P173" i="7"/>
  <c r="BK173" i="7"/>
  <c r="J173" i="7"/>
  <c r="BE173" i="7" s="1"/>
  <c r="BI172" i="7"/>
  <c r="BH172" i="7"/>
  <c r="BG172" i="7"/>
  <c r="BF172" i="7"/>
  <c r="T172" i="7"/>
  <c r="R172" i="7"/>
  <c r="P172" i="7"/>
  <c r="BK172" i="7"/>
  <c r="J172" i="7"/>
  <c r="BE172" i="7" s="1"/>
  <c r="BI171" i="7"/>
  <c r="BH171" i="7"/>
  <c r="BG171" i="7"/>
  <c r="BF171" i="7"/>
  <c r="T171" i="7"/>
  <c r="R171" i="7"/>
  <c r="P171" i="7"/>
  <c r="BK171" i="7"/>
  <c r="J171" i="7"/>
  <c r="BE171" i="7" s="1"/>
  <c r="BI170" i="7"/>
  <c r="BH170" i="7"/>
  <c r="BG170" i="7"/>
  <c r="BF170" i="7"/>
  <c r="T170" i="7"/>
  <c r="R170" i="7"/>
  <c r="P170" i="7"/>
  <c r="BK170" i="7"/>
  <c r="J170" i="7"/>
  <c r="BE170" i="7" s="1"/>
  <c r="BI169" i="7"/>
  <c r="BH169" i="7"/>
  <c r="BG169" i="7"/>
  <c r="BF169" i="7"/>
  <c r="T169" i="7"/>
  <c r="R169" i="7"/>
  <c r="P169" i="7"/>
  <c r="BK169" i="7"/>
  <c r="J169" i="7"/>
  <c r="BE169" i="7" s="1"/>
  <c r="BI168" i="7"/>
  <c r="BH168" i="7"/>
  <c r="BG168" i="7"/>
  <c r="BF168" i="7"/>
  <c r="BE168" i="7"/>
  <c r="T168" i="7"/>
  <c r="R168" i="7"/>
  <c r="P168" i="7"/>
  <c r="BK168" i="7"/>
  <c r="J168" i="7"/>
  <c r="BI167" i="7"/>
  <c r="BH167" i="7"/>
  <c r="BG167" i="7"/>
  <c r="BF167" i="7"/>
  <c r="T167" i="7"/>
  <c r="R167" i="7"/>
  <c r="P167" i="7"/>
  <c r="BK167" i="7"/>
  <c r="J167" i="7"/>
  <c r="BE167" i="7" s="1"/>
  <c r="BI166" i="7"/>
  <c r="BH166" i="7"/>
  <c r="BG166" i="7"/>
  <c r="BF166" i="7"/>
  <c r="T166" i="7"/>
  <c r="R166" i="7"/>
  <c r="P166" i="7"/>
  <c r="BK166" i="7"/>
  <c r="J166" i="7"/>
  <c r="BE166" i="7" s="1"/>
  <c r="BI165" i="7"/>
  <c r="BH165" i="7"/>
  <c r="BG165" i="7"/>
  <c r="BF165" i="7"/>
  <c r="T165" i="7"/>
  <c r="R165" i="7"/>
  <c r="P165" i="7"/>
  <c r="BK165" i="7"/>
  <c r="J165" i="7"/>
  <c r="BE165" i="7" s="1"/>
  <c r="BI164" i="7"/>
  <c r="BH164" i="7"/>
  <c r="BG164" i="7"/>
  <c r="BF164" i="7"/>
  <c r="T164" i="7"/>
  <c r="R164" i="7"/>
  <c r="P164" i="7"/>
  <c r="BK164" i="7"/>
  <c r="J164" i="7"/>
  <c r="BE164" i="7" s="1"/>
  <c r="BI163" i="7"/>
  <c r="BH163" i="7"/>
  <c r="BG163" i="7"/>
  <c r="BF163" i="7"/>
  <c r="T163" i="7"/>
  <c r="R163" i="7"/>
  <c r="P163" i="7"/>
  <c r="BK163" i="7"/>
  <c r="J163" i="7"/>
  <c r="BE163" i="7" s="1"/>
  <c r="BI162" i="7"/>
  <c r="BH162" i="7"/>
  <c r="BG162" i="7"/>
  <c r="BF162" i="7"/>
  <c r="T162" i="7"/>
  <c r="R162" i="7"/>
  <c r="P162" i="7"/>
  <c r="BK162" i="7"/>
  <c r="J162" i="7"/>
  <c r="BE162" i="7" s="1"/>
  <c r="BI161" i="7"/>
  <c r="BH161" i="7"/>
  <c r="BG161" i="7"/>
  <c r="BF161" i="7"/>
  <c r="T161" i="7"/>
  <c r="R161" i="7"/>
  <c r="P161" i="7"/>
  <c r="BK161" i="7"/>
  <c r="J161" i="7"/>
  <c r="BE161" i="7" s="1"/>
  <c r="BI160" i="7"/>
  <c r="BH160" i="7"/>
  <c r="BG160" i="7"/>
  <c r="BF160" i="7"/>
  <c r="T160" i="7"/>
  <c r="R160" i="7"/>
  <c r="P160" i="7"/>
  <c r="BK160" i="7"/>
  <c r="J160" i="7"/>
  <c r="BE160" i="7" s="1"/>
  <c r="BI159" i="7"/>
  <c r="BH159" i="7"/>
  <c r="BG159" i="7"/>
  <c r="BF159" i="7"/>
  <c r="T159" i="7"/>
  <c r="R159" i="7"/>
  <c r="P159" i="7"/>
  <c r="BK159" i="7"/>
  <c r="J159" i="7"/>
  <c r="BE159" i="7" s="1"/>
  <c r="BI158" i="7"/>
  <c r="BH158" i="7"/>
  <c r="BG158" i="7"/>
  <c r="BF158" i="7"/>
  <c r="T158" i="7"/>
  <c r="R158" i="7"/>
  <c r="P158" i="7"/>
  <c r="BK158" i="7"/>
  <c r="J158" i="7"/>
  <c r="BE158" i="7" s="1"/>
  <c r="BI157" i="7"/>
  <c r="BH157" i="7"/>
  <c r="BG157" i="7"/>
  <c r="BF157" i="7"/>
  <c r="T157" i="7"/>
  <c r="R157" i="7"/>
  <c r="P157" i="7"/>
  <c r="BK157" i="7"/>
  <c r="J157" i="7"/>
  <c r="BE157" i="7" s="1"/>
  <c r="BI156" i="7"/>
  <c r="BH156" i="7"/>
  <c r="BG156" i="7"/>
  <c r="BF156" i="7"/>
  <c r="T156" i="7"/>
  <c r="R156" i="7"/>
  <c r="P156" i="7"/>
  <c r="BK156" i="7"/>
  <c r="J156" i="7"/>
  <c r="BE156" i="7" s="1"/>
  <c r="BI154" i="7"/>
  <c r="BH154" i="7"/>
  <c r="BG154" i="7"/>
  <c r="BF154" i="7"/>
  <c r="T154" i="7"/>
  <c r="R154" i="7"/>
  <c r="P154" i="7"/>
  <c r="BK154" i="7"/>
  <c r="J154" i="7"/>
  <c r="BE154" i="7" s="1"/>
  <c r="BI153" i="7"/>
  <c r="BH153" i="7"/>
  <c r="BG153" i="7"/>
  <c r="BF153" i="7"/>
  <c r="T153" i="7"/>
  <c r="R153" i="7"/>
  <c r="P153" i="7"/>
  <c r="BK153" i="7"/>
  <c r="J153" i="7"/>
  <c r="BE153" i="7" s="1"/>
  <c r="BI152" i="7"/>
  <c r="BH152" i="7"/>
  <c r="BG152" i="7"/>
  <c r="BF152" i="7"/>
  <c r="T152" i="7"/>
  <c r="R152" i="7"/>
  <c r="P152" i="7"/>
  <c r="BK152" i="7"/>
  <c r="J152" i="7"/>
  <c r="BE152" i="7" s="1"/>
  <c r="BI151" i="7"/>
  <c r="BH151" i="7"/>
  <c r="BG151" i="7"/>
  <c r="BF151" i="7"/>
  <c r="T151" i="7"/>
  <c r="R151" i="7"/>
  <c r="P151" i="7"/>
  <c r="BK151" i="7"/>
  <c r="J151" i="7"/>
  <c r="BE151" i="7" s="1"/>
  <c r="BI150" i="7"/>
  <c r="BH150" i="7"/>
  <c r="BG150" i="7"/>
  <c r="BF150" i="7"/>
  <c r="T150" i="7"/>
  <c r="R150" i="7"/>
  <c r="P150" i="7"/>
  <c r="BK150" i="7"/>
  <c r="J150" i="7"/>
  <c r="BE150" i="7" s="1"/>
  <c r="BI149" i="7"/>
  <c r="BH149" i="7"/>
  <c r="BG149" i="7"/>
  <c r="BF149" i="7"/>
  <c r="T149" i="7"/>
  <c r="R149" i="7"/>
  <c r="P149" i="7"/>
  <c r="BK149" i="7"/>
  <c r="J149" i="7"/>
  <c r="BE149" i="7" s="1"/>
  <c r="BI148" i="7"/>
  <c r="BH148" i="7"/>
  <c r="BG148" i="7"/>
  <c r="BF148" i="7"/>
  <c r="T148" i="7"/>
  <c r="R148" i="7"/>
  <c r="P148" i="7"/>
  <c r="BK148" i="7"/>
  <c r="J148" i="7"/>
  <c r="BE148" i="7" s="1"/>
  <c r="BI147" i="7"/>
  <c r="BH147" i="7"/>
  <c r="BG147" i="7"/>
  <c r="BF147" i="7"/>
  <c r="T147" i="7"/>
  <c r="R147" i="7"/>
  <c r="P147" i="7"/>
  <c r="BK147" i="7"/>
  <c r="J147" i="7"/>
  <c r="BE147" i="7" s="1"/>
  <c r="BI146" i="7"/>
  <c r="BH146" i="7"/>
  <c r="BG146" i="7"/>
  <c r="BF146" i="7"/>
  <c r="T146" i="7"/>
  <c r="R146" i="7"/>
  <c r="P146" i="7"/>
  <c r="BK146" i="7"/>
  <c r="J146" i="7"/>
  <c r="BE146" i="7" s="1"/>
  <c r="BI145" i="7"/>
  <c r="BH145" i="7"/>
  <c r="BG145" i="7"/>
  <c r="BF145" i="7"/>
  <c r="T145" i="7"/>
  <c r="R145" i="7"/>
  <c r="P145" i="7"/>
  <c r="BK145" i="7"/>
  <c r="J145" i="7"/>
  <c r="BE145" i="7" s="1"/>
  <c r="BI144" i="7"/>
  <c r="BH144" i="7"/>
  <c r="BG144" i="7"/>
  <c r="BF144" i="7"/>
  <c r="T144" i="7"/>
  <c r="R144" i="7"/>
  <c r="P144" i="7"/>
  <c r="BK144" i="7"/>
  <c r="J144" i="7"/>
  <c r="BE144" i="7" s="1"/>
  <c r="BI143" i="7"/>
  <c r="BH143" i="7"/>
  <c r="BG143" i="7"/>
  <c r="BF143" i="7"/>
  <c r="T143" i="7"/>
  <c r="R143" i="7"/>
  <c r="P143" i="7"/>
  <c r="BK143" i="7"/>
  <c r="J143" i="7"/>
  <c r="BE143" i="7" s="1"/>
  <c r="BI142" i="7"/>
  <c r="BH142" i="7"/>
  <c r="BG142" i="7"/>
  <c r="BF142" i="7"/>
  <c r="T142" i="7"/>
  <c r="R142" i="7"/>
  <c r="P142" i="7"/>
  <c r="BK142" i="7"/>
  <c r="J142" i="7"/>
  <c r="BE142" i="7" s="1"/>
  <c r="BI141" i="7"/>
  <c r="BH141" i="7"/>
  <c r="BG141" i="7"/>
  <c r="BF141" i="7"/>
  <c r="T141" i="7"/>
  <c r="R141" i="7"/>
  <c r="P141" i="7"/>
  <c r="BK141" i="7"/>
  <c r="J141" i="7"/>
  <c r="BE141" i="7" s="1"/>
  <c r="BI140" i="7"/>
  <c r="BH140" i="7"/>
  <c r="BG140" i="7"/>
  <c r="BF140" i="7"/>
  <c r="T140" i="7"/>
  <c r="R140" i="7"/>
  <c r="P140" i="7"/>
  <c r="BK140" i="7"/>
  <c r="J140" i="7"/>
  <c r="BE140" i="7" s="1"/>
  <c r="BI139" i="7"/>
  <c r="BH139" i="7"/>
  <c r="BG139" i="7"/>
  <c r="BF139" i="7"/>
  <c r="T139" i="7"/>
  <c r="R139" i="7"/>
  <c r="P139" i="7"/>
  <c r="BK139" i="7"/>
  <c r="J139" i="7"/>
  <c r="BE139" i="7" s="1"/>
  <c r="BI138" i="7"/>
  <c r="BH138" i="7"/>
  <c r="BG138" i="7"/>
  <c r="BF138" i="7"/>
  <c r="T138" i="7"/>
  <c r="R138" i="7"/>
  <c r="P138" i="7"/>
  <c r="BK138" i="7"/>
  <c r="J138" i="7"/>
  <c r="BE138" i="7" s="1"/>
  <c r="BI137" i="7"/>
  <c r="BH137" i="7"/>
  <c r="BG137" i="7"/>
  <c r="BF137" i="7"/>
  <c r="T137" i="7"/>
  <c r="R137" i="7"/>
  <c r="P137" i="7"/>
  <c r="BK137" i="7"/>
  <c r="J137" i="7"/>
  <c r="BE137" i="7" s="1"/>
  <c r="BI136" i="7"/>
  <c r="BH136" i="7"/>
  <c r="BG136" i="7"/>
  <c r="BF136" i="7"/>
  <c r="T136" i="7"/>
  <c r="R136" i="7"/>
  <c r="P136" i="7"/>
  <c r="BK136" i="7"/>
  <c r="J136" i="7"/>
  <c r="BE136" i="7" s="1"/>
  <c r="BI135" i="7"/>
  <c r="BH135" i="7"/>
  <c r="BG135" i="7"/>
  <c r="BF135" i="7"/>
  <c r="T135" i="7"/>
  <c r="R135" i="7"/>
  <c r="P135" i="7"/>
  <c r="P134" i="7" s="1"/>
  <c r="BK135" i="7"/>
  <c r="J135" i="7"/>
  <c r="BE135" i="7" s="1"/>
  <c r="BI133" i="7"/>
  <c r="BH133" i="7"/>
  <c r="BG133" i="7"/>
  <c r="BF133" i="7"/>
  <c r="T133" i="7"/>
  <c r="R133" i="7"/>
  <c r="P133" i="7"/>
  <c r="BK133" i="7"/>
  <c r="J133" i="7"/>
  <c r="BE133" i="7" s="1"/>
  <c r="BI132" i="7"/>
  <c r="BH132" i="7"/>
  <c r="BG132" i="7"/>
  <c r="BF132" i="7"/>
  <c r="T132" i="7"/>
  <c r="R132" i="7"/>
  <c r="P132" i="7"/>
  <c r="BK132" i="7"/>
  <c r="J132" i="7"/>
  <c r="BE132" i="7" s="1"/>
  <c r="BI131" i="7"/>
  <c r="BH131" i="7"/>
  <c r="BG131" i="7"/>
  <c r="BF131" i="7"/>
  <c r="T131" i="7"/>
  <c r="R131" i="7"/>
  <c r="P131" i="7"/>
  <c r="BK131" i="7"/>
  <c r="J131" i="7"/>
  <c r="BE131" i="7" s="1"/>
  <c r="BI130" i="7"/>
  <c r="BH130" i="7"/>
  <c r="BG130" i="7"/>
  <c r="BF130" i="7"/>
  <c r="T130" i="7"/>
  <c r="R130" i="7"/>
  <c r="P130" i="7"/>
  <c r="BK130" i="7"/>
  <c r="J130" i="7"/>
  <c r="BE130" i="7" s="1"/>
  <c r="BI129" i="7"/>
  <c r="BH129" i="7"/>
  <c r="BG129" i="7"/>
  <c r="BF129" i="7"/>
  <c r="T129" i="7"/>
  <c r="R129" i="7"/>
  <c r="P129" i="7"/>
  <c r="BK129" i="7"/>
  <c r="J129" i="7"/>
  <c r="BE129" i="7" s="1"/>
  <c r="BI128" i="7"/>
  <c r="BH128" i="7"/>
  <c r="BG128" i="7"/>
  <c r="BF128" i="7"/>
  <c r="T128" i="7"/>
  <c r="R128" i="7"/>
  <c r="P128" i="7"/>
  <c r="BK128" i="7"/>
  <c r="J128" i="7"/>
  <c r="BE128" i="7" s="1"/>
  <c r="BI127" i="7"/>
  <c r="BH127" i="7"/>
  <c r="BG127" i="7"/>
  <c r="BF127" i="7"/>
  <c r="T127" i="7"/>
  <c r="R127" i="7"/>
  <c r="P127" i="7"/>
  <c r="BK127" i="7"/>
  <c r="J127" i="7"/>
  <c r="BE127" i="7" s="1"/>
  <c r="BI126" i="7"/>
  <c r="BH126" i="7"/>
  <c r="BG126" i="7"/>
  <c r="BF126" i="7"/>
  <c r="T126" i="7"/>
  <c r="R126" i="7"/>
  <c r="P126" i="7"/>
  <c r="BK126" i="7"/>
  <c r="J126" i="7"/>
  <c r="BE126" i="7" s="1"/>
  <c r="BI125" i="7"/>
  <c r="BH125" i="7"/>
  <c r="BG125" i="7"/>
  <c r="BF125" i="7"/>
  <c r="T125" i="7"/>
  <c r="R125" i="7"/>
  <c r="P125" i="7"/>
  <c r="BK125" i="7"/>
  <c r="J125" i="7"/>
  <c r="BE125" i="7" s="1"/>
  <c r="BI124" i="7"/>
  <c r="BH124" i="7"/>
  <c r="BG124" i="7"/>
  <c r="BF124" i="7"/>
  <c r="T124" i="7"/>
  <c r="R124" i="7"/>
  <c r="P124" i="7"/>
  <c r="BK124" i="7"/>
  <c r="J124" i="7"/>
  <c r="BE124" i="7" s="1"/>
  <c r="BI123" i="7"/>
  <c r="BH123" i="7"/>
  <c r="BG123" i="7"/>
  <c r="BF123" i="7"/>
  <c r="T123" i="7"/>
  <c r="R123" i="7"/>
  <c r="P123" i="7"/>
  <c r="BK123" i="7"/>
  <c r="J123" i="7"/>
  <c r="BE123" i="7" s="1"/>
  <c r="BI122" i="7"/>
  <c r="BH122" i="7"/>
  <c r="BG122" i="7"/>
  <c r="BF122" i="7"/>
  <c r="T122" i="7"/>
  <c r="R122" i="7"/>
  <c r="P122" i="7"/>
  <c r="BK122" i="7"/>
  <c r="J122" i="7"/>
  <c r="BE122" i="7" s="1"/>
  <c r="BI120" i="7"/>
  <c r="BH120" i="7"/>
  <c r="BG120" i="7"/>
  <c r="BF120" i="7"/>
  <c r="BE120" i="7"/>
  <c r="T120" i="7"/>
  <c r="R120" i="7"/>
  <c r="P120" i="7"/>
  <c r="BK120" i="7"/>
  <c r="J120" i="7"/>
  <c r="BI119" i="7"/>
  <c r="BH119" i="7"/>
  <c r="BG119" i="7"/>
  <c r="BF119" i="7"/>
  <c r="T119" i="7"/>
  <c r="R119" i="7"/>
  <c r="P119" i="7"/>
  <c r="BK119" i="7"/>
  <c r="J119" i="7"/>
  <c r="BE119" i="7" s="1"/>
  <c r="BI118" i="7"/>
  <c r="BH118" i="7"/>
  <c r="BG118" i="7"/>
  <c r="BF118" i="7"/>
  <c r="BE118" i="7"/>
  <c r="T118" i="7"/>
  <c r="R118" i="7"/>
  <c r="P118" i="7"/>
  <c r="BK118" i="7"/>
  <c r="J118" i="7"/>
  <c r="BI117" i="7"/>
  <c r="BH117" i="7"/>
  <c r="BG117" i="7"/>
  <c r="BF117" i="7"/>
  <c r="T117" i="7"/>
  <c r="R117" i="7"/>
  <c r="P117" i="7"/>
  <c r="BK117" i="7"/>
  <c r="J117" i="7"/>
  <c r="BE117" i="7" s="1"/>
  <c r="BI116" i="7"/>
  <c r="BH116" i="7"/>
  <c r="BG116" i="7"/>
  <c r="BF116" i="7"/>
  <c r="BE116" i="7"/>
  <c r="T116" i="7"/>
  <c r="R116" i="7"/>
  <c r="P116" i="7"/>
  <c r="BK116" i="7"/>
  <c r="J116" i="7"/>
  <c r="BI115" i="7"/>
  <c r="BH115" i="7"/>
  <c r="BG115" i="7"/>
  <c r="BF115" i="7"/>
  <c r="T115" i="7"/>
  <c r="R115" i="7"/>
  <c r="P115" i="7"/>
  <c r="BK115" i="7"/>
  <c r="J115" i="7"/>
  <c r="BE115" i="7" s="1"/>
  <c r="BI114" i="7"/>
  <c r="BH114" i="7"/>
  <c r="BG114" i="7"/>
  <c r="BF114" i="7"/>
  <c r="BE114" i="7"/>
  <c r="T114" i="7"/>
  <c r="R114" i="7"/>
  <c r="P114" i="7"/>
  <c r="BK114" i="7"/>
  <c r="J114" i="7"/>
  <c r="BI113" i="7"/>
  <c r="BH113" i="7"/>
  <c r="BG113" i="7"/>
  <c r="BF113" i="7"/>
  <c r="T113" i="7"/>
  <c r="R113" i="7"/>
  <c r="P113" i="7"/>
  <c r="BK113" i="7"/>
  <c r="J113" i="7"/>
  <c r="BE113" i="7" s="1"/>
  <c r="BI112" i="7"/>
  <c r="BH112" i="7"/>
  <c r="BG112" i="7"/>
  <c r="BF112" i="7"/>
  <c r="BE112" i="7"/>
  <c r="T112" i="7"/>
  <c r="R112" i="7"/>
  <c r="P112" i="7"/>
  <c r="P110" i="7" s="1"/>
  <c r="BK112" i="7"/>
  <c r="J112" i="7"/>
  <c r="BI111" i="7"/>
  <c r="BH111" i="7"/>
  <c r="BG111" i="7"/>
  <c r="BF111" i="7"/>
  <c r="T111" i="7"/>
  <c r="T110" i="7" s="1"/>
  <c r="R111" i="7"/>
  <c r="P111" i="7"/>
  <c r="BK111" i="7"/>
  <c r="J111" i="7"/>
  <c r="BE111" i="7" s="1"/>
  <c r="BI109" i="7"/>
  <c r="BH109" i="7"/>
  <c r="BG109" i="7"/>
  <c r="BF109" i="7"/>
  <c r="T109" i="7"/>
  <c r="R109" i="7"/>
  <c r="P109" i="7"/>
  <c r="BK109" i="7"/>
  <c r="J109" i="7"/>
  <c r="BE109" i="7" s="1"/>
  <c r="BI108" i="7"/>
  <c r="BH108" i="7"/>
  <c r="BG108" i="7"/>
  <c r="BF108" i="7"/>
  <c r="T108" i="7"/>
  <c r="R108" i="7"/>
  <c r="P108" i="7"/>
  <c r="BK108" i="7"/>
  <c r="J108" i="7"/>
  <c r="BE108" i="7" s="1"/>
  <c r="BI107" i="7"/>
  <c r="BH107" i="7"/>
  <c r="BG107" i="7"/>
  <c r="BF107" i="7"/>
  <c r="T107" i="7"/>
  <c r="R107" i="7"/>
  <c r="P107" i="7"/>
  <c r="BK107" i="7"/>
  <c r="J107" i="7"/>
  <c r="BE107" i="7" s="1"/>
  <c r="BI106" i="7"/>
  <c r="BH106" i="7"/>
  <c r="BG106" i="7"/>
  <c r="BF106" i="7"/>
  <c r="T106" i="7"/>
  <c r="R106" i="7"/>
  <c r="P106" i="7"/>
  <c r="BK106" i="7"/>
  <c r="J106" i="7"/>
  <c r="BE106" i="7" s="1"/>
  <c r="BI105" i="7"/>
  <c r="BH105" i="7"/>
  <c r="BG105" i="7"/>
  <c r="BF105" i="7"/>
  <c r="T105" i="7"/>
  <c r="R105" i="7"/>
  <c r="P105" i="7"/>
  <c r="BK105" i="7"/>
  <c r="J105" i="7"/>
  <c r="BE105" i="7" s="1"/>
  <c r="BI104" i="7"/>
  <c r="BH104" i="7"/>
  <c r="BG104" i="7"/>
  <c r="BF104" i="7"/>
  <c r="T104" i="7"/>
  <c r="R104" i="7"/>
  <c r="P104" i="7"/>
  <c r="BK104" i="7"/>
  <c r="J104" i="7"/>
  <c r="BE104" i="7" s="1"/>
  <c r="BI103" i="7"/>
  <c r="BH103" i="7"/>
  <c r="BG103" i="7"/>
  <c r="BF103" i="7"/>
  <c r="T103" i="7"/>
  <c r="R103" i="7"/>
  <c r="P103" i="7"/>
  <c r="BK103" i="7"/>
  <c r="J103" i="7"/>
  <c r="BE103" i="7" s="1"/>
  <c r="BI102" i="7"/>
  <c r="BH102" i="7"/>
  <c r="BG102" i="7"/>
  <c r="BF102" i="7"/>
  <c r="T102" i="7"/>
  <c r="R102" i="7"/>
  <c r="P102" i="7"/>
  <c r="BK102" i="7"/>
  <c r="J102" i="7"/>
  <c r="BE102" i="7" s="1"/>
  <c r="BI101" i="7"/>
  <c r="BH101" i="7"/>
  <c r="BG101" i="7"/>
  <c r="BF101" i="7"/>
  <c r="T101" i="7"/>
  <c r="R101" i="7"/>
  <c r="P101" i="7"/>
  <c r="BK101" i="7"/>
  <c r="J101" i="7"/>
  <c r="BE101" i="7" s="1"/>
  <c r="BI100" i="7"/>
  <c r="BH100" i="7"/>
  <c r="BG100" i="7"/>
  <c r="BF100" i="7"/>
  <c r="T100" i="7"/>
  <c r="R100" i="7"/>
  <c r="P100" i="7"/>
  <c r="BK100" i="7"/>
  <c r="J100" i="7"/>
  <c r="BE100" i="7" s="1"/>
  <c r="BI99" i="7"/>
  <c r="BH99" i="7"/>
  <c r="BG99" i="7"/>
  <c r="BF99" i="7"/>
  <c r="T99" i="7"/>
  <c r="R99" i="7"/>
  <c r="P99" i="7"/>
  <c r="BK99" i="7"/>
  <c r="J99" i="7"/>
  <c r="BE99" i="7" s="1"/>
  <c r="BI98" i="7"/>
  <c r="BH98" i="7"/>
  <c r="BG98" i="7"/>
  <c r="BF98" i="7"/>
  <c r="T98" i="7"/>
  <c r="R98" i="7"/>
  <c r="P98" i="7"/>
  <c r="BK98" i="7"/>
  <c r="J98" i="7"/>
  <c r="BE98" i="7" s="1"/>
  <c r="BI97" i="7"/>
  <c r="BH97" i="7"/>
  <c r="BG97" i="7"/>
  <c r="BF97" i="7"/>
  <c r="T97" i="7"/>
  <c r="R97" i="7"/>
  <c r="P97" i="7"/>
  <c r="BK97" i="7"/>
  <c r="J97" i="7"/>
  <c r="BE97" i="7" s="1"/>
  <c r="BI96" i="7"/>
  <c r="BH96" i="7"/>
  <c r="BG96" i="7"/>
  <c r="BF96" i="7"/>
  <c r="BE96" i="7"/>
  <c r="T96" i="7"/>
  <c r="R96" i="7"/>
  <c r="P96" i="7"/>
  <c r="BK96" i="7"/>
  <c r="BK95" i="7" s="1"/>
  <c r="J95" i="7" s="1"/>
  <c r="J58" i="7" s="1"/>
  <c r="J96" i="7"/>
  <c r="BI94" i="7"/>
  <c r="BH94" i="7"/>
  <c r="BG94" i="7"/>
  <c r="BF94" i="7"/>
  <c r="T94" i="7"/>
  <c r="R94" i="7"/>
  <c r="P94" i="7"/>
  <c r="BK94" i="7"/>
  <c r="J94" i="7"/>
  <c r="BE94" i="7" s="1"/>
  <c r="BI93" i="7"/>
  <c r="BH93" i="7"/>
  <c r="BG93" i="7"/>
  <c r="BF93" i="7"/>
  <c r="BE93" i="7"/>
  <c r="T93" i="7"/>
  <c r="R93" i="7"/>
  <c r="P93" i="7"/>
  <c r="BK93" i="7"/>
  <c r="J93" i="7"/>
  <c r="BI92" i="7"/>
  <c r="BH92" i="7"/>
  <c r="BG92" i="7"/>
  <c r="BF92" i="7"/>
  <c r="T92" i="7"/>
  <c r="R92" i="7"/>
  <c r="P92" i="7"/>
  <c r="BK92" i="7"/>
  <c r="J92" i="7"/>
  <c r="BE92" i="7" s="1"/>
  <c r="BI91" i="7"/>
  <c r="BH91" i="7"/>
  <c r="BG91" i="7"/>
  <c r="BF91" i="7"/>
  <c r="BE91" i="7"/>
  <c r="T91" i="7"/>
  <c r="R91" i="7"/>
  <c r="P91" i="7"/>
  <c r="BK91" i="7"/>
  <c r="J91" i="7"/>
  <c r="BI90" i="7"/>
  <c r="BH90" i="7"/>
  <c r="BG90" i="7"/>
  <c r="BF90" i="7"/>
  <c r="T90" i="7"/>
  <c r="R90" i="7"/>
  <c r="P90" i="7"/>
  <c r="BK90" i="7"/>
  <c r="J90" i="7"/>
  <c r="BE90" i="7" s="1"/>
  <c r="BI89" i="7"/>
  <c r="BH89" i="7"/>
  <c r="BG89" i="7"/>
  <c r="BF89" i="7"/>
  <c r="BE89" i="7"/>
  <c r="T89" i="7"/>
  <c r="R89" i="7"/>
  <c r="P89" i="7"/>
  <c r="BK89" i="7"/>
  <c r="J89" i="7"/>
  <c r="BI88" i="7"/>
  <c r="BH88" i="7"/>
  <c r="BG88" i="7"/>
  <c r="BF88" i="7"/>
  <c r="T88" i="7"/>
  <c r="T86" i="7" s="1"/>
  <c r="R88" i="7"/>
  <c r="P88" i="7"/>
  <c r="BK88" i="7"/>
  <c r="J88" i="7"/>
  <c r="BE88" i="7" s="1"/>
  <c r="BI87" i="7"/>
  <c r="BH87" i="7"/>
  <c r="BG87" i="7"/>
  <c r="BF87" i="7"/>
  <c r="BE87" i="7"/>
  <c r="T87" i="7"/>
  <c r="R87" i="7"/>
  <c r="P87" i="7"/>
  <c r="P86" i="7" s="1"/>
  <c r="BK87" i="7"/>
  <c r="J87" i="7"/>
  <c r="J81" i="7"/>
  <c r="F79" i="7"/>
  <c r="E77" i="7"/>
  <c r="F49" i="7"/>
  <c r="E47" i="7"/>
  <c r="J21" i="7"/>
  <c r="E21" i="7"/>
  <c r="J51" i="7" s="1"/>
  <c r="J20" i="7"/>
  <c r="J18" i="7"/>
  <c r="E18" i="7"/>
  <c r="F82" i="7" s="1"/>
  <c r="J17" i="7"/>
  <c r="J15" i="7"/>
  <c r="E15" i="7"/>
  <c r="F81" i="7" s="1"/>
  <c r="J14" i="7"/>
  <c r="J12" i="7"/>
  <c r="E7" i="7"/>
  <c r="AY56" i="1"/>
  <c r="AX56" i="1"/>
  <c r="BI126" i="6"/>
  <c r="BH126" i="6"/>
  <c r="BG126" i="6"/>
  <c r="BF126" i="6"/>
  <c r="T126" i="6"/>
  <c r="R126" i="6"/>
  <c r="P126" i="6"/>
  <c r="BK126" i="6"/>
  <c r="J126" i="6"/>
  <c r="BE126" i="6" s="1"/>
  <c r="BI125" i="6"/>
  <c r="BH125" i="6"/>
  <c r="BG125" i="6"/>
  <c r="BF125" i="6"/>
  <c r="T125" i="6"/>
  <c r="R125" i="6"/>
  <c r="P125" i="6"/>
  <c r="BK125" i="6"/>
  <c r="J125" i="6"/>
  <c r="BE125" i="6" s="1"/>
  <c r="BI124" i="6"/>
  <c r="BH124" i="6"/>
  <c r="BG124" i="6"/>
  <c r="BF124" i="6"/>
  <c r="T124" i="6"/>
  <c r="R124" i="6"/>
  <c r="P124" i="6"/>
  <c r="BK124" i="6"/>
  <c r="J124" i="6"/>
  <c r="BE124" i="6" s="1"/>
  <c r="BI123" i="6"/>
  <c r="BH123" i="6"/>
  <c r="BG123" i="6"/>
  <c r="BF123" i="6"/>
  <c r="T123" i="6"/>
  <c r="R123" i="6"/>
  <c r="P123" i="6"/>
  <c r="BK123" i="6"/>
  <c r="J123" i="6"/>
  <c r="BE123" i="6" s="1"/>
  <c r="BI122" i="6"/>
  <c r="BH122" i="6"/>
  <c r="BG122" i="6"/>
  <c r="BF122" i="6"/>
  <c r="T122" i="6"/>
  <c r="R122" i="6"/>
  <c r="P122" i="6"/>
  <c r="BK122" i="6"/>
  <c r="J122" i="6"/>
  <c r="BE122" i="6" s="1"/>
  <c r="BI121" i="6"/>
  <c r="BH121" i="6"/>
  <c r="BG121" i="6"/>
  <c r="BF121" i="6"/>
  <c r="T121" i="6"/>
  <c r="R121" i="6"/>
  <c r="P121" i="6"/>
  <c r="BK121" i="6"/>
  <c r="J121" i="6"/>
  <c r="BE121" i="6" s="1"/>
  <c r="BI120" i="6"/>
  <c r="BH120" i="6"/>
  <c r="BG120" i="6"/>
  <c r="BF120" i="6"/>
  <c r="T120" i="6"/>
  <c r="R120" i="6"/>
  <c r="P120" i="6"/>
  <c r="BK120" i="6"/>
  <c r="J120" i="6"/>
  <c r="BE120" i="6" s="1"/>
  <c r="BI119" i="6"/>
  <c r="BH119" i="6"/>
  <c r="BG119" i="6"/>
  <c r="BF119" i="6"/>
  <c r="T119" i="6"/>
  <c r="R119" i="6"/>
  <c r="P119" i="6"/>
  <c r="BK119" i="6"/>
  <c r="J119" i="6"/>
  <c r="BE119" i="6" s="1"/>
  <c r="BI118" i="6"/>
  <c r="BH118" i="6"/>
  <c r="BG118" i="6"/>
  <c r="BF118" i="6"/>
  <c r="T118" i="6"/>
  <c r="R118" i="6"/>
  <c r="P118" i="6"/>
  <c r="BK118" i="6"/>
  <c r="J118" i="6"/>
  <c r="BE118" i="6" s="1"/>
  <c r="BI117" i="6"/>
  <c r="BH117" i="6"/>
  <c r="BG117" i="6"/>
  <c r="BF117" i="6"/>
  <c r="T117" i="6"/>
  <c r="R117" i="6"/>
  <c r="P117" i="6"/>
  <c r="BK117" i="6"/>
  <c r="J117" i="6"/>
  <c r="BE117" i="6" s="1"/>
  <c r="BI116" i="6"/>
  <c r="BH116" i="6"/>
  <c r="BG116" i="6"/>
  <c r="BF116" i="6"/>
  <c r="T116" i="6"/>
  <c r="R116" i="6"/>
  <c r="P116" i="6"/>
  <c r="BK116" i="6"/>
  <c r="J116" i="6"/>
  <c r="BE116" i="6" s="1"/>
  <c r="BI115" i="6"/>
  <c r="BH115" i="6"/>
  <c r="BG115" i="6"/>
  <c r="BF115" i="6"/>
  <c r="T115" i="6"/>
  <c r="R115" i="6"/>
  <c r="P115" i="6"/>
  <c r="BK115" i="6"/>
  <c r="J115" i="6"/>
  <c r="BE115" i="6" s="1"/>
  <c r="BI114" i="6"/>
  <c r="BH114" i="6"/>
  <c r="BG114" i="6"/>
  <c r="BF114" i="6"/>
  <c r="T114" i="6"/>
  <c r="R114" i="6"/>
  <c r="P114" i="6"/>
  <c r="BK114" i="6"/>
  <c r="J114" i="6"/>
  <c r="BE114" i="6" s="1"/>
  <c r="BI113" i="6"/>
  <c r="BH113" i="6"/>
  <c r="BG113" i="6"/>
  <c r="BF113" i="6"/>
  <c r="T113" i="6"/>
  <c r="R113" i="6"/>
  <c r="P113" i="6"/>
  <c r="BK113" i="6"/>
  <c r="J113" i="6"/>
  <c r="BE113" i="6" s="1"/>
  <c r="BI112" i="6"/>
  <c r="BH112" i="6"/>
  <c r="BG112" i="6"/>
  <c r="BF112" i="6"/>
  <c r="T112" i="6"/>
  <c r="R112" i="6"/>
  <c r="P112" i="6"/>
  <c r="BK112" i="6"/>
  <c r="J112" i="6"/>
  <c r="BE112" i="6" s="1"/>
  <c r="BI111" i="6"/>
  <c r="BH111" i="6"/>
  <c r="BG111" i="6"/>
  <c r="BF111" i="6"/>
  <c r="T111" i="6"/>
  <c r="R111" i="6"/>
  <c r="P111" i="6"/>
  <c r="BK111" i="6"/>
  <c r="J111" i="6"/>
  <c r="BE111" i="6" s="1"/>
  <c r="BI110" i="6"/>
  <c r="BH110" i="6"/>
  <c r="BG110" i="6"/>
  <c r="BF110" i="6"/>
  <c r="T110" i="6"/>
  <c r="R110" i="6"/>
  <c r="P110" i="6"/>
  <c r="BK110" i="6"/>
  <c r="J110" i="6"/>
  <c r="BE110" i="6" s="1"/>
  <c r="BI109" i="6"/>
  <c r="BH109" i="6"/>
  <c r="BG109" i="6"/>
  <c r="BF109" i="6"/>
  <c r="T109" i="6"/>
  <c r="R109" i="6"/>
  <c r="P109" i="6"/>
  <c r="BK109" i="6"/>
  <c r="J109" i="6"/>
  <c r="BE109" i="6" s="1"/>
  <c r="BI108" i="6"/>
  <c r="BH108" i="6"/>
  <c r="BG108" i="6"/>
  <c r="BF108" i="6"/>
  <c r="T108" i="6"/>
  <c r="R108" i="6"/>
  <c r="P108" i="6"/>
  <c r="BK108" i="6"/>
  <c r="J108" i="6"/>
  <c r="BE108" i="6" s="1"/>
  <c r="BI107" i="6"/>
  <c r="BH107" i="6"/>
  <c r="BG107" i="6"/>
  <c r="BF107" i="6"/>
  <c r="T107" i="6"/>
  <c r="R107" i="6"/>
  <c r="P107" i="6"/>
  <c r="BK107" i="6"/>
  <c r="J107" i="6"/>
  <c r="BE107" i="6" s="1"/>
  <c r="BI106" i="6"/>
  <c r="BH106" i="6"/>
  <c r="BG106" i="6"/>
  <c r="BF106" i="6"/>
  <c r="T106" i="6"/>
  <c r="R106" i="6"/>
  <c r="P106" i="6"/>
  <c r="BK106" i="6"/>
  <c r="J106" i="6"/>
  <c r="BE106" i="6" s="1"/>
  <c r="BI105" i="6"/>
  <c r="BH105" i="6"/>
  <c r="BG105" i="6"/>
  <c r="BF105" i="6"/>
  <c r="T105" i="6"/>
  <c r="R105" i="6"/>
  <c r="P105" i="6"/>
  <c r="BK105" i="6"/>
  <c r="J105" i="6"/>
  <c r="BE105" i="6" s="1"/>
  <c r="BI104" i="6"/>
  <c r="BH104" i="6"/>
  <c r="BG104" i="6"/>
  <c r="BF104" i="6"/>
  <c r="T104" i="6"/>
  <c r="R104" i="6"/>
  <c r="P104" i="6"/>
  <c r="BK104" i="6"/>
  <c r="J104" i="6"/>
  <c r="BE104" i="6" s="1"/>
  <c r="BI103" i="6"/>
  <c r="BH103" i="6"/>
  <c r="BG103" i="6"/>
  <c r="BF103" i="6"/>
  <c r="T103" i="6"/>
  <c r="R103" i="6"/>
  <c r="P103" i="6"/>
  <c r="BK103" i="6"/>
  <c r="J103" i="6"/>
  <c r="BE103" i="6" s="1"/>
  <c r="BI102" i="6"/>
  <c r="BH102" i="6"/>
  <c r="BG102" i="6"/>
  <c r="BF102" i="6"/>
  <c r="BE102" i="6"/>
  <c r="T102" i="6"/>
  <c r="R102" i="6"/>
  <c r="P102" i="6"/>
  <c r="BK102" i="6"/>
  <c r="J102" i="6"/>
  <c r="BI101" i="6"/>
  <c r="BH101" i="6"/>
  <c r="BG101" i="6"/>
  <c r="BF101" i="6"/>
  <c r="T101" i="6"/>
  <c r="R101" i="6"/>
  <c r="P101" i="6"/>
  <c r="BK101" i="6"/>
  <c r="J101" i="6"/>
  <c r="BE101" i="6" s="1"/>
  <c r="BI100" i="6"/>
  <c r="BH100" i="6"/>
  <c r="BG100" i="6"/>
  <c r="BF100" i="6"/>
  <c r="T100" i="6"/>
  <c r="R100" i="6"/>
  <c r="P100" i="6"/>
  <c r="BK100" i="6"/>
  <c r="J100" i="6"/>
  <c r="BE100" i="6" s="1"/>
  <c r="BI99" i="6"/>
  <c r="BH99" i="6"/>
  <c r="BG99" i="6"/>
  <c r="BF99" i="6"/>
  <c r="T99" i="6"/>
  <c r="R99" i="6"/>
  <c r="P99" i="6"/>
  <c r="BK99" i="6"/>
  <c r="J99" i="6"/>
  <c r="BE99" i="6" s="1"/>
  <c r="BI98" i="6"/>
  <c r="BH98" i="6"/>
  <c r="BG98" i="6"/>
  <c r="BF98" i="6"/>
  <c r="T98" i="6"/>
  <c r="R98" i="6"/>
  <c r="P98" i="6"/>
  <c r="BK98" i="6"/>
  <c r="J98" i="6"/>
  <c r="BE98" i="6" s="1"/>
  <c r="BI97" i="6"/>
  <c r="BH97" i="6"/>
  <c r="BG97" i="6"/>
  <c r="BF97" i="6"/>
  <c r="T97" i="6"/>
  <c r="R97" i="6"/>
  <c r="P97" i="6"/>
  <c r="BK97" i="6"/>
  <c r="J97" i="6"/>
  <c r="BE97" i="6" s="1"/>
  <c r="BI96" i="6"/>
  <c r="BH96" i="6"/>
  <c r="BG96" i="6"/>
  <c r="BF96" i="6"/>
  <c r="T96" i="6"/>
  <c r="R96" i="6"/>
  <c r="P96" i="6"/>
  <c r="BK96" i="6"/>
  <c r="J96" i="6"/>
  <c r="BE96" i="6" s="1"/>
  <c r="BI95" i="6"/>
  <c r="BH95" i="6"/>
  <c r="BG95" i="6"/>
  <c r="BF95" i="6"/>
  <c r="T95" i="6"/>
  <c r="R95" i="6"/>
  <c r="P95" i="6"/>
  <c r="BK95" i="6"/>
  <c r="J95" i="6"/>
  <c r="BE95" i="6" s="1"/>
  <c r="BI94" i="6"/>
  <c r="BH94" i="6"/>
  <c r="BG94" i="6"/>
  <c r="BF94" i="6"/>
  <c r="T94" i="6"/>
  <c r="R94" i="6"/>
  <c r="P94" i="6"/>
  <c r="BK94" i="6"/>
  <c r="J94" i="6"/>
  <c r="BE94" i="6" s="1"/>
  <c r="BI93" i="6"/>
  <c r="BH93" i="6"/>
  <c r="BG93" i="6"/>
  <c r="BF93" i="6"/>
  <c r="T93" i="6"/>
  <c r="R93" i="6"/>
  <c r="P93" i="6"/>
  <c r="BK93" i="6"/>
  <c r="J93" i="6"/>
  <c r="BE93" i="6" s="1"/>
  <c r="BI92" i="6"/>
  <c r="BH92" i="6"/>
  <c r="BG92" i="6"/>
  <c r="BF92" i="6"/>
  <c r="T92" i="6"/>
  <c r="R92" i="6"/>
  <c r="P92" i="6"/>
  <c r="BK92" i="6"/>
  <c r="J92" i="6"/>
  <c r="BE92" i="6" s="1"/>
  <c r="BI91" i="6"/>
  <c r="BH91" i="6"/>
  <c r="BG91" i="6"/>
  <c r="BF91" i="6"/>
  <c r="T91" i="6"/>
  <c r="R91" i="6"/>
  <c r="P91" i="6"/>
  <c r="BK91" i="6"/>
  <c r="J91" i="6"/>
  <c r="BE91" i="6" s="1"/>
  <c r="BI90" i="6"/>
  <c r="BH90" i="6"/>
  <c r="BG90" i="6"/>
  <c r="BF90" i="6"/>
  <c r="T90" i="6"/>
  <c r="R90" i="6"/>
  <c r="P90" i="6"/>
  <c r="BK90" i="6"/>
  <c r="J90" i="6"/>
  <c r="BE90" i="6" s="1"/>
  <c r="BI89" i="6"/>
  <c r="BH89" i="6"/>
  <c r="BG89" i="6"/>
  <c r="BF89" i="6"/>
  <c r="T89" i="6"/>
  <c r="R89" i="6"/>
  <c r="P89" i="6"/>
  <c r="BK89" i="6"/>
  <c r="J89" i="6"/>
  <c r="BE89" i="6" s="1"/>
  <c r="BI88" i="6"/>
  <c r="BH88" i="6"/>
  <c r="BG88" i="6"/>
  <c r="BF88" i="6"/>
  <c r="T88" i="6"/>
  <c r="R88" i="6"/>
  <c r="P88" i="6"/>
  <c r="BK88" i="6"/>
  <c r="J88" i="6"/>
  <c r="BE88" i="6" s="1"/>
  <c r="BI87" i="6"/>
  <c r="BH87" i="6"/>
  <c r="BG87" i="6"/>
  <c r="BF87" i="6"/>
  <c r="T87" i="6"/>
  <c r="R87" i="6"/>
  <c r="P87" i="6"/>
  <c r="BK87" i="6"/>
  <c r="J87" i="6"/>
  <c r="BE87" i="6" s="1"/>
  <c r="BI86" i="6"/>
  <c r="BH86" i="6"/>
  <c r="BG86" i="6"/>
  <c r="BF86" i="6"/>
  <c r="T86" i="6"/>
  <c r="R86" i="6"/>
  <c r="P86" i="6"/>
  <c r="BK86" i="6"/>
  <c r="J86" i="6"/>
  <c r="BE86" i="6" s="1"/>
  <c r="BI85" i="6"/>
  <c r="BH85" i="6"/>
  <c r="BG85" i="6"/>
  <c r="BF85" i="6"/>
  <c r="T85" i="6"/>
  <c r="R85" i="6"/>
  <c r="P85" i="6"/>
  <c r="BK85" i="6"/>
  <c r="J85" i="6"/>
  <c r="BE85" i="6" s="1"/>
  <c r="BI84" i="6"/>
  <c r="BH84" i="6"/>
  <c r="BG84" i="6"/>
  <c r="BF84" i="6"/>
  <c r="T84" i="6"/>
  <c r="R84" i="6"/>
  <c r="P84" i="6"/>
  <c r="BK84" i="6"/>
  <c r="J84" i="6"/>
  <c r="BE84" i="6" s="1"/>
  <c r="BI83" i="6"/>
  <c r="BH83" i="6"/>
  <c r="BG83" i="6"/>
  <c r="BF83" i="6"/>
  <c r="T83" i="6"/>
  <c r="R83" i="6"/>
  <c r="P83" i="6"/>
  <c r="BK83" i="6"/>
  <c r="J83" i="6"/>
  <c r="BE83" i="6" s="1"/>
  <c r="BI82" i="6"/>
  <c r="BH82" i="6"/>
  <c r="BG82" i="6"/>
  <c r="BF82" i="6"/>
  <c r="T82" i="6"/>
  <c r="R82" i="6"/>
  <c r="P82" i="6"/>
  <c r="BK82" i="6"/>
  <c r="J82" i="6"/>
  <c r="BE82" i="6" s="1"/>
  <c r="BI81" i="6"/>
  <c r="BH81" i="6"/>
  <c r="BG81" i="6"/>
  <c r="BF81" i="6"/>
  <c r="T81" i="6"/>
  <c r="R81" i="6"/>
  <c r="P81" i="6"/>
  <c r="BK81" i="6"/>
  <c r="J81" i="6"/>
  <c r="BE81" i="6" s="1"/>
  <c r="BI80" i="6"/>
  <c r="BH80" i="6"/>
  <c r="BG80" i="6"/>
  <c r="BF80" i="6"/>
  <c r="T80" i="6"/>
  <c r="R80" i="6"/>
  <c r="P80" i="6"/>
  <c r="BK80" i="6"/>
  <c r="J80" i="6"/>
  <c r="BE80" i="6" s="1"/>
  <c r="BI79" i="6"/>
  <c r="BH79" i="6"/>
  <c r="BG79" i="6"/>
  <c r="BF79" i="6"/>
  <c r="T79" i="6"/>
  <c r="R79" i="6"/>
  <c r="P79" i="6"/>
  <c r="BK79" i="6"/>
  <c r="J79" i="6"/>
  <c r="BE79" i="6" s="1"/>
  <c r="F71" i="6"/>
  <c r="E69" i="6"/>
  <c r="E67" i="6"/>
  <c r="F49" i="6"/>
  <c r="E47" i="6"/>
  <c r="J21" i="6"/>
  <c r="E21" i="6"/>
  <c r="J73" i="6" s="1"/>
  <c r="J20" i="6"/>
  <c r="J18" i="6"/>
  <c r="E18" i="6"/>
  <c r="J17" i="6"/>
  <c r="J15" i="6"/>
  <c r="E15" i="6"/>
  <c r="J14" i="6"/>
  <c r="J12" i="6"/>
  <c r="J49" i="6" s="1"/>
  <c r="E7" i="6"/>
  <c r="E45" i="6" s="1"/>
  <c r="AY55" i="1"/>
  <c r="AX55" i="1"/>
  <c r="BI167" i="5"/>
  <c r="BH167" i="5"/>
  <c r="BG167" i="5"/>
  <c r="BF167" i="5"/>
  <c r="T167" i="5"/>
  <c r="R167" i="5"/>
  <c r="P167" i="5"/>
  <c r="BK167" i="5"/>
  <c r="J167" i="5"/>
  <c r="BE167" i="5" s="1"/>
  <c r="BI166" i="5"/>
  <c r="BH166" i="5"/>
  <c r="BG166" i="5"/>
  <c r="BF166" i="5"/>
  <c r="T166" i="5"/>
  <c r="R166" i="5"/>
  <c r="P166" i="5"/>
  <c r="BK166" i="5"/>
  <c r="J166" i="5"/>
  <c r="BE166" i="5" s="1"/>
  <c r="BI165" i="5"/>
  <c r="BH165" i="5"/>
  <c r="BG165" i="5"/>
  <c r="BF165" i="5"/>
  <c r="T165" i="5"/>
  <c r="R165" i="5"/>
  <c r="P165" i="5"/>
  <c r="BK165" i="5"/>
  <c r="J165" i="5"/>
  <c r="BE165" i="5" s="1"/>
  <c r="BI164" i="5"/>
  <c r="BH164" i="5"/>
  <c r="BG164" i="5"/>
  <c r="BF164" i="5"/>
  <c r="T164" i="5"/>
  <c r="R164" i="5"/>
  <c r="P164" i="5"/>
  <c r="BK164" i="5"/>
  <c r="J164" i="5"/>
  <c r="BE164" i="5" s="1"/>
  <c r="BI163" i="5"/>
  <c r="BH163" i="5"/>
  <c r="BG163" i="5"/>
  <c r="BF163" i="5"/>
  <c r="T163" i="5"/>
  <c r="R163" i="5"/>
  <c r="P163" i="5"/>
  <c r="BK163" i="5"/>
  <c r="J163" i="5"/>
  <c r="BE163" i="5" s="1"/>
  <c r="BI162" i="5"/>
  <c r="BH162" i="5"/>
  <c r="BG162" i="5"/>
  <c r="BF162" i="5"/>
  <c r="BE162" i="5"/>
  <c r="T162" i="5"/>
  <c r="R162" i="5"/>
  <c r="P162" i="5"/>
  <c r="BK162" i="5"/>
  <c r="J162" i="5"/>
  <c r="BI161" i="5"/>
  <c r="BH161" i="5"/>
  <c r="BG161" i="5"/>
  <c r="BF161" i="5"/>
  <c r="T161" i="5"/>
  <c r="R161" i="5"/>
  <c r="P161" i="5"/>
  <c r="BK161" i="5"/>
  <c r="J161" i="5"/>
  <c r="BE161" i="5" s="1"/>
  <c r="BI160" i="5"/>
  <c r="BH160" i="5"/>
  <c r="BG160" i="5"/>
  <c r="BF160" i="5"/>
  <c r="BE160" i="5"/>
  <c r="T160" i="5"/>
  <c r="R160" i="5"/>
  <c r="P160" i="5"/>
  <c r="BK160" i="5"/>
  <c r="J160" i="5"/>
  <c r="BI159" i="5"/>
  <c r="BH159" i="5"/>
  <c r="BG159" i="5"/>
  <c r="BF159" i="5"/>
  <c r="T159" i="5"/>
  <c r="R159" i="5"/>
  <c r="P159" i="5"/>
  <c r="BK159" i="5"/>
  <c r="J159" i="5"/>
  <c r="BE159" i="5" s="1"/>
  <c r="BI158" i="5"/>
  <c r="BH158" i="5"/>
  <c r="BG158" i="5"/>
  <c r="BF158" i="5"/>
  <c r="T158" i="5"/>
  <c r="R158" i="5"/>
  <c r="P158" i="5"/>
  <c r="BK158" i="5"/>
  <c r="J158" i="5"/>
  <c r="BE158" i="5" s="1"/>
  <c r="BI157" i="5"/>
  <c r="BH157" i="5"/>
  <c r="BG157" i="5"/>
  <c r="BF157" i="5"/>
  <c r="T157" i="5"/>
  <c r="R157" i="5"/>
  <c r="P157" i="5"/>
  <c r="BK157" i="5"/>
  <c r="J157" i="5"/>
  <c r="BE157" i="5" s="1"/>
  <c r="BI156" i="5"/>
  <c r="BH156" i="5"/>
  <c r="BG156" i="5"/>
  <c r="BF156" i="5"/>
  <c r="T156" i="5"/>
  <c r="R156" i="5"/>
  <c r="P156" i="5"/>
  <c r="BK156" i="5"/>
  <c r="J156" i="5"/>
  <c r="BE156" i="5" s="1"/>
  <c r="BI155" i="5"/>
  <c r="BH155" i="5"/>
  <c r="BG155" i="5"/>
  <c r="BF155" i="5"/>
  <c r="T155" i="5"/>
  <c r="R155" i="5"/>
  <c r="P155" i="5"/>
  <c r="BK155" i="5"/>
  <c r="J155" i="5"/>
  <c r="BE155" i="5" s="1"/>
  <c r="BI154" i="5"/>
  <c r="BH154" i="5"/>
  <c r="BG154" i="5"/>
  <c r="BF154" i="5"/>
  <c r="T154" i="5"/>
  <c r="R154" i="5"/>
  <c r="P154" i="5"/>
  <c r="BK154" i="5"/>
  <c r="J154" i="5"/>
  <c r="BE154" i="5" s="1"/>
  <c r="BI153" i="5"/>
  <c r="BH153" i="5"/>
  <c r="BG153" i="5"/>
  <c r="BF153" i="5"/>
  <c r="T153" i="5"/>
  <c r="R153" i="5"/>
  <c r="P153" i="5"/>
  <c r="BK153" i="5"/>
  <c r="J153" i="5"/>
  <c r="BE153" i="5" s="1"/>
  <c r="BI152" i="5"/>
  <c r="BH152" i="5"/>
  <c r="BG152" i="5"/>
  <c r="BF152" i="5"/>
  <c r="T152" i="5"/>
  <c r="R152" i="5"/>
  <c r="P152" i="5"/>
  <c r="BK152" i="5"/>
  <c r="J152" i="5"/>
  <c r="BE152" i="5" s="1"/>
  <c r="BI151" i="5"/>
  <c r="BH151" i="5"/>
  <c r="BG151" i="5"/>
  <c r="BF151" i="5"/>
  <c r="T151" i="5"/>
  <c r="R151" i="5"/>
  <c r="P151" i="5"/>
  <c r="BK151" i="5"/>
  <c r="J151" i="5"/>
  <c r="BE151" i="5" s="1"/>
  <c r="BI150" i="5"/>
  <c r="BH150" i="5"/>
  <c r="BG150" i="5"/>
  <c r="BF150" i="5"/>
  <c r="T150" i="5"/>
  <c r="R150" i="5"/>
  <c r="P150" i="5"/>
  <c r="BK150" i="5"/>
  <c r="J150" i="5"/>
  <c r="BE150" i="5" s="1"/>
  <c r="BI149" i="5"/>
  <c r="BH149" i="5"/>
  <c r="BG149" i="5"/>
  <c r="BF149" i="5"/>
  <c r="T149" i="5"/>
  <c r="R149" i="5"/>
  <c r="P149" i="5"/>
  <c r="BK149" i="5"/>
  <c r="J149" i="5"/>
  <c r="BE149" i="5" s="1"/>
  <c r="BI148" i="5"/>
  <c r="BH148" i="5"/>
  <c r="BG148" i="5"/>
  <c r="BF148" i="5"/>
  <c r="T148" i="5"/>
  <c r="R148" i="5"/>
  <c r="P148" i="5"/>
  <c r="BK148" i="5"/>
  <c r="J148" i="5"/>
  <c r="BE148" i="5" s="1"/>
  <c r="BI147" i="5"/>
  <c r="BH147" i="5"/>
  <c r="BG147" i="5"/>
  <c r="BF147" i="5"/>
  <c r="T147" i="5"/>
  <c r="R147" i="5"/>
  <c r="P147" i="5"/>
  <c r="BK147" i="5"/>
  <c r="J147" i="5"/>
  <c r="BE147" i="5" s="1"/>
  <c r="BI146" i="5"/>
  <c r="BH146" i="5"/>
  <c r="BG146" i="5"/>
  <c r="BF146" i="5"/>
  <c r="T146" i="5"/>
  <c r="R146" i="5"/>
  <c r="P146" i="5"/>
  <c r="BK146" i="5"/>
  <c r="J146" i="5"/>
  <c r="BE146" i="5" s="1"/>
  <c r="BI145" i="5"/>
  <c r="BH145" i="5"/>
  <c r="BG145" i="5"/>
  <c r="BF145" i="5"/>
  <c r="T145" i="5"/>
  <c r="R145" i="5"/>
  <c r="P145" i="5"/>
  <c r="BK145" i="5"/>
  <c r="J145" i="5"/>
  <c r="BE145" i="5" s="1"/>
  <c r="BI144" i="5"/>
  <c r="BH144" i="5"/>
  <c r="BG144" i="5"/>
  <c r="BF144" i="5"/>
  <c r="T144" i="5"/>
  <c r="R144" i="5"/>
  <c r="P144" i="5"/>
  <c r="BK144" i="5"/>
  <c r="J144" i="5"/>
  <c r="BE144" i="5" s="1"/>
  <c r="BI143" i="5"/>
  <c r="BH143" i="5"/>
  <c r="BG143" i="5"/>
  <c r="BF143" i="5"/>
  <c r="T143" i="5"/>
  <c r="R143" i="5"/>
  <c r="P143" i="5"/>
  <c r="BK143" i="5"/>
  <c r="J143" i="5"/>
  <c r="BE143" i="5" s="1"/>
  <c r="BI142" i="5"/>
  <c r="BH142" i="5"/>
  <c r="BG142" i="5"/>
  <c r="BF142" i="5"/>
  <c r="T142" i="5"/>
  <c r="R142" i="5"/>
  <c r="P142" i="5"/>
  <c r="BK142" i="5"/>
  <c r="J142" i="5"/>
  <c r="BE142" i="5" s="1"/>
  <c r="BI141" i="5"/>
  <c r="BH141" i="5"/>
  <c r="BG141" i="5"/>
  <c r="BF141" i="5"/>
  <c r="T141" i="5"/>
  <c r="R141" i="5"/>
  <c r="P141" i="5"/>
  <c r="BK141" i="5"/>
  <c r="J141" i="5"/>
  <c r="BE141" i="5" s="1"/>
  <c r="BI140" i="5"/>
  <c r="BH140" i="5"/>
  <c r="BG140" i="5"/>
  <c r="BF140" i="5"/>
  <c r="T140" i="5"/>
  <c r="R140" i="5"/>
  <c r="P140" i="5"/>
  <c r="BK140" i="5"/>
  <c r="J140" i="5"/>
  <c r="BE140" i="5" s="1"/>
  <c r="BI139" i="5"/>
  <c r="BH139" i="5"/>
  <c r="BG139" i="5"/>
  <c r="BF139" i="5"/>
  <c r="T139" i="5"/>
  <c r="R139" i="5"/>
  <c r="P139" i="5"/>
  <c r="BK139" i="5"/>
  <c r="J139" i="5"/>
  <c r="BE139" i="5" s="1"/>
  <c r="BI138" i="5"/>
  <c r="BH138" i="5"/>
  <c r="BG138" i="5"/>
  <c r="BF138" i="5"/>
  <c r="T138" i="5"/>
  <c r="R138" i="5"/>
  <c r="P138" i="5"/>
  <c r="BK138" i="5"/>
  <c r="J138" i="5"/>
  <c r="BE138" i="5" s="1"/>
  <c r="BI137" i="5"/>
  <c r="BH137" i="5"/>
  <c r="BG137" i="5"/>
  <c r="BF137" i="5"/>
  <c r="T137" i="5"/>
  <c r="R137" i="5"/>
  <c r="P137" i="5"/>
  <c r="BK137" i="5"/>
  <c r="J137" i="5"/>
  <c r="BE137" i="5" s="1"/>
  <c r="BI136" i="5"/>
  <c r="BH136" i="5"/>
  <c r="BG136" i="5"/>
  <c r="BF136" i="5"/>
  <c r="T136" i="5"/>
  <c r="R136" i="5"/>
  <c r="P136" i="5"/>
  <c r="BK136" i="5"/>
  <c r="J136" i="5"/>
  <c r="BE136" i="5" s="1"/>
  <c r="BI135" i="5"/>
  <c r="BH135" i="5"/>
  <c r="BG135" i="5"/>
  <c r="BF135" i="5"/>
  <c r="T135" i="5"/>
  <c r="R135" i="5"/>
  <c r="P135" i="5"/>
  <c r="BK135" i="5"/>
  <c r="J135" i="5"/>
  <c r="BE135" i="5" s="1"/>
  <c r="BI134" i="5"/>
  <c r="BH134" i="5"/>
  <c r="BG134" i="5"/>
  <c r="BF134" i="5"/>
  <c r="T134" i="5"/>
  <c r="R134" i="5"/>
  <c r="P134" i="5"/>
  <c r="BK134" i="5"/>
  <c r="J134" i="5"/>
  <c r="BE134" i="5" s="1"/>
  <c r="BI132" i="5"/>
  <c r="BH132" i="5"/>
  <c r="BG132" i="5"/>
  <c r="BF132" i="5"/>
  <c r="T132" i="5"/>
  <c r="R132" i="5"/>
  <c r="P132" i="5"/>
  <c r="BK132" i="5"/>
  <c r="J132" i="5"/>
  <c r="BE132" i="5" s="1"/>
  <c r="BI131" i="5"/>
  <c r="BH131" i="5"/>
  <c r="BG131" i="5"/>
  <c r="BF131" i="5"/>
  <c r="T131" i="5"/>
  <c r="R131" i="5"/>
  <c r="P131" i="5"/>
  <c r="BK131" i="5"/>
  <c r="J131" i="5"/>
  <c r="BE131" i="5" s="1"/>
  <c r="BI130" i="5"/>
  <c r="BH130" i="5"/>
  <c r="BG130" i="5"/>
  <c r="BF130" i="5"/>
  <c r="T130" i="5"/>
  <c r="R130" i="5"/>
  <c r="P130" i="5"/>
  <c r="BK130" i="5"/>
  <c r="J130" i="5"/>
  <c r="BE130" i="5" s="1"/>
  <c r="BI129" i="5"/>
  <c r="BH129" i="5"/>
  <c r="BG129" i="5"/>
  <c r="BF129" i="5"/>
  <c r="BE129" i="5"/>
  <c r="T129" i="5"/>
  <c r="R129" i="5"/>
  <c r="P129" i="5"/>
  <c r="BK129" i="5"/>
  <c r="J129" i="5"/>
  <c r="BI128" i="5"/>
  <c r="BH128" i="5"/>
  <c r="BG128" i="5"/>
  <c r="BF128" i="5"/>
  <c r="T128" i="5"/>
  <c r="R128" i="5"/>
  <c r="P128" i="5"/>
  <c r="BK128" i="5"/>
  <c r="J128" i="5"/>
  <c r="BE128" i="5" s="1"/>
  <c r="BI127" i="5"/>
  <c r="BH127" i="5"/>
  <c r="BG127" i="5"/>
  <c r="BF127" i="5"/>
  <c r="T127" i="5"/>
  <c r="R127" i="5"/>
  <c r="P127" i="5"/>
  <c r="BK127" i="5"/>
  <c r="J127" i="5"/>
  <c r="BE127" i="5" s="1"/>
  <c r="BI126" i="5"/>
  <c r="BH126" i="5"/>
  <c r="BG126" i="5"/>
  <c r="BF126" i="5"/>
  <c r="T126" i="5"/>
  <c r="R126" i="5"/>
  <c r="P126" i="5"/>
  <c r="BK126" i="5"/>
  <c r="J126" i="5"/>
  <c r="BE126" i="5" s="1"/>
  <c r="BI125" i="5"/>
  <c r="BH125" i="5"/>
  <c r="BG125" i="5"/>
  <c r="BF125" i="5"/>
  <c r="T125" i="5"/>
  <c r="R125" i="5"/>
  <c r="P125" i="5"/>
  <c r="BK125" i="5"/>
  <c r="J125" i="5"/>
  <c r="BE125" i="5" s="1"/>
  <c r="BI124" i="5"/>
  <c r="BH124" i="5"/>
  <c r="BG124" i="5"/>
  <c r="BF124" i="5"/>
  <c r="T124" i="5"/>
  <c r="R124" i="5"/>
  <c r="P124" i="5"/>
  <c r="BK124" i="5"/>
  <c r="J124" i="5"/>
  <c r="BE124" i="5" s="1"/>
  <c r="BI123" i="5"/>
  <c r="BH123" i="5"/>
  <c r="BG123" i="5"/>
  <c r="BF123" i="5"/>
  <c r="T123" i="5"/>
  <c r="R123" i="5"/>
  <c r="P123" i="5"/>
  <c r="BK123" i="5"/>
  <c r="J123" i="5"/>
  <c r="BE123" i="5" s="1"/>
  <c r="BI122" i="5"/>
  <c r="BH122" i="5"/>
  <c r="BG122" i="5"/>
  <c r="BF122" i="5"/>
  <c r="T122" i="5"/>
  <c r="R122" i="5"/>
  <c r="P122" i="5"/>
  <c r="BK122" i="5"/>
  <c r="J122" i="5"/>
  <c r="BE122" i="5" s="1"/>
  <c r="BI121" i="5"/>
  <c r="BH121" i="5"/>
  <c r="BG121" i="5"/>
  <c r="BF121" i="5"/>
  <c r="BE121" i="5"/>
  <c r="T121" i="5"/>
  <c r="R121" i="5"/>
  <c r="P121" i="5"/>
  <c r="BK121" i="5"/>
  <c r="J121" i="5"/>
  <c r="BI120" i="5"/>
  <c r="BH120" i="5"/>
  <c r="BG120" i="5"/>
  <c r="BF120" i="5"/>
  <c r="T120" i="5"/>
  <c r="R120" i="5"/>
  <c r="P120" i="5"/>
  <c r="BK120" i="5"/>
  <c r="J120" i="5"/>
  <c r="BE120" i="5" s="1"/>
  <c r="BI119" i="5"/>
  <c r="BH119" i="5"/>
  <c r="BG119" i="5"/>
  <c r="BF119" i="5"/>
  <c r="T119" i="5"/>
  <c r="R119" i="5"/>
  <c r="P119" i="5"/>
  <c r="BK119" i="5"/>
  <c r="J119" i="5"/>
  <c r="BE119" i="5" s="1"/>
  <c r="BI118" i="5"/>
  <c r="BH118" i="5"/>
  <c r="BG118" i="5"/>
  <c r="BF118" i="5"/>
  <c r="T118" i="5"/>
  <c r="R118" i="5"/>
  <c r="P118" i="5"/>
  <c r="BK118" i="5"/>
  <c r="J118" i="5"/>
  <c r="BE118" i="5" s="1"/>
  <c r="BI117" i="5"/>
  <c r="BH117" i="5"/>
  <c r="BG117" i="5"/>
  <c r="BF117" i="5"/>
  <c r="T117" i="5"/>
  <c r="R117" i="5"/>
  <c r="P117" i="5"/>
  <c r="BK117" i="5"/>
  <c r="J117" i="5"/>
  <c r="BE117" i="5" s="1"/>
  <c r="BI116" i="5"/>
  <c r="BH116" i="5"/>
  <c r="BG116" i="5"/>
  <c r="BF116" i="5"/>
  <c r="T116" i="5"/>
  <c r="R116" i="5"/>
  <c r="P116" i="5"/>
  <c r="BK116" i="5"/>
  <c r="J116" i="5"/>
  <c r="BE116" i="5" s="1"/>
  <c r="BI115" i="5"/>
  <c r="BH115" i="5"/>
  <c r="BG115" i="5"/>
  <c r="BF115" i="5"/>
  <c r="T115" i="5"/>
  <c r="R115" i="5"/>
  <c r="P115" i="5"/>
  <c r="BK115" i="5"/>
  <c r="J115" i="5"/>
  <c r="BE115" i="5" s="1"/>
  <c r="BI114" i="5"/>
  <c r="BH114" i="5"/>
  <c r="BG114" i="5"/>
  <c r="BF114" i="5"/>
  <c r="T114" i="5"/>
  <c r="R114" i="5"/>
  <c r="P114" i="5"/>
  <c r="BK114" i="5"/>
  <c r="J114" i="5"/>
  <c r="BE114" i="5" s="1"/>
  <c r="BI113" i="5"/>
  <c r="BH113" i="5"/>
  <c r="BG113" i="5"/>
  <c r="BF113" i="5"/>
  <c r="BE113" i="5"/>
  <c r="T113" i="5"/>
  <c r="R113" i="5"/>
  <c r="P113" i="5"/>
  <c r="BK113" i="5"/>
  <c r="J113" i="5"/>
  <c r="BI112" i="5"/>
  <c r="BH112" i="5"/>
  <c r="BG112" i="5"/>
  <c r="BF112" i="5"/>
  <c r="T112" i="5"/>
  <c r="R112" i="5"/>
  <c r="P112" i="5"/>
  <c r="BK112" i="5"/>
  <c r="J112" i="5"/>
  <c r="BE112" i="5" s="1"/>
  <c r="BI111" i="5"/>
  <c r="BH111" i="5"/>
  <c r="BG111" i="5"/>
  <c r="BF111" i="5"/>
  <c r="T111" i="5"/>
  <c r="R111" i="5"/>
  <c r="P111" i="5"/>
  <c r="BK111" i="5"/>
  <c r="J111" i="5"/>
  <c r="BE111" i="5" s="1"/>
  <c r="BI110" i="5"/>
  <c r="BH110" i="5"/>
  <c r="BG110" i="5"/>
  <c r="BF110" i="5"/>
  <c r="T110" i="5"/>
  <c r="R110" i="5"/>
  <c r="P110" i="5"/>
  <c r="BK110" i="5"/>
  <c r="J110" i="5"/>
  <c r="BE110" i="5" s="1"/>
  <c r="BI109" i="5"/>
  <c r="BH109" i="5"/>
  <c r="BG109" i="5"/>
  <c r="BF109" i="5"/>
  <c r="T109" i="5"/>
  <c r="R109" i="5"/>
  <c r="P109" i="5"/>
  <c r="BK109" i="5"/>
  <c r="J109" i="5"/>
  <c r="BE109" i="5" s="1"/>
  <c r="BI108" i="5"/>
  <c r="BH108" i="5"/>
  <c r="BG108" i="5"/>
  <c r="BF108" i="5"/>
  <c r="T108" i="5"/>
  <c r="R108" i="5"/>
  <c r="P108" i="5"/>
  <c r="BK108" i="5"/>
  <c r="J108" i="5"/>
  <c r="BE108" i="5" s="1"/>
  <c r="BI107" i="5"/>
  <c r="BH107" i="5"/>
  <c r="BG107" i="5"/>
  <c r="BF107" i="5"/>
  <c r="T107" i="5"/>
  <c r="R107" i="5"/>
  <c r="P107" i="5"/>
  <c r="BK107" i="5"/>
  <c r="J107" i="5"/>
  <c r="BE107" i="5" s="1"/>
  <c r="BI106" i="5"/>
  <c r="BH106" i="5"/>
  <c r="BG106" i="5"/>
  <c r="BF106" i="5"/>
  <c r="BE106" i="5"/>
  <c r="T106" i="5"/>
  <c r="R106" i="5"/>
  <c r="P106" i="5"/>
  <c r="BK106" i="5"/>
  <c r="J106" i="5"/>
  <c r="BI105" i="5"/>
  <c r="BH105" i="5"/>
  <c r="BG105" i="5"/>
  <c r="BF105" i="5"/>
  <c r="T105" i="5"/>
  <c r="R105" i="5"/>
  <c r="P105" i="5"/>
  <c r="BK105" i="5"/>
  <c r="J105" i="5"/>
  <c r="BE105" i="5" s="1"/>
  <c r="BI104" i="5"/>
  <c r="BH104" i="5"/>
  <c r="BG104" i="5"/>
  <c r="BF104" i="5"/>
  <c r="BE104" i="5"/>
  <c r="T104" i="5"/>
  <c r="R104" i="5"/>
  <c r="P104" i="5"/>
  <c r="BK104" i="5"/>
  <c r="J104" i="5"/>
  <c r="BI102" i="5"/>
  <c r="BH102" i="5"/>
  <c r="BG102" i="5"/>
  <c r="BF102" i="5"/>
  <c r="T102" i="5"/>
  <c r="R102" i="5"/>
  <c r="P102" i="5"/>
  <c r="BK102" i="5"/>
  <c r="J102" i="5"/>
  <c r="BE102" i="5" s="1"/>
  <c r="BI101" i="5"/>
  <c r="BH101" i="5"/>
  <c r="BG101" i="5"/>
  <c r="BF101" i="5"/>
  <c r="T101" i="5"/>
  <c r="R101" i="5"/>
  <c r="P101" i="5"/>
  <c r="BK101" i="5"/>
  <c r="J101" i="5"/>
  <c r="BE101" i="5" s="1"/>
  <c r="BI100" i="5"/>
  <c r="BH100" i="5"/>
  <c r="BG100" i="5"/>
  <c r="BF100" i="5"/>
  <c r="T100" i="5"/>
  <c r="R100" i="5"/>
  <c r="P100" i="5"/>
  <c r="BK100" i="5"/>
  <c r="J100" i="5"/>
  <c r="BE100" i="5" s="1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T98" i="5"/>
  <c r="R98" i="5"/>
  <c r="P98" i="5"/>
  <c r="BK98" i="5"/>
  <c r="J98" i="5"/>
  <c r="BE98" i="5" s="1"/>
  <c r="BI97" i="5"/>
  <c r="BH97" i="5"/>
  <c r="BG97" i="5"/>
  <c r="BF97" i="5"/>
  <c r="T97" i="5"/>
  <c r="R97" i="5"/>
  <c r="P97" i="5"/>
  <c r="BK97" i="5"/>
  <c r="J97" i="5"/>
  <c r="BE97" i="5" s="1"/>
  <c r="BI96" i="5"/>
  <c r="BH96" i="5"/>
  <c r="BG96" i="5"/>
  <c r="BF96" i="5"/>
  <c r="T96" i="5"/>
  <c r="R96" i="5"/>
  <c r="P96" i="5"/>
  <c r="BK96" i="5"/>
  <c r="J96" i="5"/>
  <c r="BE96" i="5" s="1"/>
  <c r="BI95" i="5"/>
  <c r="BH95" i="5"/>
  <c r="BG95" i="5"/>
  <c r="BF95" i="5"/>
  <c r="T95" i="5"/>
  <c r="R95" i="5"/>
  <c r="P95" i="5"/>
  <c r="BK95" i="5"/>
  <c r="J95" i="5"/>
  <c r="BE95" i="5" s="1"/>
  <c r="BI94" i="5"/>
  <c r="BH94" i="5"/>
  <c r="BG94" i="5"/>
  <c r="BF94" i="5"/>
  <c r="T94" i="5"/>
  <c r="R94" i="5"/>
  <c r="P94" i="5"/>
  <c r="BK94" i="5"/>
  <c r="J94" i="5"/>
  <c r="BE94" i="5" s="1"/>
  <c r="BI93" i="5"/>
  <c r="BH93" i="5"/>
  <c r="BG93" i="5"/>
  <c r="BF93" i="5"/>
  <c r="T93" i="5"/>
  <c r="R93" i="5"/>
  <c r="P93" i="5"/>
  <c r="BK93" i="5"/>
  <c r="J93" i="5"/>
  <c r="BE93" i="5" s="1"/>
  <c r="BI92" i="5"/>
  <c r="BH92" i="5"/>
  <c r="BG92" i="5"/>
  <c r="BF92" i="5"/>
  <c r="T92" i="5"/>
  <c r="R92" i="5"/>
  <c r="P92" i="5"/>
  <c r="BK92" i="5"/>
  <c r="J92" i="5"/>
  <c r="BE92" i="5" s="1"/>
  <c r="BI91" i="5"/>
  <c r="BH91" i="5"/>
  <c r="BG91" i="5"/>
  <c r="BF91" i="5"/>
  <c r="T91" i="5"/>
  <c r="R91" i="5"/>
  <c r="P91" i="5"/>
  <c r="BK91" i="5"/>
  <c r="J91" i="5"/>
  <c r="BE91" i="5" s="1"/>
  <c r="BI90" i="5"/>
  <c r="BH90" i="5"/>
  <c r="BG90" i="5"/>
  <c r="BF90" i="5"/>
  <c r="T90" i="5"/>
  <c r="R90" i="5"/>
  <c r="P90" i="5"/>
  <c r="BK90" i="5"/>
  <c r="J90" i="5"/>
  <c r="BE90" i="5" s="1"/>
  <c r="BI89" i="5"/>
  <c r="BH89" i="5"/>
  <c r="BG89" i="5"/>
  <c r="BF89" i="5"/>
  <c r="T89" i="5"/>
  <c r="R89" i="5"/>
  <c r="P89" i="5"/>
  <c r="BK89" i="5"/>
  <c r="J89" i="5"/>
  <c r="BE89" i="5" s="1"/>
  <c r="BI88" i="5"/>
  <c r="BH88" i="5"/>
  <c r="BG88" i="5"/>
  <c r="BF88" i="5"/>
  <c r="T88" i="5"/>
  <c r="R88" i="5"/>
  <c r="P88" i="5"/>
  <c r="BK88" i="5"/>
  <c r="J88" i="5"/>
  <c r="BE88" i="5" s="1"/>
  <c r="BI87" i="5"/>
  <c r="BH87" i="5"/>
  <c r="BG87" i="5"/>
  <c r="BF87" i="5"/>
  <c r="T87" i="5"/>
  <c r="R87" i="5"/>
  <c r="P87" i="5"/>
  <c r="BK87" i="5"/>
  <c r="J87" i="5"/>
  <c r="BE87" i="5" s="1"/>
  <c r="BI86" i="5"/>
  <c r="BH86" i="5"/>
  <c r="BG86" i="5"/>
  <c r="BF86" i="5"/>
  <c r="BE86" i="5"/>
  <c r="T86" i="5"/>
  <c r="R86" i="5"/>
  <c r="P86" i="5"/>
  <c r="BK86" i="5"/>
  <c r="BK80" i="5" s="1"/>
  <c r="J86" i="5"/>
  <c r="BI85" i="5"/>
  <c r="BH85" i="5"/>
  <c r="BG85" i="5"/>
  <c r="BF85" i="5"/>
  <c r="T85" i="5"/>
  <c r="R85" i="5"/>
  <c r="P85" i="5"/>
  <c r="BK85" i="5"/>
  <c r="J85" i="5"/>
  <c r="BE85" i="5" s="1"/>
  <c r="BI84" i="5"/>
  <c r="BH84" i="5"/>
  <c r="BG84" i="5"/>
  <c r="BF84" i="5"/>
  <c r="T84" i="5"/>
  <c r="R84" i="5"/>
  <c r="P84" i="5"/>
  <c r="BK84" i="5"/>
  <c r="J84" i="5"/>
  <c r="BE84" i="5" s="1"/>
  <c r="BI83" i="5"/>
  <c r="BH83" i="5"/>
  <c r="BG83" i="5"/>
  <c r="BF83" i="5"/>
  <c r="T83" i="5"/>
  <c r="R83" i="5"/>
  <c r="P83" i="5"/>
  <c r="BK83" i="5"/>
  <c r="J83" i="5"/>
  <c r="BE83" i="5" s="1"/>
  <c r="BI82" i="5"/>
  <c r="BH82" i="5"/>
  <c r="BG82" i="5"/>
  <c r="BF82" i="5"/>
  <c r="BE82" i="5"/>
  <c r="T82" i="5"/>
  <c r="R82" i="5"/>
  <c r="P82" i="5"/>
  <c r="BK82" i="5"/>
  <c r="J82" i="5"/>
  <c r="BI81" i="5"/>
  <c r="BH81" i="5"/>
  <c r="BG81" i="5"/>
  <c r="BF81" i="5"/>
  <c r="T81" i="5"/>
  <c r="R81" i="5"/>
  <c r="P81" i="5"/>
  <c r="BK81" i="5"/>
  <c r="J81" i="5"/>
  <c r="BE81" i="5" s="1"/>
  <c r="J73" i="5"/>
  <c r="F73" i="5"/>
  <c r="E71" i="5"/>
  <c r="F52" i="5"/>
  <c r="J51" i="5"/>
  <c r="F49" i="5"/>
  <c r="E47" i="5"/>
  <c r="J21" i="5"/>
  <c r="E21" i="5"/>
  <c r="J75" i="5" s="1"/>
  <c r="J20" i="5"/>
  <c r="J18" i="5"/>
  <c r="E18" i="5"/>
  <c r="F76" i="5" s="1"/>
  <c r="J17" i="5"/>
  <c r="J15" i="5"/>
  <c r="E15" i="5"/>
  <c r="F51" i="5" s="1"/>
  <c r="J14" i="5"/>
  <c r="J12" i="5"/>
  <c r="J49" i="5" s="1"/>
  <c r="E7" i="5"/>
  <c r="E45" i="5" s="1"/>
  <c r="BK192" i="4"/>
  <c r="R189" i="4"/>
  <c r="R162" i="4"/>
  <c r="AY54" i="1"/>
  <c r="AX54" i="1"/>
  <c r="BI201" i="4"/>
  <c r="BH201" i="4"/>
  <c r="BG201" i="4"/>
  <c r="BF201" i="4"/>
  <c r="BE201" i="4"/>
  <c r="T201" i="4"/>
  <c r="R201" i="4"/>
  <c r="P201" i="4"/>
  <c r="BK201" i="4"/>
  <c r="J201" i="4"/>
  <c r="BI200" i="4"/>
  <c r="BH200" i="4"/>
  <c r="BG200" i="4"/>
  <c r="BF200" i="4"/>
  <c r="T200" i="4"/>
  <c r="T199" i="4" s="1"/>
  <c r="R200" i="4"/>
  <c r="R199" i="4" s="1"/>
  <c r="P200" i="4"/>
  <c r="BK200" i="4"/>
  <c r="BK199" i="4" s="1"/>
  <c r="J199" i="4" s="1"/>
  <c r="J68" i="4" s="1"/>
  <c r="J200" i="4"/>
  <c r="BE200" i="4" s="1"/>
  <c r="BI198" i="4"/>
  <c r="BH198" i="4"/>
  <c r="BG198" i="4"/>
  <c r="BF198" i="4"/>
  <c r="BE198" i="4"/>
  <c r="T198" i="4"/>
  <c r="R198" i="4"/>
  <c r="P198" i="4"/>
  <c r="BK198" i="4"/>
  <c r="J198" i="4"/>
  <c r="BI197" i="4"/>
  <c r="BH197" i="4"/>
  <c r="BG197" i="4"/>
  <c r="BF197" i="4"/>
  <c r="T197" i="4"/>
  <c r="T196" i="4" s="1"/>
  <c r="R197" i="4"/>
  <c r="P197" i="4"/>
  <c r="BK197" i="4"/>
  <c r="J197" i="4"/>
  <c r="BE197" i="4" s="1"/>
  <c r="BI195" i="4"/>
  <c r="BH195" i="4"/>
  <c r="BG195" i="4"/>
  <c r="BF195" i="4"/>
  <c r="T195" i="4"/>
  <c r="R195" i="4"/>
  <c r="P195" i="4"/>
  <c r="BK195" i="4"/>
  <c r="J195" i="4"/>
  <c r="BE195" i="4" s="1"/>
  <c r="BI193" i="4"/>
  <c r="BH193" i="4"/>
  <c r="BG193" i="4"/>
  <c r="BF193" i="4"/>
  <c r="BE193" i="4"/>
  <c r="T193" i="4"/>
  <c r="R193" i="4"/>
  <c r="P193" i="4"/>
  <c r="P192" i="4" s="1"/>
  <c r="BK193" i="4"/>
  <c r="J193" i="4"/>
  <c r="BI190" i="4"/>
  <c r="BH190" i="4"/>
  <c r="BG190" i="4"/>
  <c r="BF190" i="4"/>
  <c r="T190" i="4"/>
  <c r="T189" i="4" s="1"/>
  <c r="R190" i="4"/>
  <c r="P190" i="4"/>
  <c r="P189" i="4" s="1"/>
  <c r="BK190" i="4"/>
  <c r="BK189" i="4" s="1"/>
  <c r="J189" i="4" s="1"/>
  <c r="J64" i="4" s="1"/>
  <c r="J190" i="4"/>
  <c r="BE190" i="4" s="1"/>
  <c r="BI188" i="4"/>
  <c r="BH188" i="4"/>
  <c r="BG188" i="4"/>
  <c r="BF188" i="4"/>
  <c r="T188" i="4"/>
  <c r="R188" i="4"/>
  <c r="P188" i="4"/>
  <c r="BK188" i="4"/>
  <c r="J188" i="4"/>
  <c r="BE188" i="4" s="1"/>
  <c r="BI186" i="4"/>
  <c r="BH186" i="4"/>
  <c r="BG186" i="4"/>
  <c r="BF186" i="4"/>
  <c r="BE186" i="4"/>
  <c r="T186" i="4"/>
  <c r="R186" i="4"/>
  <c r="P186" i="4"/>
  <c r="BK186" i="4"/>
  <c r="J186" i="4"/>
  <c r="BI185" i="4"/>
  <c r="BH185" i="4"/>
  <c r="BG185" i="4"/>
  <c r="BF185" i="4"/>
  <c r="T185" i="4"/>
  <c r="R185" i="4"/>
  <c r="P185" i="4"/>
  <c r="BK185" i="4"/>
  <c r="J185" i="4"/>
  <c r="BE185" i="4" s="1"/>
  <c r="BI184" i="4"/>
  <c r="BH184" i="4"/>
  <c r="BG184" i="4"/>
  <c r="BF184" i="4"/>
  <c r="BE184" i="4"/>
  <c r="T184" i="4"/>
  <c r="R184" i="4"/>
  <c r="P184" i="4"/>
  <c r="BK184" i="4"/>
  <c r="J184" i="4"/>
  <c r="BI183" i="4"/>
  <c r="BH183" i="4"/>
  <c r="BG183" i="4"/>
  <c r="BF183" i="4"/>
  <c r="T183" i="4"/>
  <c r="T182" i="4" s="1"/>
  <c r="R183" i="4"/>
  <c r="P183" i="4"/>
  <c r="P182" i="4" s="1"/>
  <c r="BK183" i="4"/>
  <c r="J183" i="4"/>
  <c r="BE183" i="4" s="1"/>
  <c r="BI180" i="4"/>
  <c r="BH180" i="4"/>
  <c r="BG180" i="4"/>
  <c r="BF180" i="4"/>
  <c r="T180" i="4"/>
  <c r="R180" i="4"/>
  <c r="P180" i="4"/>
  <c r="BK180" i="4"/>
  <c r="J180" i="4"/>
  <c r="BE180" i="4" s="1"/>
  <c r="BI178" i="4"/>
  <c r="BH178" i="4"/>
  <c r="BG178" i="4"/>
  <c r="BF178" i="4"/>
  <c r="T178" i="4"/>
  <c r="R178" i="4"/>
  <c r="P178" i="4"/>
  <c r="BK178" i="4"/>
  <c r="J178" i="4"/>
  <c r="BE178" i="4" s="1"/>
  <c r="BI174" i="4"/>
  <c r="BH174" i="4"/>
  <c r="BG174" i="4"/>
  <c r="BF174" i="4"/>
  <c r="T174" i="4"/>
  <c r="R174" i="4"/>
  <c r="P174" i="4"/>
  <c r="BK174" i="4"/>
  <c r="J174" i="4"/>
  <c r="BE174" i="4" s="1"/>
  <c r="BI172" i="4"/>
  <c r="BH172" i="4"/>
  <c r="BG172" i="4"/>
  <c r="BF172" i="4"/>
  <c r="T172" i="4"/>
  <c r="R172" i="4"/>
  <c r="P172" i="4"/>
  <c r="BK172" i="4"/>
  <c r="J172" i="4"/>
  <c r="BE172" i="4" s="1"/>
  <c r="BI170" i="4"/>
  <c r="BH170" i="4"/>
  <c r="BG170" i="4"/>
  <c r="BF170" i="4"/>
  <c r="T170" i="4"/>
  <c r="R170" i="4"/>
  <c r="P170" i="4"/>
  <c r="BK170" i="4"/>
  <c r="J170" i="4"/>
  <c r="BE170" i="4" s="1"/>
  <c r="BI168" i="4"/>
  <c r="BH168" i="4"/>
  <c r="BG168" i="4"/>
  <c r="BF168" i="4"/>
  <c r="T168" i="4"/>
  <c r="R168" i="4"/>
  <c r="P168" i="4"/>
  <c r="BK168" i="4"/>
  <c r="J168" i="4"/>
  <c r="BE168" i="4" s="1"/>
  <c r="BI166" i="4"/>
  <c r="BH166" i="4"/>
  <c r="BG166" i="4"/>
  <c r="BF166" i="4"/>
  <c r="T166" i="4"/>
  <c r="R166" i="4"/>
  <c r="P166" i="4"/>
  <c r="BK166" i="4"/>
  <c r="J166" i="4"/>
  <c r="BE166" i="4" s="1"/>
  <c r="BI163" i="4"/>
  <c r="BH163" i="4"/>
  <c r="BG163" i="4"/>
  <c r="BF163" i="4"/>
  <c r="BE163" i="4"/>
  <c r="T163" i="4"/>
  <c r="T162" i="4" s="1"/>
  <c r="R163" i="4"/>
  <c r="P163" i="4"/>
  <c r="P162" i="4" s="1"/>
  <c r="BK163" i="4"/>
  <c r="BK162" i="4" s="1"/>
  <c r="J162" i="4" s="1"/>
  <c r="J61" i="4" s="1"/>
  <c r="J163" i="4"/>
  <c r="BI160" i="4"/>
  <c r="BH160" i="4"/>
  <c r="BG160" i="4"/>
  <c r="BF160" i="4"/>
  <c r="BE160" i="4"/>
  <c r="T160" i="4"/>
  <c r="R160" i="4"/>
  <c r="P160" i="4"/>
  <c r="BK160" i="4"/>
  <c r="J160" i="4"/>
  <c r="BI153" i="4"/>
  <c r="BH153" i="4"/>
  <c r="BG153" i="4"/>
  <c r="BF153" i="4"/>
  <c r="T153" i="4"/>
  <c r="R153" i="4"/>
  <c r="P153" i="4"/>
  <c r="BK153" i="4"/>
  <c r="J153" i="4"/>
  <c r="BE153" i="4" s="1"/>
  <c r="BI151" i="4"/>
  <c r="BH151" i="4"/>
  <c r="BG151" i="4"/>
  <c r="BF151" i="4"/>
  <c r="T151" i="4"/>
  <c r="R151" i="4"/>
  <c r="P151" i="4"/>
  <c r="BK151" i="4"/>
  <c r="J151" i="4"/>
  <c r="BE151" i="4" s="1"/>
  <c r="BI144" i="4"/>
  <c r="BH144" i="4"/>
  <c r="BG144" i="4"/>
  <c r="BF144" i="4"/>
  <c r="T144" i="4"/>
  <c r="R144" i="4"/>
  <c r="P144" i="4"/>
  <c r="BK144" i="4"/>
  <c r="J144" i="4"/>
  <c r="BE144" i="4" s="1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R131" i="4" s="1"/>
  <c r="P132" i="4"/>
  <c r="BK132" i="4"/>
  <c r="BK131" i="4" s="1"/>
  <c r="J131" i="4" s="1"/>
  <c r="J59" i="4" s="1"/>
  <c r="J132" i="4"/>
  <c r="BE132" i="4" s="1"/>
  <c r="BI130" i="4"/>
  <c r="BH130" i="4"/>
  <c r="BG130" i="4"/>
  <c r="BF130" i="4"/>
  <c r="T130" i="4"/>
  <c r="R130" i="4"/>
  <c r="P130" i="4"/>
  <c r="BK130" i="4"/>
  <c r="J130" i="4"/>
  <c r="BE130" i="4" s="1"/>
  <c r="BI129" i="4"/>
  <c r="BH129" i="4"/>
  <c r="BG129" i="4"/>
  <c r="BF129" i="4"/>
  <c r="T129" i="4"/>
  <c r="R129" i="4"/>
  <c r="P129" i="4"/>
  <c r="BK129" i="4"/>
  <c r="J129" i="4"/>
  <c r="BE129" i="4" s="1"/>
  <c r="BI127" i="4"/>
  <c r="BH127" i="4"/>
  <c r="BG127" i="4"/>
  <c r="BF127" i="4"/>
  <c r="T127" i="4"/>
  <c r="R127" i="4"/>
  <c r="P127" i="4"/>
  <c r="BK127" i="4"/>
  <c r="J127" i="4"/>
  <c r="BE127" i="4" s="1"/>
  <c r="BI126" i="4"/>
  <c r="BH126" i="4"/>
  <c r="BG126" i="4"/>
  <c r="BF126" i="4"/>
  <c r="BE126" i="4"/>
  <c r="T126" i="4"/>
  <c r="R126" i="4"/>
  <c r="P126" i="4"/>
  <c r="BK126" i="4"/>
  <c r="J126" i="4"/>
  <c r="BI125" i="4"/>
  <c r="BH125" i="4"/>
  <c r="BG125" i="4"/>
  <c r="BF125" i="4"/>
  <c r="T125" i="4"/>
  <c r="R125" i="4"/>
  <c r="P125" i="4"/>
  <c r="BK125" i="4"/>
  <c r="J125" i="4"/>
  <c r="BE125" i="4" s="1"/>
  <c r="BI123" i="4"/>
  <c r="BH123" i="4"/>
  <c r="BG123" i="4"/>
  <c r="BF123" i="4"/>
  <c r="T123" i="4"/>
  <c r="R123" i="4"/>
  <c r="P123" i="4"/>
  <c r="BK123" i="4"/>
  <c r="J123" i="4"/>
  <c r="BE123" i="4" s="1"/>
  <c r="BI122" i="4"/>
  <c r="BH122" i="4"/>
  <c r="BG122" i="4"/>
  <c r="BF122" i="4"/>
  <c r="T122" i="4"/>
  <c r="R122" i="4"/>
  <c r="P122" i="4"/>
  <c r="BK122" i="4"/>
  <c r="J122" i="4"/>
  <c r="BE122" i="4" s="1"/>
  <c r="BI121" i="4"/>
  <c r="BH121" i="4"/>
  <c r="BG121" i="4"/>
  <c r="BF121" i="4"/>
  <c r="T121" i="4"/>
  <c r="R121" i="4"/>
  <c r="P121" i="4"/>
  <c r="BK121" i="4"/>
  <c r="J121" i="4"/>
  <c r="BE121" i="4" s="1"/>
  <c r="BI118" i="4"/>
  <c r="BH118" i="4"/>
  <c r="BG118" i="4"/>
  <c r="BF118" i="4"/>
  <c r="T118" i="4"/>
  <c r="R118" i="4"/>
  <c r="P118" i="4"/>
  <c r="BK118" i="4"/>
  <c r="J118" i="4"/>
  <c r="BE118" i="4" s="1"/>
  <c r="BI116" i="4"/>
  <c r="BH116" i="4"/>
  <c r="BG116" i="4"/>
  <c r="BF116" i="4"/>
  <c r="T116" i="4"/>
  <c r="R116" i="4"/>
  <c r="P116" i="4"/>
  <c r="BK116" i="4"/>
  <c r="J116" i="4"/>
  <c r="BE116" i="4" s="1"/>
  <c r="BI114" i="4"/>
  <c r="BH114" i="4"/>
  <c r="BG114" i="4"/>
  <c r="BF114" i="4"/>
  <c r="T114" i="4"/>
  <c r="R114" i="4"/>
  <c r="P114" i="4"/>
  <c r="BK114" i="4"/>
  <c r="J114" i="4"/>
  <c r="BE114" i="4" s="1"/>
  <c r="BI112" i="4"/>
  <c r="BH112" i="4"/>
  <c r="BG112" i="4"/>
  <c r="BF112" i="4"/>
  <c r="T112" i="4"/>
  <c r="R112" i="4"/>
  <c r="P112" i="4"/>
  <c r="BK112" i="4"/>
  <c r="J112" i="4"/>
  <c r="BE112" i="4" s="1"/>
  <c r="BI110" i="4"/>
  <c r="BH110" i="4"/>
  <c r="BG110" i="4"/>
  <c r="BF110" i="4"/>
  <c r="T110" i="4"/>
  <c r="R110" i="4"/>
  <c r="P110" i="4"/>
  <c r="BK110" i="4"/>
  <c r="J110" i="4"/>
  <c r="BE110" i="4" s="1"/>
  <c r="BI108" i="4"/>
  <c r="BH108" i="4"/>
  <c r="BG108" i="4"/>
  <c r="BF108" i="4"/>
  <c r="T108" i="4"/>
  <c r="R108" i="4"/>
  <c r="P108" i="4"/>
  <c r="BK108" i="4"/>
  <c r="J108" i="4"/>
  <c r="BE108" i="4" s="1"/>
  <c r="BI106" i="4"/>
  <c r="BH106" i="4"/>
  <c r="BG106" i="4"/>
  <c r="BF106" i="4"/>
  <c r="T106" i="4"/>
  <c r="R106" i="4"/>
  <c r="P106" i="4"/>
  <c r="BK106" i="4"/>
  <c r="J106" i="4"/>
  <c r="BE106" i="4" s="1"/>
  <c r="BI100" i="4"/>
  <c r="BH100" i="4"/>
  <c r="BG100" i="4"/>
  <c r="BF100" i="4"/>
  <c r="BE100" i="4"/>
  <c r="T100" i="4"/>
  <c r="R100" i="4"/>
  <c r="P100" i="4"/>
  <c r="BK100" i="4"/>
  <c r="J100" i="4"/>
  <c r="BI98" i="4"/>
  <c r="BH98" i="4"/>
  <c r="BG98" i="4"/>
  <c r="BF98" i="4"/>
  <c r="T98" i="4"/>
  <c r="R98" i="4"/>
  <c r="P98" i="4"/>
  <c r="BK98" i="4"/>
  <c r="J98" i="4"/>
  <c r="BE98" i="4" s="1"/>
  <c r="BI96" i="4"/>
  <c r="BH96" i="4"/>
  <c r="BG96" i="4"/>
  <c r="BF96" i="4"/>
  <c r="T96" i="4"/>
  <c r="R96" i="4"/>
  <c r="P96" i="4"/>
  <c r="BK96" i="4"/>
  <c r="J96" i="4"/>
  <c r="BE96" i="4" s="1"/>
  <c r="BI91" i="4"/>
  <c r="BH91" i="4"/>
  <c r="BG91" i="4"/>
  <c r="BF91" i="4"/>
  <c r="T91" i="4"/>
  <c r="R91" i="4"/>
  <c r="P91" i="4"/>
  <c r="BK91" i="4"/>
  <c r="J91" i="4"/>
  <c r="BE91" i="4" s="1"/>
  <c r="F82" i="4"/>
  <c r="E80" i="4"/>
  <c r="F49" i="4"/>
  <c r="E47" i="4"/>
  <c r="J21" i="4"/>
  <c r="E21" i="4"/>
  <c r="J20" i="4"/>
  <c r="J18" i="4"/>
  <c r="E18" i="4"/>
  <c r="F85" i="4" s="1"/>
  <c r="J17" i="4"/>
  <c r="J15" i="4"/>
  <c r="E15" i="4"/>
  <c r="J14" i="4"/>
  <c r="J12" i="4"/>
  <c r="J82" i="4" s="1"/>
  <c r="E7" i="4"/>
  <c r="J82" i="3"/>
  <c r="J58" i="3" s="1"/>
  <c r="AY53" i="1"/>
  <c r="AX53" i="1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BE140" i="3"/>
  <c r="T140" i="3"/>
  <c r="R140" i="3"/>
  <c r="P140" i="3"/>
  <c r="P139" i="3" s="1"/>
  <c r="BK140" i="3"/>
  <c r="J140" i="3"/>
  <c r="BI138" i="3"/>
  <c r="BH138" i="3"/>
  <c r="BG138" i="3"/>
  <c r="BF138" i="3"/>
  <c r="T138" i="3"/>
  <c r="R138" i="3"/>
  <c r="P138" i="3"/>
  <c r="BK138" i="3"/>
  <c r="J138" i="3"/>
  <c r="BE138" i="3" s="1"/>
  <c r="BI136" i="3"/>
  <c r="BH136" i="3"/>
  <c r="BG136" i="3"/>
  <c r="BF136" i="3"/>
  <c r="T136" i="3"/>
  <c r="R136" i="3"/>
  <c r="P136" i="3"/>
  <c r="BK136" i="3"/>
  <c r="J136" i="3"/>
  <c r="BE136" i="3" s="1"/>
  <c r="BI134" i="3"/>
  <c r="BH134" i="3"/>
  <c r="BG134" i="3"/>
  <c r="BF134" i="3"/>
  <c r="T134" i="3"/>
  <c r="R134" i="3"/>
  <c r="P134" i="3"/>
  <c r="BK134" i="3"/>
  <c r="J134" i="3"/>
  <c r="BE134" i="3" s="1"/>
  <c r="BI133" i="3"/>
  <c r="BH133" i="3"/>
  <c r="BG133" i="3"/>
  <c r="BF133" i="3"/>
  <c r="T133" i="3"/>
  <c r="R133" i="3"/>
  <c r="P133" i="3"/>
  <c r="BK133" i="3"/>
  <c r="J133" i="3"/>
  <c r="BE133" i="3" s="1"/>
  <c r="BI131" i="3"/>
  <c r="BH131" i="3"/>
  <c r="BG131" i="3"/>
  <c r="BF131" i="3"/>
  <c r="BE131" i="3"/>
  <c r="T131" i="3"/>
  <c r="R131" i="3"/>
  <c r="P131" i="3"/>
  <c r="BK131" i="3"/>
  <c r="J131" i="3"/>
  <c r="BI130" i="3"/>
  <c r="BH130" i="3"/>
  <c r="BG130" i="3"/>
  <c r="BF130" i="3"/>
  <c r="T130" i="3"/>
  <c r="R130" i="3"/>
  <c r="P130" i="3"/>
  <c r="BK130" i="3"/>
  <c r="J130" i="3"/>
  <c r="BE130" i="3" s="1"/>
  <c r="BI129" i="3"/>
  <c r="BH129" i="3"/>
  <c r="BG129" i="3"/>
  <c r="BF129" i="3"/>
  <c r="T129" i="3"/>
  <c r="R129" i="3"/>
  <c r="P129" i="3"/>
  <c r="BK129" i="3"/>
  <c r="J129" i="3"/>
  <c r="BE129" i="3" s="1"/>
  <c r="BI127" i="3"/>
  <c r="BH127" i="3"/>
  <c r="BG127" i="3"/>
  <c r="BF127" i="3"/>
  <c r="T127" i="3"/>
  <c r="R127" i="3"/>
  <c r="P127" i="3"/>
  <c r="BK127" i="3"/>
  <c r="J127" i="3"/>
  <c r="BE127" i="3" s="1"/>
  <c r="BI125" i="3"/>
  <c r="BH125" i="3"/>
  <c r="BG125" i="3"/>
  <c r="BF125" i="3"/>
  <c r="T125" i="3"/>
  <c r="R125" i="3"/>
  <c r="P125" i="3"/>
  <c r="BK125" i="3"/>
  <c r="J125" i="3"/>
  <c r="BE125" i="3" s="1"/>
  <c r="BI111" i="3"/>
  <c r="BH111" i="3"/>
  <c r="BG111" i="3"/>
  <c r="BF111" i="3"/>
  <c r="T111" i="3"/>
  <c r="R111" i="3"/>
  <c r="P111" i="3"/>
  <c r="BK111" i="3"/>
  <c r="J111" i="3"/>
  <c r="BE111" i="3" s="1"/>
  <c r="BI109" i="3"/>
  <c r="BH109" i="3"/>
  <c r="BG109" i="3"/>
  <c r="BF109" i="3"/>
  <c r="T109" i="3"/>
  <c r="R109" i="3"/>
  <c r="P109" i="3"/>
  <c r="BK109" i="3"/>
  <c r="J109" i="3"/>
  <c r="BE109" i="3" s="1"/>
  <c r="BI95" i="3"/>
  <c r="BH95" i="3"/>
  <c r="BG95" i="3"/>
  <c r="BF95" i="3"/>
  <c r="T95" i="3"/>
  <c r="R95" i="3"/>
  <c r="P95" i="3"/>
  <c r="BK95" i="3"/>
  <c r="J95" i="3"/>
  <c r="BE95" i="3" s="1"/>
  <c r="BI93" i="3"/>
  <c r="BH93" i="3"/>
  <c r="BG93" i="3"/>
  <c r="BF93" i="3"/>
  <c r="T93" i="3"/>
  <c r="R93" i="3"/>
  <c r="P93" i="3"/>
  <c r="BK93" i="3"/>
  <c r="J93" i="3"/>
  <c r="BE93" i="3" s="1"/>
  <c r="BI91" i="3"/>
  <c r="BH91" i="3"/>
  <c r="BG91" i="3"/>
  <c r="BF91" i="3"/>
  <c r="T91" i="3"/>
  <c r="R91" i="3"/>
  <c r="P91" i="3"/>
  <c r="BK91" i="3"/>
  <c r="J91" i="3"/>
  <c r="BE91" i="3" s="1"/>
  <c r="BI89" i="3"/>
  <c r="BH89" i="3"/>
  <c r="BG89" i="3"/>
  <c r="BF89" i="3"/>
  <c r="T89" i="3"/>
  <c r="R89" i="3"/>
  <c r="P89" i="3"/>
  <c r="BK89" i="3"/>
  <c r="J89" i="3"/>
  <c r="BE89" i="3" s="1"/>
  <c r="BI86" i="3"/>
  <c r="BH86" i="3"/>
  <c r="BG86" i="3"/>
  <c r="BF86" i="3"/>
  <c r="T86" i="3"/>
  <c r="R86" i="3"/>
  <c r="P86" i="3"/>
  <c r="BK86" i="3"/>
  <c r="J86" i="3"/>
  <c r="BE86" i="3" s="1"/>
  <c r="BI83" i="3"/>
  <c r="BH83" i="3"/>
  <c r="BG83" i="3"/>
  <c r="BF83" i="3"/>
  <c r="BE83" i="3"/>
  <c r="T83" i="3"/>
  <c r="R83" i="3"/>
  <c r="P83" i="3"/>
  <c r="BK83" i="3"/>
  <c r="BK82" i="3" s="1"/>
  <c r="J83" i="3"/>
  <c r="F74" i="3"/>
  <c r="E72" i="3"/>
  <c r="E70" i="3"/>
  <c r="F49" i="3"/>
  <c r="E47" i="3"/>
  <c r="J21" i="3"/>
  <c r="E21" i="3"/>
  <c r="J76" i="3" s="1"/>
  <c r="J20" i="3"/>
  <c r="J18" i="3"/>
  <c r="E18" i="3"/>
  <c r="F52" i="3" s="1"/>
  <c r="J17" i="3"/>
  <c r="J15" i="3"/>
  <c r="E15" i="3"/>
  <c r="J14" i="3"/>
  <c r="J12" i="3"/>
  <c r="J74" i="3" s="1"/>
  <c r="E7" i="3"/>
  <c r="E45" i="3" s="1"/>
  <c r="T1750" i="2"/>
  <c r="P869" i="2"/>
  <c r="AY52" i="1"/>
  <c r="AX52" i="1"/>
  <c r="BI1772" i="2"/>
  <c r="BH1772" i="2"/>
  <c r="BG1772" i="2"/>
  <c r="BF1772" i="2"/>
  <c r="BE1772" i="2"/>
  <c r="T1772" i="2"/>
  <c r="R1772" i="2"/>
  <c r="P1772" i="2"/>
  <c r="BK1772" i="2"/>
  <c r="J1772" i="2"/>
  <c r="BI1771" i="2"/>
  <c r="BH1771" i="2"/>
  <c r="BG1771" i="2"/>
  <c r="BF1771" i="2"/>
  <c r="T1771" i="2"/>
  <c r="R1771" i="2"/>
  <c r="P1771" i="2"/>
  <c r="BK1771" i="2"/>
  <c r="J1771" i="2"/>
  <c r="BE1771" i="2" s="1"/>
  <c r="BI1764" i="2"/>
  <c r="BH1764" i="2"/>
  <c r="BG1764" i="2"/>
  <c r="BF1764" i="2"/>
  <c r="T1764" i="2"/>
  <c r="R1764" i="2"/>
  <c r="P1764" i="2"/>
  <c r="BK1764" i="2"/>
  <c r="J1764" i="2"/>
  <c r="BE1764" i="2" s="1"/>
  <c r="BI1763" i="2"/>
  <c r="BH1763" i="2"/>
  <c r="BG1763" i="2"/>
  <c r="BF1763" i="2"/>
  <c r="T1763" i="2"/>
  <c r="R1763" i="2"/>
  <c r="P1763" i="2"/>
  <c r="BK1763" i="2"/>
  <c r="J1763" i="2"/>
  <c r="BE1763" i="2" s="1"/>
  <c r="BI1756" i="2"/>
  <c r="BH1756" i="2"/>
  <c r="BG1756" i="2"/>
  <c r="BF1756" i="2"/>
  <c r="T1756" i="2"/>
  <c r="R1756" i="2"/>
  <c r="P1756" i="2"/>
  <c r="BK1756" i="2"/>
  <c r="J1756" i="2"/>
  <c r="BE1756" i="2" s="1"/>
  <c r="BI1753" i="2"/>
  <c r="BH1753" i="2"/>
  <c r="BG1753" i="2"/>
  <c r="BF1753" i="2"/>
  <c r="BE1753" i="2"/>
  <c r="T1753" i="2"/>
  <c r="R1753" i="2"/>
  <c r="P1753" i="2"/>
  <c r="BK1753" i="2"/>
  <c r="J1753" i="2"/>
  <c r="BI1752" i="2"/>
  <c r="BH1752" i="2"/>
  <c r="BG1752" i="2"/>
  <c r="BF1752" i="2"/>
  <c r="T1752" i="2"/>
  <c r="R1752" i="2"/>
  <c r="P1752" i="2"/>
  <c r="BK1752" i="2"/>
  <c r="J1752" i="2"/>
  <c r="BE1752" i="2" s="1"/>
  <c r="BI1751" i="2"/>
  <c r="BH1751" i="2"/>
  <c r="BG1751" i="2"/>
  <c r="BF1751" i="2"/>
  <c r="T1751" i="2"/>
  <c r="R1751" i="2"/>
  <c r="R1750" i="2" s="1"/>
  <c r="P1751" i="2"/>
  <c r="BK1751" i="2"/>
  <c r="J1751" i="2"/>
  <c r="BE1751" i="2" s="1"/>
  <c r="BI1746" i="2"/>
  <c r="BH1746" i="2"/>
  <c r="BG1746" i="2"/>
  <c r="BF1746" i="2"/>
  <c r="BE1746" i="2"/>
  <c r="T1746" i="2"/>
  <c r="R1746" i="2"/>
  <c r="P1746" i="2"/>
  <c r="BK1746" i="2"/>
  <c r="J1746" i="2"/>
  <c r="BI1742" i="2"/>
  <c r="BH1742" i="2"/>
  <c r="BG1742" i="2"/>
  <c r="BF1742" i="2"/>
  <c r="T1742" i="2"/>
  <c r="R1742" i="2"/>
  <c r="P1742" i="2"/>
  <c r="BK1742" i="2"/>
  <c r="J1742" i="2"/>
  <c r="BE1742" i="2" s="1"/>
  <c r="BI1738" i="2"/>
  <c r="BH1738" i="2"/>
  <c r="BG1738" i="2"/>
  <c r="BF1738" i="2"/>
  <c r="BE1738" i="2"/>
  <c r="T1738" i="2"/>
  <c r="R1738" i="2"/>
  <c r="P1738" i="2"/>
  <c r="BK1738" i="2"/>
  <c r="J1738" i="2"/>
  <c r="BI1734" i="2"/>
  <c r="BH1734" i="2"/>
  <c r="BG1734" i="2"/>
  <c r="BF1734" i="2"/>
  <c r="T1734" i="2"/>
  <c r="R1734" i="2"/>
  <c r="P1734" i="2"/>
  <c r="BK1734" i="2"/>
  <c r="J1734" i="2"/>
  <c r="BE1734" i="2" s="1"/>
  <c r="BI1732" i="2"/>
  <c r="BH1732" i="2"/>
  <c r="BG1732" i="2"/>
  <c r="BF1732" i="2"/>
  <c r="BE1732" i="2"/>
  <c r="T1732" i="2"/>
  <c r="R1732" i="2"/>
  <c r="P1732" i="2"/>
  <c r="BK1732" i="2"/>
  <c r="J1732" i="2"/>
  <c r="BI1730" i="2"/>
  <c r="BH1730" i="2"/>
  <c r="BG1730" i="2"/>
  <c r="BF1730" i="2"/>
  <c r="T1730" i="2"/>
  <c r="R1730" i="2"/>
  <c r="P1730" i="2"/>
  <c r="BK1730" i="2"/>
  <c r="J1730" i="2"/>
  <c r="BE1730" i="2" s="1"/>
  <c r="BI1728" i="2"/>
  <c r="BH1728" i="2"/>
  <c r="BG1728" i="2"/>
  <c r="BF1728" i="2"/>
  <c r="BE1728" i="2"/>
  <c r="T1728" i="2"/>
  <c r="R1728" i="2"/>
  <c r="P1728" i="2"/>
  <c r="BK1728" i="2"/>
  <c r="J1728" i="2"/>
  <c r="BI1726" i="2"/>
  <c r="BH1726" i="2"/>
  <c r="BG1726" i="2"/>
  <c r="BF1726" i="2"/>
  <c r="T1726" i="2"/>
  <c r="R1726" i="2"/>
  <c r="P1726" i="2"/>
  <c r="BK1726" i="2"/>
  <c r="J1726" i="2"/>
  <c r="BE1726" i="2" s="1"/>
  <c r="BI1724" i="2"/>
  <c r="BH1724" i="2"/>
  <c r="BG1724" i="2"/>
  <c r="BF1724" i="2"/>
  <c r="BE1724" i="2"/>
  <c r="T1724" i="2"/>
  <c r="R1724" i="2"/>
  <c r="P1724" i="2"/>
  <c r="BK1724" i="2"/>
  <c r="J1724" i="2"/>
  <c r="BI1722" i="2"/>
  <c r="BH1722" i="2"/>
  <c r="BG1722" i="2"/>
  <c r="BF1722" i="2"/>
  <c r="T1722" i="2"/>
  <c r="T1721" i="2" s="1"/>
  <c r="R1722" i="2"/>
  <c r="P1722" i="2"/>
  <c r="BK1722" i="2"/>
  <c r="J1722" i="2"/>
  <c r="BE1722" i="2" s="1"/>
  <c r="BI1720" i="2"/>
  <c r="BH1720" i="2"/>
  <c r="BG1720" i="2"/>
  <c r="BF1720" i="2"/>
  <c r="T1720" i="2"/>
  <c r="R1720" i="2"/>
  <c r="P1720" i="2"/>
  <c r="BK1720" i="2"/>
  <c r="J1720" i="2"/>
  <c r="BE1720" i="2" s="1"/>
  <c r="BI1716" i="2"/>
  <c r="BH1716" i="2"/>
  <c r="BG1716" i="2"/>
  <c r="BF1716" i="2"/>
  <c r="T1716" i="2"/>
  <c r="R1716" i="2"/>
  <c r="P1716" i="2"/>
  <c r="BK1716" i="2"/>
  <c r="J1716" i="2"/>
  <c r="BE1716" i="2" s="1"/>
  <c r="BI1709" i="2"/>
  <c r="BH1709" i="2"/>
  <c r="BG1709" i="2"/>
  <c r="BF1709" i="2"/>
  <c r="T1709" i="2"/>
  <c r="R1709" i="2"/>
  <c r="P1709" i="2"/>
  <c r="BK1709" i="2"/>
  <c r="J1709" i="2"/>
  <c r="BE1709" i="2" s="1"/>
  <c r="BI1701" i="2"/>
  <c r="BH1701" i="2"/>
  <c r="BG1701" i="2"/>
  <c r="BF1701" i="2"/>
  <c r="T1701" i="2"/>
  <c r="R1701" i="2"/>
  <c r="P1701" i="2"/>
  <c r="BK1701" i="2"/>
  <c r="J1701" i="2"/>
  <c r="BE1701" i="2" s="1"/>
  <c r="BI1697" i="2"/>
  <c r="BH1697" i="2"/>
  <c r="BG1697" i="2"/>
  <c r="BF1697" i="2"/>
  <c r="T1697" i="2"/>
  <c r="R1697" i="2"/>
  <c r="P1697" i="2"/>
  <c r="BK1697" i="2"/>
  <c r="J1697" i="2"/>
  <c r="BE1697" i="2" s="1"/>
  <c r="BI1682" i="2"/>
  <c r="BH1682" i="2"/>
  <c r="BG1682" i="2"/>
  <c r="BF1682" i="2"/>
  <c r="T1682" i="2"/>
  <c r="R1682" i="2"/>
  <c r="P1682" i="2"/>
  <c r="BK1682" i="2"/>
  <c r="J1682" i="2"/>
  <c r="BE1682" i="2" s="1"/>
  <c r="BI1681" i="2"/>
  <c r="BH1681" i="2"/>
  <c r="BG1681" i="2"/>
  <c r="BF1681" i="2"/>
  <c r="T1681" i="2"/>
  <c r="R1681" i="2"/>
  <c r="P1681" i="2"/>
  <c r="BK1681" i="2"/>
  <c r="J1681" i="2"/>
  <c r="BE1681" i="2" s="1"/>
  <c r="BI1671" i="2"/>
  <c r="BH1671" i="2"/>
  <c r="BG1671" i="2"/>
  <c r="BF1671" i="2"/>
  <c r="T1671" i="2"/>
  <c r="R1671" i="2"/>
  <c r="P1671" i="2"/>
  <c r="BK1671" i="2"/>
  <c r="J1671" i="2"/>
  <c r="BE1671" i="2" s="1"/>
  <c r="BI1670" i="2"/>
  <c r="BH1670" i="2"/>
  <c r="BG1670" i="2"/>
  <c r="BF1670" i="2"/>
  <c r="T1670" i="2"/>
  <c r="R1670" i="2"/>
  <c r="P1670" i="2"/>
  <c r="BK1670" i="2"/>
  <c r="J1670" i="2"/>
  <c r="BE1670" i="2" s="1"/>
  <c r="BI1669" i="2"/>
  <c r="BH1669" i="2"/>
  <c r="BG1669" i="2"/>
  <c r="BF1669" i="2"/>
  <c r="T1669" i="2"/>
  <c r="R1669" i="2"/>
  <c r="P1669" i="2"/>
  <c r="BK1669" i="2"/>
  <c r="J1669" i="2"/>
  <c r="BE1669" i="2" s="1"/>
  <c r="BI1667" i="2"/>
  <c r="BH1667" i="2"/>
  <c r="BG1667" i="2"/>
  <c r="BF1667" i="2"/>
  <c r="T1667" i="2"/>
  <c r="R1667" i="2"/>
  <c r="P1667" i="2"/>
  <c r="BK1667" i="2"/>
  <c r="J1667" i="2"/>
  <c r="BE1667" i="2" s="1"/>
  <c r="BI1659" i="2"/>
  <c r="BH1659" i="2"/>
  <c r="BG1659" i="2"/>
  <c r="BF1659" i="2"/>
  <c r="T1659" i="2"/>
  <c r="R1659" i="2"/>
  <c r="P1659" i="2"/>
  <c r="BK1659" i="2"/>
  <c r="J1659" i="2"/>
  <c r="BE1659" i="2" s="1"/>
  <c r="BI1646" i="2"/>
  <c r="BH1646" i="2"/>
  <c r="BG1646" i="2"/>
  <c r="BF1646" i="2"/>
  <c r="T1646" i="2"/>
  <c r="R1646" i="2"/>
  <c r="P1646" i="2"/>
  <c r="BK1646" i="2"/>
  <c r="J1646" i="2"/>
  <c r="BE1646" i="2" s="1"/>
  <c r="BI1644" i="2"/>
  <c r="BH1644" i="2"/>
  <c r="BG1644" i="2"/>
  <c r="BF1644" i="2"/>
  <c r="T1644" i="2"/>
  <c r="R1644" i="2"/>
  <c r="P1644" i="2"/>
  <c r="BK1644" i="2"/>
  <c r="J1644" i="2"/>
  <c r="BE1644" i="2" s="1"/>
  <c r="BI1618" i="2"/>
  <c r="BH1618" i="2"/>
  <c r="BG1618" i="2"/>
  <c r="BF1618" i="2"/>
  <c r="T1618" i="2"/>
  <c r="R1618" i="2"/>
  <c r="R1617" i="2" s="1"/>
  <c r="P1618" i="2"/>
  <c r="BK1618" i="2"/>
  <c r="J1618" i="2"/>
  <c r="BE1618" i="2" s="1"/>
  <c r="BI1616" i="2"/>
  <c r="BH1616" i="2"/>
  <c r="BG1616" i="2"/>
  <c r="BF1616" i="2"/>
  <c r="BE1616" i="2"/>
  <c r="T1616" i="2"/>
  <c r="R1616" i="2"/>
  <c r="P1616" i="2"/>
  <c r="BK1616" i="2"/>
  <c r="J1616" i="2"/>
  <c r="BI1614" i="2"/>
  <c r="BH1614" i="2"/>
  <c r="BG1614" i="2"/>
  <c r="BF1614" i="2"/>
  <c r="T1614" i="2"/>
  <c r="R1614" i="2"/>
  <c r="P1614" i="2"/>
  <c r="BK1614" i="2"/>
  <c r="J1614" i="2"/>
  <c r="BE1614" i="2" s="1"/>
  <c r="BI1608" i="2"/>
  <c r="BH1608" i="2"/>
  <c r="BG1608" i="2"/>
  <c r="BF1608" i="2"/>
  <c r="T1608" i="2"/>
  <c r="R1608" i="2"/>
  <c r="P1608" i="2"/>
  <c r="BK1608" i="2"/>
  <c r="J1608" i="2"/>
  <c r="BE1608" i="2" s="1"/>
  <c r="BI1606" i="2"/>
  <c r="BH1606" i="2"/>
  <c r="BG1606" i="2"/>
  <c r="BF1606" i="2"/>
  <c r="T1606" i="2"/>
  <c r="R1606" i="2"/>
  <c r="P1606" i="2"/>
  <c r="BK1606" i="2"/>
  <c r="J1606" i="2"/>
  <c r="BE1606" i="2" s="1"/>
  <c r="BI1592" i="2"/>
  <c r="BH1592" i="2"/>
  <c r="BG1592" i="2"/>
  <c r="BF1592" i="2"/>
  <c r="T1592" i="2"/>
  <c r="R1592" i="2"/>
  <c r="P1592" i="2"/>
  <c r="BK1592" i="2"/>
  <c r="J1592" i="2"/>
  <c r="BE1592" i="2" s="1"/>
  <c r="BI1590" i="2"/>
  <c r="BH1590" i="2"/>
  <c r="BG1590" i="2"/>
  <c r="BF1590" i="2"/>
  <c r="T1590" i="2"/>
  <c r="R1590" i="2"/>
  <c r="P1590" i="2"/>
  <c r="BK1590" i="2"/>
  <c r="J1590" i="2"/>
  <c r="BE1590" i="2" s="1"/>
  <c r="BI1588" i="2"/>
  <c r="BH1588" i="2"/>
  <c r="BG1588" i="2"/>
  <c r="BF1588" i="2"/>
  <c r="T1588" i="2"/>
  <c r="R1588" i="2"/>
  <c r="P1588" i="2"/>
  <c r="BK1588" i="2"/>
  <c r="J1588" i="2"/>
  <c r="BE1588" i="2" s="1"/>
  <c r="BI1586" i="2"/>
  <c r="BH1586" i="2"/>
  <c r="BG1586" i="2"/>
  <c r="BF1586" i="2"/>
  <c r="T1586" i="2"/>
  <c r="R1586" i="2"/>
  <c r="P1586" i="2"/>
  <c r="BK1586" i="2"/>
  <c r="J1586" i="2"/>
  <c r="BE1586" i="2" s="1"/>
  <c r="BI1582" i="2"/>
  <c r="BH1582" i="2"/>
  <c r="BG1582" i="2"/>
  <c r="BF1582" i="2"/>
  <c r="BE1582" i="2"/>
  <c r="T1582" i="2"/>
  <c r="R1582" i="2"/>
  <c r="P1582" i="2"/>
  <c r="BK1582" i="2"/>
  <c r="J1582" i="2"/>
  <c r="BI1580" i="2"/>
  <c r="BH1580" i="2"/>
  <c r="BG1580" i="2"/>
  <c r="BF1580" i="2"/>
  <c r="T1580" i="2"/>
  <c r="R1580" i="2"/>
  <c r="P1580" i="2"/>
  <c r="BK1580" i="2"/>
  <c r="J1580" i="2"/>
  <c r="BE1580" i="2" s="1"/>
  <c r="BI1578" i="2"/>
  <c r="BH1578" i="2"/>
  <c r="BG1578" i="2"/>
  <c r="BF1578" i="2"/>
  <c r="T1578" i="2"/>
  <c r="R1578" i="2"/>
  <c r="P1578" i="2"/>
  <c r="BK1578" i="2"/>
  <c r="J1578" i="2"/>
  <c r="BE1578" i="2" s="1"/>
  <c r="BI1572" i="2"/>
  <c r="BH1572" i="2"/>
  <c r="BG1572" i="2"/>
  <c r="BF1572" i="2"/>
  <c r="T1572" i="2"/>
  <c r="R1572" i="2"/>
  <c r="P1572" i="2"/>
  <c r="BK1572" i="2"/>
  <c r="J1572" i="2"/>
  <c r="BE1572" i="2" s="1"/>
  <c r="BI1570" i="2"/>
  <c r="BH1570" i="2"/>
  <c r="BG1570" i="2"/>
  <c r="BF1570" i="2"/>
  <c r="T1570" i="2"/>
  <c r="R1570" i="2"/>
  <c r="P1570" i="2"/>
  <c r="BK1570" i="2"/>
  <c r="J1570" i="2"/>
  <c r="BE1570" i="2" s="1"/>
  <c r="BI1568" i="2"/>
  <c r="BH1568" i="2"/>
  <c r="BG1568" i="2"/>
  <c r="BF1568" i="2"/>
  <c r="T1568" i="2"/>
  <c r="R1568" i="2"/>
  <c r="P1568" i="2"/>
  <c r="BK1568" i="2"/>
  <c r="J1568" i="2"/>
  <c r="BE1568" i="2" s="1"/>
  <c r="BI1565" i="2"/>
  <c r="BH1565" i="2"/>
  <c r="BG1565" i="2"/>
  <c r="BF1565" i="2"/>
  <c r="T1565" i="2"/>
  <c r="R1565" i="2"/>
  <c r="P1565" i="2"/>
  <c r="BK1565" i="2"/>
  <c r="J1565" i="2"/>
  <c r="BE1565" i="2" s="1"/>
  <c r="BI1559" i="2"/>
  <c r="BH1559" i="2"/>
  <c r="BG1559" i="2"/>
  <c r="BF1559" i="2"/>
  <c r="T1559" i="2"/>
  <c r="R1559" i="2"/>
  <c r="P1559" i="2"/>
  <c r="BK1559" i="2"/>
  <c r="J1559" i="2"/>
  <c r="BE1559" i="2" s="1"/>
  <c r="BI1552" i="2"/>
  <c r="BH1552" i="2"/>
  <c r="BG1552" i="2"/>
  <c r="BF1552" i="2"/>
  <c r="T1552" i="2"/>
  <c r="R1552" i="2"/>
  <c r="P1552" i="2"/>
  <c r="BK1552" i="2"/>
  <c r="J1552" i="2"/>
  <c r="BE1552" i="2" s="1"/>
  <c r="BI1547" i="2"/>
  <c r="BH1547" i="2"/>
  <c r="BG1547" i="2"/>
  <c r="BF1547" i="2"/>
  <c r="T1547" i="2"/>
  <c r="R1547" i="2"/>
  <c r="P1547" i="2"/>
  <c r="BK1547" i="2"/>
  <c r="J1547" i="2"/>
  <c r="BE1547" i="2" s="1"/>
  <c r="BI1545" i="2"/>
  <c r="BH1545" i="2"/>
  <c r="BG1545" i="2"/>
  <c r="BF1545" i="2"/>
  <c r="T1545" i="2"/>
  <c r="R1545" i="2"/>
  <c r="P1545" i="2"/>
  <c r="BK1545" i="2"/>
  <c r="J1545" i="2"/>
  <c r="BE1545" i="2" s="1"/>
  <c r="BI1533" i="2"/>
  <c r="BH1533" i="2"/>
  <c r="BG1533" i="2"/>
  <c r="BF1533" i="2"/>
  <c r="T1533" i="2"/>
  <c r="R1533" i="2"/>
  <c r="P1533" i="2"/>
  <c r="BK1533" i="2"/>
  <c r="J1533" i="2"/>
  <c r="BE1533" i="2" s="1"/>
  <c r="BI1531" i="2"/>
  <c r="BH1531" i="2"/>
  <c r="BG1531" i="2"/>
  <c r="BF1531" i="2"/>
  <c r="T1531" i="2"/>
  <c r="R1531" i="2"/>
  <c r="P1531" i="2"/>
  <c r="BK1531" i="2"/>
  <c r="J1531" i="2"/>
  <c r="BE1531" i="2" s="1"/>
  <c r="BI1529" i="2"/>
  <c r="BH1529" i="2"/>
  <c r="BG1529" i="2"/>
  <c r="BF1529" i="2"/>
  <c r="T1529" i="2"/>
  <c r="T1528" i="2" s="1"/>
  <c r="R1529" i="2"/>
  <c r="R1528" i="2" s="1"/>
  <c r="P1529" i="2"/>
  <c r="BK1529" i="2"/>
  <c r="J1529" i="2"/>
  <c r="BE1529" i="2" s="1"/>
  <c r="BI1527" i="2"/>
  <c r="BH1527" i="2"/>
  <c r="BG1527" i="2"/>
  <c r="BF1527" i="2"/>
  <c r="T1527" i="2"/>
  <c r="R1527" i="2"/>
  <c r="P1527" i="2"/>
  <c r="BK1527" i="2"/>
  <c r="J1527" i="2"/>
  <c r="BE1527" i="2" s="1"/>
  <c r="BI1525" i="2"/>
  <c r="BH1525" i="2"/>
  <c r="BG1525" i="2"/>
  <c r="BF1525" i="2"/>
  <c r="T1525" i="2"/>
  <c r="R1525" i="2"/>
  <c r="P1525" i="2"/>
  <c r="BK1525" i="2"/>
  <c r="J1525" i="2"/>
  <c r="BE1525" i="2" s="1"/>
  <c r="BI1521" i="2"/>
  <c r="BH1521" i="2"/>
  <c r="BG1521" i="2"/>
  <c r="BF1521" i="2"/>
  <c r="T1521" i="2"/>
  <c r="R1521" i="2"/>
  <c r="P1521" i="2"/>
  <c r="BK1521" i="2"/>
  <c r="J1521" i="2"/>
  <c r="BE1521" i="2" s="1"/>
  <c r="BI1516" i="2"/>
  <c r="BH1516" i="2"/>
  <c r="BG1516" i="2"/>
  <c r="BF1516" i="2"/>
  <c r="BE1516" i="2"/>
  <c r="T1516" i="2"/>
  <c r="R1516" i="2"/>
  <c r="P1516" i="2"/>
  <c r="BK1516" i="2"/>
  <c r="J1516" i="2"/>
  <c r="BI1514" i="2"/>
  <c r="BH1514" i="2"/>
  <c r="BG1514" i="2"/>
  <c r="BF1514" i="2"/>
  <c r="T1514" i="2"/>
  <c r="R1514" i="2"/>
  <c r="P1514" i="2"/>
  <c r="BK1514" i="2"/>
  <c r="J1514" i="2"/>
  <c r="BE1514" i="2" s="1"/>
  <c r="BI1513" i="2"/>
  <c r="BH1513" i="2"/>
  <c r="BG1513" i="2"/>
  <c r="BF1513" i="2"/>
  <c r="T1513" i="2"/>
  <c r="R1513" i="2"/>
  <c r="P1513" i="2"/>
  <c r="BK1513" i="2"/>
  <c r="J1513" i="2"/>
  <c r="BE1513" i="2" s="1"/>
  <c r="BI1511" i="2"/>
  <c r="BH1511" i="2"/>
  <c r="BG1511" i="2"/>
  <c r="BF1511" i="2"/>
  <c r="T1511" i="2"/>
  <c r="R1511" i="2"/>
  <c r="P1511" i="2"/>
  <c r="BK1511" i="2"/>
  <c r="J1511" i="2"/>
  <c r="BE1511" i="2" s="1"/>
  <c r="BI1509" i="2"/>
  <c r="BH1509" i="2"/>
  <c r="BG1509" i="2"/>
  <c r="BF1509" i="2"/>
  <c r="T1509" i="2"/>
  <c r="R1509" i="2"/>
  <c r="P1509" i="2"/>
  <c r="BK1509" i="2"/>
  <c r="J1509" i="2"/>
  <c r="BE1509" i="2" s="1"/>
  <c r="BI1507" i="2"/>
  <c r="BH1507" i="2"/>
  <c r="BG1507" i="2"/>
  <c r="BF1507" i="2"/>
  <c r="T1507" i="2"/>
  <c r="R1507" i="2"/>
  <c r="P1507" i="2"/>
  <c r="BK1507" i="2"/>
  <c r="J1507" i="2"/>
  <c r="BE1507" i="2" s="1"/>
  <c r="BI1506" i="2"/>
  <c r="BH1506" i="2"/>
  <c r="BG1506" i="2"/>
  <c r="BF1506" i="2"/>
  <c r="T1506" i="2"/>
  <c r="R1506" i="2"/>
  <c r="P1506" i="2"/>
  <c r="BK1506" i="2"/>
  <c r="J1506" i="2"/>
  <c r="BE1506" i="2" s="1"/>
  <c r="BI1505" i="2"/>
  <c r="BH1505" i="2"/>
  <c r="BG1505" i="2"/>
  <c r="BF1505" i="2"/>
  <c r="T1505" i="2"/>
  <c r="R1505" i="2"/>
  <c r="P1505" i="2"/>
  <c r="BK1505" i="2"/>
  <c r="J1505" i="2"/>
  <c r="BE1505" i="2" s="1"/>
  <c r="BI1504" i="2"/>
  <c r="BH1504" i="2"/>
  <c r="BG1504" i="2"/>
  <c r="BF1504" i="2"/>
  <c r="BE1504" i="2"/>
  <c r="T1504" i="2"/>
  <c r="R1504" i="2"/>
  <c r="P1504" i="2"/>
  <c r="BK1504" i="2"/>
  <c r="J1504" i="2"/>
  <c r="BI1503" i="2"/>
  <c r="BH1503" i="2"/>
  <c r="BG1503" i="2"/>
  <c r="BF1503" i="2"/>
  <c r="T1503" i="2"/>
  <c r="R1503" i="2"/>
  <c r="P1503" i="2"/>
  <c r="BK1503" i="2"/>
  <c r="J1503" i="2"/>
  <c r="BE1503" i="2" s="1"/>
  <c r="BI1502" i="2"/>
  <c r="BH1502" i="2"/>
  <c r="BG1502" i="2"/>
  <c r="BF1502" i="2"/>
  <c r="T1502" i="2"/>
  <c r="R1502" i="2"/>
  <c r="P1502" i="2"/>
  <c r="BK1502" i="2"/>
  <c r="J1502" i="2"/>
  <c r="BE1502" i="2" s="1"/>
  <c r="BI1500" i="2"/>
  <c r="BH1500" i="2"/>
  <c r="BG1500" i="2"/>
  <c r="BF1500" i="2"/>
  <c r="T1500" i="2"/>
  <c r="R1500" i="2"/>
  <c r="P1500" i="2"/>
  <c r="BK1500" i="2"/>
  <c r="J1500" i="2"/>
  <c r="BE1500" i="2" s="1"/>
  <c r="BI1499" i="2"/>
  <c r="BH1499" i="2"/>
  <c r="BG1499" i="2"/>
  <c r="BF1499" i="2"/>
  <c r="T1499" i="2"/>
  <c r="R1499" i="2"/>
  <c r="P1499" i="2"/>
  <c r="BK1499" i="2"/>
  <c r="J1499" i="2"/>
  <c r="BE1499" i="2" s="1"/>
  <c r="BI1498" i="2"/>
  <c r="BH1498" i="2"/>
  <c r="BG1498" i="2"/>
  <c r="BF1498" i="2"/>
  <c r="T1498" i="2"/>
  <c r="R1498" i="2"/>
  <c r="P1498" i="2"/>
  <c r="BK1498" i="2"/>
  <c r="J1498" i="2"/>
  <c r="BE1498" i="2" s="1"/>
  <c r="BI1496" i="2"/>
  <c r="BH1496" i="2"/>
  <c r="BG1496" i="2"/>
  <c r="BF1496" i="2"/>
  <c r="T1496" i="2"/>
  <c r="R1496" i="2"/>
  <c r="P1496" i="2"/>
  <c r="BK1496" i="2"/>
  <c r="J1496" i="2"/>
  <c r="BE1496" i="2" s="1"/>
  <c r="BI1494" i="2"/>
  <c r="BH1494" i="2"/>
  <c r="BG1494" i="2"/>
  <c r="BF1494" i="2"/>
  <c r="T1494" i="2"/>
  <c r="R1494" i="2"/>
  <c r="P1494" i="2"/>
  <c r="BK1494" i="2"/>
  <c r="J1494" i="2"/>
  <c r="BE1494" i="2" s="1"/>
  <c r="BI1493" i="2"/>
  <c r="BH1493" i="2"/>
  <c r="BG1493" i="2"/>
  <c r="BF1493" i="2"/>
  <c r="T1493" i="2"/>
  <c r="R1493" i="2"/>
  <c r="P1493" i="2"/>
  <c r="BK1493" i="2"/>
  <c r="J1493" i="2"/>
  <c r="BE1493" i="2" s="1"/>
  <c r="BI1492" i="2"/>
  <c r="BH1492" i="2"/>
  <c r="BG1492" i="2"/>
  <c r="BF1492" i="2"/>
  <c r="T1492" i="2"/>
  <c r="R1492" i="2"/>
  <c r="P1492" i="2"/>
  <c r="BK1492" i="2"/>
  <c r="J1492" i="2"/>
  <c r="BE1492" i="2" s="1"/>
  <c r="BI1491" i="2"/>
  <c r="BH1491" i="2"/>
  <c r="BG1491" i="2"/>
  <c r="BF1491" i="2"/>
  <c r="T1491" i="2"/>
  <c r="R1491" i="2"/>
  <c r="P1491" i="2"/>
  <c r="BK1491" i="2"/>
  <c r="J1491" i="2"/>
  <c r="BE1491" i="2" s="1"/>
  <c r="BI1490" i="2"/>
  <c r="BH1490" i="2"/>
  <c r="BG1490" i="2"/>
  <c r="BF1490" i="2"/>
  <c r="T1490" i="2"/>
  <c r="R1490" i="2"/>
  <c r="P1490" i="2"/>
  <c r="BK1490" i="2"/>
  <c r="J1490" i="2"/>
  <c r="BE1490" i="2" s="1"/>
  <c r="BI1489" i="2"/>
  <c r="BH1489" i="2"/>
  <c r="BG1489" i="2"/>
  <c r="BF1489" i="2"/>
  <c r="T1489" i="2"/>
  <c r="R1489" i="2"/>
  <c r="P1489" i="2"/>
  <c r="BK1489" i="2"/>
  <c r="J1489" i="2"/>
  <c r="BE1489" i="2" s="1"/>
  <c r="BI1486" i="2"/>
  <c r="BH1486" i="2"/>
  <c r="BG1486" i="2"/>
  <c r="BF1486" i="2"/>
  <c r="T1486" i="2"/>
  <c r="R1486" i="2"/>
  <c r="P1486" i="2"/>
  <c r="BK1486" i="2"/>
  <c r="J1486" i="2"/>
  <c r="BE1486" i="2" s="1"/>
  <c r="BI1485" i="2"/>
  <c r="BH1485" i="2"/>
  <c r="BG1485" i="2"/>
  <c r="BF1485" i="2"/>
  <c r="T1485" i="2"/>
  <c r="R1485" i="2"/>
  <c r="P1485" i="2"/>
  <c r="BK1485" i="2"/>
  <c r="J1485" i="2"/>
  <c r="BE1485" i="2" s="1"/>
  <c r="BI1484" i="2"/>
  <c r="BH1484" i="2"/>
  <c r="BG1484" i="2"/>
  <c r="BF1484" i="2"/>
  <c r="T1484" i="2"/>
  <c r="R1484" i="2"/>
  <c r="P1484" i="2"/>
  <c r="BK1484" i="2"/>
  <c r="J1484" i="2"/>
  <c r="BE1484" i="2" s="1"/>
  <c r="BI1483" i="2"/>
  <c r="BH1483" i="2"/>
  <c r="BG1483" i="2"/>
  <c r="BF1483" i="2"/>
  <c r="T1483" i="2"/>
  <c r="R1483" i="2"/>
  <c r="P1483" i="2"/>
  <c r="BK1483" i="2"/>
  <c r="J1483" i="2"/>
  <c r="BE1483" i="2" s="1"/>
  <c r="BI1482" i="2"/>
  <c r="BH1482" i="2"/>
  <c r="BG1482" i="2"/>
  <c r="BF1482" i="2"/>
  <c r="T1482" i="2"/>
  <c r="R1482" i="2"/>
  <c r="P1482" i="2"/>
  <c r="BK1482" i="2"/>
  <c r="J1482" i="2"/>
  <c r="BE1482" i="2" s="1"/>
  <c r="BI1477" i="2"/>
  <c r="BH1477" i="2"/>
  <c r="BG1477" i="2"/>
  <c r="BF1477" i="2"/>
  <c r="T1477" i="2"/>
  <c r="R1477" i="2"/>
  <c r="P1477" i="2"/>
  <c r="BK1477" i="2"/>
  <c r="J1477" i="2"/>
  <c r="BE1477" i="2" s="1"/>
  <c r="BI1475" i="2"/>
  <c r="BH1475" i="2"/>
  <c r="BG1475" i="2"/>
  <c r="BF1475" i="2"/>
  <c r="T1475" i="2"/>
  <c r="R1475" i="2"/>
  <c r="P1475" i="2"/>
  <c r="BK1475" i="2"/>
  <c r="J1475" i="2"/>
  <c r="BE1475" i="2" s="1"/>
  <c r="BI1473" i="2"/>
  <c r="BH1473" i="2"/>
  <c r="BG1473" i="2"/>
  <c r="BF1473" i="2"/>
  <c r="T1473" i="2"/>
  <c r="R1473" i="2"/>
  <c r="P1473" i="2"/>
  <c r="BK1473" i="2"/>
  <c r="J1473" i="2"/>
  <c r="BE1473" i="2" s="1"/>
  <c r="BI1470" i="2"/>
  <c r="BH1470" i="2"/>
  <c r="BG1470" i="2"/>
  <c r="BF1470" i="2"/>
  <c r="T1470" i="2"/>
  <c r="R1470" i="2"/>
  <c r="P1470" i="2"/>
  <c r="BK1470" i="2"/>
  <c r="J1470" i="2"/>
  <c r="BE1470" i="2" s="1"/>
  <c r="BI1469" i="2"/>
  <c r="BH1469" i="2"/>
  <c r="BG1469" i="2"/>
  <c r="BF1469" i="2"/>
  <c r="T1469" i="2"/>
  <c r="R1469" i="2"/>
  <c r="P1469" i="2"/>
  <c r="BK1469" i="2"/>
  <c r="J1469" i="2"/>
  <c r="BE1469" i="2" s="1"/>
  <c r="BI1466" i="2"/>
  <c r="BH1466" i="2"/>
  <c r="BG1466" i="2"/>
  <c r="BF1466" i="2"/>
  <c r="T1466" i="2"/>
  <c r="R1466" i="2"/>
  <c r="P1466" i="2"/>
  <c r="BK1466" i="2"/>
  <c r="J1466" i="2"/>
  <c r="BE1466" i="2" s="1"/>
  <c r="BI1463" i="2"/>
  <c r="BH1463" i="2"/>
  <c r="BG1463" i="2"/>
  <c r="BF1463" i="2"/>
  <c r="T1463" i="2"/>
  <c r="T1462" i="2" s="1"/>
  <c r="R1463" i="2"/>
  <c r="P1463" i="2"/>
  <c r="P1462" i="2" s="1"/>
  <c r="BK1463" i="2"/>
  <c r="J1463" i="2"/>
  <c r="BE1463" i="2" s="1"/>
  <c r="BI1461" i="2"/>
  <c r="BH1461" i="2"/>
  <c r="BG1461" i="2"/>
  <c r="BF1461" i="2"/>
  <c r="T1461" i="2"/>
  <c r="R1461" i="2"/>
  <c r="P1461" i="2"/>
  <c r="BK1461" i="2"/>
  <c r="J1461" i="2"/>
  <c r="BE1461" i="2" s="1"/>
  <c r="BI1452" i="2"/>
  <c r="BH1452" i="2"/>
  <c r="BG1452" i="2"/>
  <c r="BF1452" i="2"/>
  <c r="T1452" i="2"/>
  <c r="R1452" i="2"/>
  <c r="P1452" i="2"/>
  <c r="BK1452" i="2"/>
  <c r="J1452" i="2"/>
  <c r="BE1452" i="2" s="1"/>
  <c r="BI1447" i="2"/>
  <c r="BH1447" i="2"/>
  <c r="BG1447" i="2"/>
  <c r="BF1447" i="2"/>
  <c r="T1447" i="2"/>
  <c r="R1447" i="2"/>
  <c r="P1447" i="2"/>
  <c r="BK1447" i="2"/>
  <c r="J1447" i="2"/>
  <c r="BE1447" i="2" s="1"/>
  <c r="BI1443" i="2"/>
  <c r="BH1443" i="2"/>
  <c r="BG1443" i="2"/>
  <c r="BF1443" i="2"/>
  <c r="T1443" i="2"/>
  <c r="R1443" i="2"/>
  <c r="P1443" i="2"/>
  <c r="BK1443" i="2"/>
  <c r="J1443" i="2"/>
  <c r="BE1443" i="2" s="1"/>
  <c r="BI1440" i="2"/>
  <c r="BH1440" i="2"/>
  <c r="BG1440" i="2"/>
  <c r="BF1440" i="2"/>
  <c r="T1440" i="2"/>
  <c r="R1440" i="2"/>
  <c r="P1440" i="2"/>
  <c r="BK1440" i="2"/>
  <c r="J1440" i="2"/>
  <c r="BE1440" i="2" s="1"/>
  <c r="BI1438" i="2"/>
  <c r="BH1438" i="2"/>
  <c r="BG1438" i="2"/>
  <c r="BF1438" i="2"/>
  <c r="T1438" i="2"/>
  <c r="R1438" i="2"/>
  <c r="P1438" i="2"/>
  <c r="BK1438" i="2"/>
  <c r="J1438" i="2"/>
  <c r="BE1438" i="2" s="1"/>
  <c r="BI1432" i="2"/>
  <c r="BH1432" i="2"/>
  <c r="BG1432" i="2"/>
  <c r="BF1432" i="2"/>
  <c r="T1432" i="2"/>
  <c r="R1432" i="2"/>
  <c r="P1432" i="2"/>
  <c r="BK1432" i="2"/>
  <c r="J1432" i="2"/>
  <c r="BE1432" i="2" s="1"/>
  <c r="BI1426" i="2"/>
  <c r="BH1426" i="2"/>
  <c r="BG1426" i="2"/>
  <c r="BF1426" i="2"/>
  <c r="T1426" i="2"/>
  <c r="R1426" i="2"/>
  <c r="P1426" i="2"/>
  <c r="BK1426" i="2"/>
  <c r="J1426" i="2"/>
  <c r="BE1426" i="2" s="1"/>
  <c r="BI1420" i="2"/>
  <c r="BH1420" i="2"/>
  <c r="BG1420" i="2"/>
  <c r="BF1420" i="2"/>
  <c r="T1420" i="2"/>
  <c r="R1420" i="2"/>
  <c r="P1420" i="2"/>
  <c r="BK1420" i="2"/>
  <c r="J1420" i="2"/>
  <c r="BE1420" i="2" s="1"/>
  <c r="BI1419" i="2"/>
  <c r="BH1419" i="2"/>
  <c r="BG1419" i="2"/>
  <c r="BF1419" i="2"/>
  <c r="T1419" i="2"/>
  <c r="R1419" i="2"/>
  <c r="P1419" i="2"/>
  <c r="BK1419" i="2"/>
  <c r="J1419" i="2"/>
  <c r="BE1419" i="2" s="1"/>
  <c r="BI1413" i="2"/>
  <c r="BH1413" i="2"/>
  <c r="BG1413" i="2"/>
  <c r="BF1413" i="2"/>
  <c r="T1413" i="2"/>
  <c r="R1413" i="2"/>
  <c r="P1413" i="2"/>
  <c r="BK1413" i="2"/>
  <c r="J1413" i="2"/>
  <c r="BE1413" i="2" s="1"/>
  <c r="BI1412" i="2"/>
  <c r="BH1412" i="2"/>
  <c r="BG1412" i="2"/>
  <c r="BF1412" i="2"/>
  <c r="T1412" i="2"/>
  <c r="R1412" i="2"/>
  <c r="P1412" i="2"/>
  <c r="BK1412" i="2"/>
  <c r="J1412" i="2"/>
  <c r="BE1412" i="2" s="1"/>
  <c r="BI1410" i="2"/>
  <c r="BH1410" i="2"/>
  <c r="BG1410" i="2"/>
  <c r="BF1410" i="2"/>
  <c r="T1410" i="2"/>
  <c r="R1410" i="2"/>
  <c r="P1410" i="2"/>
  <c r="BK1410" i="2"/>
  <c r="J1410" i="2"/>
  <c r="BE1410" i="2" s="1"/>
  <c r="BI1407" i="2"/>
  <c r="BH1407" i="2"/>
  <c r="BG1407" i="2"/>
  <c r="BF1407" i="2"/>
  <c r="T1407" i="2"/>
  <c r="R1407" i="2"/>
  <c r="P1407" i="2"/>
  <c r="BK1407" i="2"/>
  <c r="J1407" i="2"/>
  <c r="BE1407" i="2" s="1"/>
  <c r="BI1404" i="2"/>
  <c r="BH1404" i="2"/>
  <c r="BG1404" i="2"/>
  <c r="BF1404" i="2"/>
  <c r="T1404" i="2"/>
  <c r="R1404" i="2"/>
  <c r="P1404" i="2"/>
  <c r="BK1404" i="2"/>
  <c r="J1404" i="2"/>
  <c r="BE1404" i="2" s="1"/>
  <c r="BI1401" i="2"/>
  <c r="BH1401" i="2"/>
  <c r="BG1401" i="2"/>
  <c r="BF1401" i="2"/>
  <c r="T1401" i="2"/>
  <c r="R1401" i="2"/>
  <c r="P1401" i="2"/>
  <c r="BK1401" i="2"/>
  <c r="J1401" i="2"/>
  <c r="BE1401" i="2" s="1"/>
  <c r="BI1398" i="2"/>
  <c r="BH1398" i="2"/>
  <c r="BG1398" i="2"/>
  <c r="BF1398" i="2"/>
  <c r="T1398" i="2"/>
  <c r="R1398" i="2"/>
  <c r="P1398" i="2"/>
  <c r="BK1398" i="2"/>
  <c r="J1398" i="2"/>
  <c r="BE1398" i="2" s="1"/>
  <c r="BI1392" i="2"/>
  <c r="BH1392" i="2"/>
  <c r="BG1392" i="2"/>
  <c r="BF1392" i="2"/>
  <c r="T1392" i="2"/>
  <c r="R1392" i="2"/>
  <c r="P1392" i="2"/>
  <c r="BK1392" i="2"/>
  <c r="J1392" i="2"/>
  <c r="BE1392" i="2" s="1"/>
  <c r="BI1390" i="2"/>
  <c r="BH1390" i="2"/>
  <c r="BG1390" i="2"/>
  <c r="BF1390" i="2"/>
  <c r="T1390" i="2"/>
  <c r="R1390" i="2"/>
  <c r="P1390" i="2"/>
  <c r="BK1390" i="2"/>
  <c r="J1390" i="2"/>
  <c r="BE1390" i="2" s="1"/>
  <c r="BI1387" i="2"/>
  <c r="BH1387" i="2"/>
  <c r="BG1387" i="2"/>
  <c r="BF1387" i="2"/>
  <c r="T1387" i="2"/>
  <c r="R1387" i="2"/>
  <c r="P1387" i="2"/>
  <c r="BK1387" i="2"/>
  <c r="J1387" i="2"/>
  <c r="BE1387" i="2" s="1"/>
  <c r="BI1384" i="2"/>
  <c r="BH1384" i="2"/>
  <c r="BG1384" i="2"/>
  <c r="BF1384" i="2"/>
  <c r="T1384" i="2"/>
  <c r="R1384" i="2"/>
  <c r="P1384" i="2"/>
  <c r="BK1384" i="2"/>
  <c r="J1384" i="2"/>
  <c r="BE1384" i="2" s="1"/>
  <c r="BI1378" i="2"/>
  <c r="BH1378" i="2"/>
  <c r="BG1378" i="2"/>
  <c r="BF1378" i="2"/>
  <c r="T1378" i="2"/>
  <c r="R1378" i="2"/>
  <c r="P1378" i="2"/>
  <c r="BK1378" i="2"/>
  <c r="J1378" i="2"/>
  <c r="BE1378" i="2" s="1"/>
  <c r="BI1372" i="2"/>
  <c r="BH1372" i="2"/>
  <c r="BG1372" i="2"/>
  <c r="BF1372" i="2"/>
  <c r="T1372" i="2"/>
  <c r="R1372" i="2"/>
  <c r="P1372" i="2"/>
  <c r="BK1372" i="2"/>
  <c r="J1372" i="2"/>
  <c r="BE1372" i="2" s="1"/>
  <c r="BI1368" i="2"/>
  <c r="BH1368" i="2"/>
  <c r="BG1368" i="2"/>
  <c r="BF1368" i="2"/>
  <c r="T1368" i="2"/>
  <c r="R1368" i="2"/>
  <c r="P1368" i="2"/>
  <c r="BK1368" i="2"/>
  <c r="J1368" i="2"/>
  <c r="BE1368" i="2" s="1"/>
  <c r="BI1363" i="2"/>
  <c r="BH1363" i="2"/>
  <c r="BG1363" i="2"/>
  <c r="BF1363" i="2"/>
  <c r="T1363" i="2"/>
  <c r="R1363" i="2"/>
  <c r="P1363" i="2"/>
  <c r="BK1363" i="2"/>
  <c r="J1363" i="2"/>
  <c r="BE1363" i="2" s="1"/>
  <c r="BI1356" i="2"/>
  <c r="BH1356" i="2"/>
  <c r="BG1356" i="2"/>
  <c r="BF1356" i="2"/>
  <c r="T1356" i="2"/>
  <c r="R1356" i="2"/>
  <c r="P1356" i="2"/>
  <c r="BK1356" i="2"/>
  <c r="J1356" i="2"/>
  <c r="BE1356" i="2" s="1"/>
  <c r="BI1353" i="2"/>
  <c r="BH1353" i="2"/>
  <c r="BG1353" i="2"/>
  <c r="BF1353" i="2"/>
  <c r="T1353" i="2"/>
  <c r="R1353" i="2"/>
  <c r="P1353" i="2"/>
  <c r="BK1353" i="2"/>
  <c r="J1353" i="2"/>
  <c r="BE1353" i="2" s="1"/>
  <c r="BI1350" i="2"/>
  <c r="BH1350" i="2"/>
  <c r="BG1350" i="2"/>
  <c r="BF1350" i="2"/>
  <c r="T1350" i="2"/>
  <c r="R1350" i="2"/>
  <c r="P1350" i="2"/>
  <c r="BK1350" i="2"/>
  <c r="J1350" i="2"/>
  <c r="BE1350" i="2" s="1"/>
  <c r="BI1346" i="2"/>
  <c r="BH1346" i="2"/>
  <c r="BG1346" i="2"/>
  <c r="BF1346" i="2"/>
  <c r="T1346" i="2"/>
  <c r="R1346" i="2"/>
  <c r="P1346" i="2"/>
  <c r="BK1346" i="2"/>
  <c r="J1346" i="2"/>
  <c r="BE1346" i="2" s="1"/>
  <c r="BI1340" i="2"/>
  <c r="BH1340" i="2"/>
  <c r="BG1340" i="2"/>
  <c r="BF1340" i="2"/>
  <c r="T1340" i="2"/>
  <c r="R1340" i="2"/>
  <c r="P1340" i="2"/>
  <c r="BK1340" i="2"/>
  <c r="J1340" i="2"/>
  <c r="BE1340" i="2" s="1"/>
  <c r="BI1334" i="2"/>
  <c r="BH1334" i="2"/>
  <c r="BG1334" i="2"/>
  <c r="BF1334" i="2"/>
  <c r="T1334" i="2"/>
  <c r="R1334" i="2"/>
  <c r="P1334" i="2"/>
  <c r="BK1334" i="2"/>
  <c r="J1334" i="2"/>
  <c r="BE1334" i="2" s="1"/>
  <c r="BI1330" i="2"/>
  <c r="BH1330" i="2"/>
  <c r="BG1330" i="2"/>
  <c r="BF1330" i="2"/>
  <c r="T1330" i="2"/>
  <c r="R1330" i="2"/>
  <c r="P1330" i="2"/>
  <c r="BK1330" i="2"/>
  <c r="J1330" i="2"/>
  <c r="BE1330" i="2" s="1"/>
  <c r="BI1318" i="2"/>
  <c r="BH1318" i="2"/>
  <c r="BG1318" i="2"/>
  <c r="BF1318" i="2"/>
  <c r="T1318" i="2"/>
  <c r="R1318" i="2"/>
  <c r="P1318" i="2"/>
  <c r="BK1318" i="2"/>
  <c r="J1318" i="2"/>
  <c r="BE1318" i="2" s="1"/>
  <c r="BI1317" i="2"/>
  <c r="BH1317" i="2"/>
  <c r="BG1317" i="2"/>
  <c r="BF1317" i="2"/>
  <c r="T1317" i="2"/>
  <c r="R1317" i="2"/>
  <c r="P1317" i="2"/>
  <c r="BK1317" i="2"/>
  <c r="J1317" i="2"/>
  <c r="BE1317" i="2" s="1"/>
  <c r="BI1316" i="2"/>
  <c r="BH1316" i="2"/>
  <c r="BG1316" i="2"/>
  <c r="BF1316" i="2"/>
  <c r="T1316" i="2"/>
  <c r="R1316" i="2"/>
  <c r="P1316" i="2"/>
  <c r="BK1316" i="2"/>
  <c r="J1316" i="2"/>
  <c r="BE1316" i="2" s="1"/>
  <c r="BI1315" i="2"/>
  <c r="BH1315" i="2"/>
  <c r="BG1315" i="2"/>
  <c r="BF1315" i="2"/>
  <c r="T1315" i="2"/>
  <c r="R1315" i="2"/>
  <c r="P1315" i="2"/>
  <c r="BK1315" i="2"/>
  <c r="J1315" i="2"/>
  <c r="BE1315" i="2" s="1"/>
  <c r="BI1314" i="2"/>
  <c r="BH1314" i="2"/>
  <c r="BG1314" i="2"/>
  <c r="BF1314" i="2"/>
  <c r="T1314" i="2"/>
  <c r="R1314" i="2"/>
  <c r="P1314" i="2"/>
  <c r="BK1314" i="2"/>
  <c r="J1314" i="2"/>
  <c r="BE1314" i="2" s="1"/>
  <c r="BI1311" i="2"/>
  <c r="BH1311" i="2"/>
  <c r="BG1311" i="2"/>
  <c r="BF1311" i="2"/>
  <c r="T1311" i="2"/>
  <c r="R1311" i="2"/>
  <c r="P1311" i="2"/>
  <c r="BK1311" i="2"/>
  <c r="J1311" i="2"/>
  <c r="BE1311" i="2" s="1"/>
  <c r="BI1295" i="2"/>
  <c r="BH1295" i="2"/>
  <c r="BG1295" i="2"/>
  <c r="BF1295" i="2"/>
  <c r="T1295" i="2"/>
  <c r="R1295" i="2"/>
  <c r="P1295" i="2"/>
  <c r="BK1295" i="2"/>
  <c r="J1295" i="2"/>
  <c r="BE1295" i="2" s="1"/>
  <c r="BI1291" i="2"/>
  <c r="BH1291" i="2"/>
  <c r="BG1291" i="2"/>
  <c r="BF1291" i="2"/>
  <c r="T1291" i="2"/>
  <c r="R1291" i="2"/>
  <c r="P1291" i="2"/>
  <c r="BK1291" i="2"/>
  <c r="J1291" i="2"/>
  <c r="BE1291" i="2" s="1"/>
  <c r="BI1290" i="2"/>
  <c r="BH1290" i="2"/>
  <c r="BG1290" i="2"/>
  <c r="BF1290" i="2"/>
  <c r="T1290" i="2"/>
  <c r="R1290" i="2"/>
  <c r="P1290" i="2"/>
  <c r="BK1290" i="2"/>
  <c r="J1290" i="2"/>
  <c r="BE1290" i="2" s="1"/>
  <c r="BI1289" i="2"/>
  <c r="BH1289" i="2"/>
  <c r="BG1289" i="2"/>
  <c r="BF1289" i="2"/>
  <c r="T1289" i="2"/>
  <c r="R1289" i="2"/>
  <c r="P1289" i="2"/>
  <c r="BK1289" i="2"/>
  <c r="J1289" i="2"/>
  <c r="BE1289" i="2" s="1"/>
  <c r="BI1288" i="2"/>
  <c r="BH1288" i="2"/>
  <c r="BG1288" i="2"/>
  <c r="BF1288" i="2"/>
  <c r="T1288" i="2"/>
  <c r="R1288" i="2"/>
  <c r="P1288" i="2"/>
  <c r="BK1288" i="2"/>
  <c r="J1288" i="2"/>
  <c r="BE1288" i="2" s="1"/>
  <c r="BI1287" i="2"/>
  <c r="BH1287" i="2"/>
  <c r="BG1287" i="2"/>
  <c r="BF1287" i="2"/>
  <c r="T1287" i="2"/>
  <c r="R1287" i="2"/>
  <c r="P1287" i="2"/>
  <c r="BK1287" i="2"/>
  <c r="J1287" i="2"/>
  <c r="BE1287" i="2" s="1"/>
  <c r="BI1285" i="2"/>
  <c r="BH1285" i="2"/>
  <c r="BG1285" i="2"/>
  <c r="BF1285" i="2"/>
  <c r="T1285" i="2"/>
  <c r="R1285" i="2"/>
  <c r="P1285" i="2"/>
  <c r="BK1285" i="2"/>
  <c r="J1285" i="2"/>
  <c r="BE1285" i="2" s="1"/>
  <c r="BI1284" i="2"/>
  <c r="BH1284" i="2"/>
  <c r="BG1284" i="2"/>
  <c r="BF1284" i="2"/>
  <c r="T1284" i="2"/>
  <c r="R1284" i="2"/>
  <c r="P1284" i="2"/>
  <c r="BK1284" i="2"/>
  <c r="J1284" i="2"/>
  <c r="BE1284" i="2" s="1"/>
  <c r="BI1277" i="2"/>
  <c r="BH1277" i="2"/>
  <c r="BG1277" i="2"/>
  <c r="BF1277" i="2"/>
  <c r="T1277" i="2"/>
  <c r="R1277" i="2"/>
  <c r="P1277" i="2"/>
  <c r="BK1277" i="2"/>
  <c r="J1277" i="2"/>
  <c r="BE1277" i="2" s="1"/>
  <c r="BI1276" i="2"/>
  <c r="BH1276" i="2"/>
  <c r="BG1276" i="2"/>
  <c r="BF1276" i="2"/>
  <c r="T1276" i="2"/>
  <c r="R1276" i="2"/>
  <c r="P1276" i="2"/>
  <c r="BK1276" i="2"/>
  <c r="J1276" i="2"/>
  <c r="BE1276" i="2" s="1"/>
  <c r="BI1275" i="2"/>
  <c r="BH1275" i="2"/>
  <c r="BG1275" i="2"/>
  <c r="BF1275" i="2"/>
  <c r="T1275" i="2"/>
  <c r="R1275" i="2"/>
  <c r="P1275" i="2"/>
  <c r="BK1275" i="2"/>
  <c r="J1275" i="2"/>
  <c r="BE1275" i="2" s="1"/>
  <c r="BI1272" i="2"/>
  <c r="BH1272" i="2"/>
  <c r="BG1272" i="2"/>
  <c r="BF1272" i="2"/>
  <c r="T1272" i="2"/>
  <c r="R1272" i="2"/>
  <c r="P1272" i="2"/>
  <c r="BK1272" i="2"/>
  <c r="J1272" i="2"/>
  <c r="BE1272" i="2" s="1"/>
  <c r="BI1269" i="2"/>
  <c r="BH1269" i="2"/>
  <c r="BG1269" i="2"/>
  <c r="BF1269" i="2"/>
  <c r="T1269" i="2"/>
  <c r="R1269" i="2"/>
  <c r="P1269" i="2"/>
  <c r="BK1269" i="2"/>
  <c r="J1269" i="2"/>
  <c r="BE1269" i="2" s="1"/>
  <c r="BI1267" i="2"/>
  <c r="BH1267" i="2"/>
  <c r="BG1267" i="2"/>
  <c r="BF1267" i="2"/>
  <c r="T1267" i="2"/>
  <c r="T1266" i="2" s="1"/>
  <c r="R1267" i="2"/>
  <c r="P1267" i="2"/>
  <c r="P1266" i="2" s="1"/>
  <c r="BK1267" i="2"/>
  <c r="BK1266" i="2" s="1"/>
  <c r="J1266" i="2" s="1"/>
  <c r="J77" i="2" s="1"/>
  <c r="J1267" i="2"/>
  <c r="BE1267" i="2" s="1"/>
  <c r="BI1265" i="2"/>
  <c r="BH1265" i="2"/>
  <c r="BG1265" i="2"/>
  <c r="BF1265" i="2"/>
  <c r="T1265" i="2"/>
  <c r="R1265" i="2"/>
  <c r="P1265" i="2"/>
  <c r="BK1265" i="2"/>
  <c r="J1265" i="2"/>
  <c r="BE1265" i="2" s="1"/>
  <c r="BI1249" i="2"/>
  <c r="BH1249" i="2"/>
  <c r="BG1249" i="2"/>
  <c r="BF1249" i="2"/>
  <c r="T1249" i="2"/>
  <c r="R1249" i="2"/>
  <c r="P1249" i="2"/>
  <c r="BK1249" i="2"/>
  <c r="J1249" i="2"/>
  <c r="BE1249" i="2" s="1"/>
  <c r="BI1245" i="2"/>
  <c r="BH1245" i="2"/>
  <c r="BG1245" i="2"/>
  <c r="BF1245" i="2"/>
  <c r="T1245" i="2"/>
  <c r="R1245" i="2"/>
  <c r="P1245" i="2"/>
  <c r="BK1245" i="2"/>
  <c r="J1245" i="2"/>
  <c r="BE1245" i="2" s="1"/>
  <c r="BI1243" i="2"/>
  <c r="BH1243" i="2"/>
  <c r="BG1243" i="2"/>
  <c r="BF1243" i="2"/>
  <c r="T1243" i="2"/>
  <c r="R1243" i="2"/>
  <c r="P1243" i="2"/>
  <c r="BK1243" i="2"/>
  <c r="J1243" i="2"/>
  <c r="BE1243" i="2" s="1"/>
  <c r="BI1241" i="2"/>
  <c r="BH1241" i="2"/>
  <c r="BG1241" i="2"/>
  <c r="BF1241" i="2"/>
  <c r="T1241" i="2"/>
  <c r="R1241" i="2"/>
  <c r="P1241" i="2"/>
  <c r="BK1241" i="2"/>
  <c r="J1241" i="2"/>
  <c r="BE1241" i="2" s="1"/>
  <c r="BI1239" i="2"/>
  <c r="BH1239" i="2"/>
  <c r="BG1239" i="2"/>
  <c r="BF1239" i="2"/>
  <c r="BE1239" i="2"/>
  <c r="T1239" i="2"/>
  <c r="R1239" i="2"/>
  <c r="P1239" i="2"/>
  <c r="BK1239" i="2"/>
  <c r="J1239" i="2"/>
  <c r="BI1237" i="2"/>
  <c r="BH1237" i="2"/>
  <c r="BG1237" i="2"/>
  <c r="BF1237" i="2"/>
  <c r="T1237" i="2"/>
  <c r="R1237" i="2"/>
  <c r="P1237" i="2"/>
  <c r="BK1237" i="2"/>
  <c r="J1237" i="2"/>
  <c r="BE1237" i="2" s="1"/>
  <c r="BI1227" i="2"/>
  <c r="BH1227" i="2"/>
  <c r="BG1227" i="2"/>
  <c r="BF1227" i="2"/>
  <c r="T1227" i="2"/>
  <c r="R1227" i="2"/>
  <c r="P1227" i="2"/>
  <c r="BK1227" i="2"/>
  <c r="J1227" i="2"/>
  <c r="BE1227" i="2" s="1"/>
  <c r="BI1226" i="2"/>
  <c r="BH1226" i="2"/>
  <c r="BG1226" i="2"/>
  <c r="BF1226" i="2"/>
  <c r="T1226" i="2"/>
  <c r="R1226" i="2"/>
  <c r="P1226" i="2"/>
  <c r="BK1226" i="2"/>
  <c r="J1226" i="2"/>
  <c r="BE1226" i="2" s="1"/>
  <c r="BI1223" i="2"/>
  <c r="BH1223" i="2"/>
  <c r="BG1223" i="2"/>
  <c r="BF1223" i="2"/>
  <c r="T1223" i="2"/>
  <c r="R1223" i="2"/>
  <c r="R1222" i="2" s="1"/>
  <c r="P1223" i="2"/>
  <c r="BK1223" i="2"/>
  <c r="J1223" i="2"/>
  <c r="BE1223" i="2" s="1"/>
  <c r="BI1221" i="2"/>
  <c r="BH1221" i="2"/>
  <c r="BG1221" i="2"/>
  <c r="BF1221" i="2"/>
  <c r="BE1221" i="2"/>
  <c r="T1221" i="2"/>
  <c r="R1221" i="2"/>
  <c r="P1221" i="2"/>
  <c r="BK1221" i="2"/>
  <c r="J1221" i="2"/>
  <c r="BI1220" i="2"/>
  <c r="BH1220" i="2"/>
  <c r="BG1220" i="2"/>
  <c r="BF1220" i="2"/>
  <c r="T1220" i="2"/>
  <c r="R1220" i="2"/>
  <c r="P1220" i="2"/>
  <c r="BK1220" i="2"/>
  <c r="J1220" i="2"/>
  <c r="BE1220" i="2" s="1"/>
  <c r="BI1219" i="2"/>
  <c r="BH1219" i="2"/>
  <c r="BG1219" i="2"/>
  <c r="BF1219" i="2"/>
  <c r="BE1219" i="2"/>
  <c r="T1219" i="2"/>
  <c r="R1219" i="2"/>
  <c r="P1219" i="2"/>
  <c r="BK1219" i="2"/>
  <c r="J1219" i="2"/>
  <c r="BI1217" i="2"/>
  <c r="BH1217" i="2"/>
  <c r="BG1217" i="2"/>
  <c r="BF1217" i="2"/>
  <c r="T1217" i="2"/>
  <c r="R1217" i="2"/>
  <c r="P1217" i="2"/>
  <c r="BK1217" i="2"/>
  <c r="J1217" i="2"/>
  <c r="BE1217" i="2" s="1"/>
  <c r="BI1215" i="2"/>
  <c r="BH1215" i="2"/>
  <c r="BG1215" i="2"/>
  <c r="BF1215" i="2"/>
  <c r="BE1215" i="2"/>
  <c r="T1215" i="2"/>
  <c r="R1215" i="2"/>
  <c r="P1215" i="2"/>
  <c r="BK1215" i="2"/>
  <c r="J1215" i="2"/>
  <c r="BI1213" i="2"/>
  <c r="BH1213" i="2"/>
  <c r="BG1213" i="2"/>
  <c r="BF1213" i="2"/>
  <c r="T1213" i="2"/>
  <c r="T1212" i="2" s="1"/>
  <c r="R1213" i="2"/>
  <c r="R1212" i="2" s="1"/>
  <c r="P1213" i="2"/>
  <c r="BK1213" i="2"/>
  <c r="J1213" i="2"/>
  <c r="BE1213" i="2" s="1"/>
  <c r="BI1211" i="2"/>
  <c r="BH1211" i="2"/>
  <c r="BG1211" i="2"/>
  <c r="BF1211" i="2"/>
  <c r="BE1211" i="2"/>
  <c r="T1211" i="2"/>
  <c r="R1211" i="2"/>
  <c r="P1211" i="2"/>
  <c r="BK1211" i="2"/>
  <c r="J1211" i="2"/>
  <c r="BI1209" i="2"/>
  <c r="BH1209" i="2"/>
  <c r="BG1209" i="2"/>
  <c r="BF1209" i="2"/>
  <c r="T1209" i="2"/>
  <c r="R1209" i="2"/>
  <c r="P1209" i="2"/>
  <c r="BK1209" i="2"/>
  <c r="J1209" i="2"/>
  <c r="BE1209" i="2" s="1"/>
  <c r="BI1203" i="2"/>
  <c r="BH1203" i="2"/>
  <c r="BG1203" i="2"/>
  <c r="BF1203" i="2"/>
  <c r="T1203" i="2"/>
  <c r="R1203" i="2"/>
  <c r="P1203" i="2"/>
  <c r="BK1203" i="2"/>
  <c r="J1203" i="2"/>
  <c r="BE1203" i="2" s="1"/>
  <c r="BI1201" i="2"/>
  <c r="BH1201" i="2"/>
  <c r="BG1201" i="2"/>
  <c r="BF1201" i="2"/>
  <c r="T1201" i="2"/>
  <c r="R1201" i="2"/>
  <c r="P1201" i="2"/>
  <c r="BK1201" i="2"/>
  <c r="J1201" i="2"/>
  <c r="BE1201" i="2" s="1"/>
  <c r="BI1200" i="2"/>
  <c r="BH1200" i="2"/>
  <c r="BG1200" i="2"/>
  <c r="BF1200" i="2"/>
  <c r="T1200" i="2"/>
  <c r="R1200" i="2"/>
  <c r="P1200" i="2"/>
  <c r="BK1200" i="2"/>
  <c r="J1200" i="2"/>
  <c r="BE1200" i="2" s="1"/>
  <c r="BI1194" i="2"/>
  <c r="BH1194" i="2"/>
  <c r="BG1194" i="2"/>
  <c r="BF1194" i="2"/>
  <c r="T1194" i="2"/>
  <c r="R1194" i="2"/>
  <c r="P1194" i="2"/>
  <c r="BK1194" i="2"/>
  <c r="J1194" i="2"/>
  <c r="BE1194" i="2" s="1"/>
  <c r="BI1193" i="2"/>
  <c r="BH1193" i="2"/>
  <c r="BG1193" i="2"/>
  <c r="BF1193" i="2"/>
  <c r="T1193" i="2"/>
  <c r="T1192" i="2" s="1"/>
  <c r="R1193" i="2"/>
  <c r="P1193" i="2"/>
  <c r="BK1193" i="2"/>
  <c r="J1193" i="2"/>
  <c r="BE1193" i="2" s="1"/>
  <c r="BI1191" i="2"/>
  <c r="BH1191" i="2"/>
  <c r="BG1191" i="2"/>
  <c r="BF1191" i="2"/>
  <c r="T1191" i="2"/>
  <c r="R1191" i="2"/>
  <c r="P1191" i="2"/>
  <c r="BK1191" i="2"/>
  <c r="J1191" i="2"/>
  <c r="BE1191" i="2" s="1"/>
  <c r="BI1190" i="2"/>
  <c r="BH1190" i="2"/>
  <c r="BG1190" i="2"/>
  <c r="BF1190" i="2"/>
  <c r="T1190" i="2"/>
  <c r="T1189" i="2" s="1"/>
  <c r="R1190" i="2"/>
  <c r="R1189" i="2" s="1"/>
  <c r="P1190" i="2"/>
  <c r="BK1190" i="2"/>
  <c r="BK1189" i="2" s="1"/>
  <c r="J1189" i="2" s="1"/>
  <c r="J72" i="2" s="1"/>
  <c r="J1190" i="2"/>
  <c r="BE1190" i="2" s="1"/>
  <c r="BI1188" i="2"/>
  <c r="BH1188" i="2"/>
  <c r="BG1188" i="2"/>
  <c r="BF1188" i="2"/>
  <c r="BE1188" i="2"/>
  <c r="T1188" i="2"/>
  <c r="R1188" i="2"/>
  <c r="P1188" i="2"/>
  <c r="BK1188" i="2"/>
  <c r="J1188" i="2"/>
  <c r="BI1187" i="2"/>
  <c r="BH1187" i="2"/>
  <c r="BG1187" i="2"/>
  <c r="BF1187" i="2"/>
  <c r="T1187" i="2"/>
  <c r="R1187" i="2"/>
  <c r="P1187" i="2"/>
  <c r="BK1187" i="2"/>
  <c r="J1187" i="2"/>
  <c r="BE1187" i="2" s="1"/>
  <c r="BI1186" i="2"/>
  <c r="BH1186" i="2"/>
  <c r="BG1186" i="2"/>
  <c r="BF1186" i="2"/>
  <c r="BE1186" i="2"/>
  <c r="T1186" i="2"/>
  <c r="R1186" i="2"/>
  <c r="P1186" i="2"/>
  <c r="BK1186" i="2"/>
  <c r="J1186" i="2"/>
  <c r="BI1185" i="2"/>
  <c r="BH1185" i="2"/>
  <c r="BG1185" i="2"/>
  <c r="BF1185" i="2"/>
  <c r="T1185" i="2"/>
  <c r="T1184" i="2" s="1"/>
  <c r="R1185" i="2"/>
  <c r="P1185" i="2"/>
  <c r="BK1185" i="2"/>
  <c r="J1185" i="2"/>
  <c r="BE1185" i="2" s="1"/>
  <c r="BI1183" i="2"/>
  <c r="BH1183" i="2"/>
  <c r="BG1183" i="2"/>
  <c r="BF1183" i="2"/>
  <c r="T1183" i="2"/>
  <c r="R1183" i="2"/>
  <c r="P1183" i="2"/>
  <c r="BK1183" i="2"/>
  <c r="J1183" i="2"/>
  <c r="BE1183" i="2" s="1"/>
  <c r="BI1181" i="2"/>
  <c r="BH1181" i="2"/>
  <c r="BG1181" i="2"/>
  <c r="BF1181" i="2"/>
  <c r="T1181" i="2"/>
  <c r="R1181" i="2"/>
  <c r="P1181" i="2"/>
  <c r="BK1181" i="2"/>
  <c r="J1181" i="2"/>
  <c r="BE1181" i="2" s="1"/>
  <c r="BI1175" i="2"/>
  <c r="BH1175" i="2"/>
  <c r="BG1175" i="2"/>
  <c r="BF1175" i="2"/>
  <c r="T1175" i="2"/>
  <c r="R1175" i="2"/>
  <c r="P1175" i="2"/>
  <c r="BK1175" i="2"/>
  <c r="J1175" i="2"/>
  <c r="BE1175" i="2" s="1"/>
  <c r="BI1170" i="2"/>
  <c r="BH1170" i="2"/>
  <c r="BG1170" i="2"/>
  <c r="BF1170" i="2"/>
  <c r="T1170" i="2"/>
  <c r="R1170" i="2"/>
  <c r="P1170" i="2"/>
  <c r="BK1170" i="2"/>
  <c r="J1170" i="2"/>
  <c r="BE1170" i="2" s="1"/>
  <c r="BI1166" i="2"/>
  <c r="BH1166" i="2"/>
  <c r="BG1166" i="2"/>
  <c r="BF1166" i="2"/>
  <c r="T1166" i="2"/>
  <c r="R1166" i="2"/>
  <c r="P1166" i="2"/>
  <c r="BK1166" i="2"/>
  <c r="J1166" i="2"/>
  <c r="BE1166" i="2" s="1"/>
  <c r="BI1164" i="2"/>
  <c r="BH1164" i="2"/>
  <c r="BG1164" i="2"/>
  <c r="BF1164" i="2"/>
  <c r="T1164" i="2"/>
  <c r="R1164" i="2"/>
  <c r="P1164" i="2"/>
  <c r="BK1164" i="2"/>
  <c r="J1164" i="2"/>
  <c r="BE1164" i="2" s="1"/>
  <c r="BI1159" i="2"/>
  <c r="BH1159" i="2"/>
  <c r="BG1159" i="2"/>
  <c r="BF1159" i="2"/>
  <c r="T1159" i="2"/>
  <c r="R1159" i="2"/>
  <c r="P1159" i="2"/>
  <c r="BK1159" i="2"/>
  <c r="J1159" i="2"/>
  <c r="BE1159" i="2" s="1"/>
  <c r="BI1154" i="2"/>
  <c r="BH1154" i="2"/>
  <c r="BG1154" i="2"/>
  <c r="BF1154" i="2"/>
  <c r="T1154" i="2"/>
  <c r="R1154" i="2"/>
  <c r="P1154" i="2"/>
  <c r="BK1154" i="2"/>
  <c r="J1154" i="2"/>
  <c r="BE1154" i="2" s="1"/>
  <c r="BI1151" i="2"/>
  <c r="BH1151" i="2"/>
  <c r="BG1151" i="2"/>
  <c r="BF1151" i="2"/>
  <c r="T1151" i="2"/>
  <c r="R1151" i="2"/>
  <c r="P1151" i="2"/>
  <c r="BK1151" i="2"/>
  <c r="J1151" i="2"/>
  <c r="BE1151" i="2" s="1"/>
  <c r="BI1146" i="2"/>
  <c r="BH1146" i="2"/>
  <c r="BG1146" i="2"/>
  <c r="BF1146" i="2"/>
  <c r="T1146" i="2"/>
  <c r="R1146" i="2"/>
  <c r="P1146" i="2"/>
  <c r="BK1146" i="2"/>
  <c r="J1146" i="2"/>
  <c r="BE1146" i="2" s="1"/>
  <c r="BI1143" i="2"/>
  <c r="BH1143" i="2"/>
  <c r="BG1143" i="2"/>
  <c r="BF1143" i="2"/>
  <c r="T1143" i="2"/>
  <c r="R1143" i="2"/>
  <c r="P1143" i="2"/>
  <c r="BK1143" i="2"/>
  <c r="J1143" i="2"/>
  <c r="BE1143" i="2" s="1"/>
  <c r="BI1136" i="2"/>
  <c r="BH1136" i="2"/>
  <c r="BG1136" i="2"/>
  <c r="BF1136" i="2"/>
  <c r="T1136" i="2"/>
  <c r="R1136" i="2"/>
  <c r="P1136" i="2"/>
  <c r="BK1136" i="2"/>
  <c r="J1136" i="2"/>
  <c r="BE1136" i="2" s="1"/>
  <c r="BI1129" i="2"/>
  <c r="BH1129" i="2"/>
  <c r="BG1129" i="2"/>
  <c r="BF1129" i="2"/>
  <c r="T1129" i="2"/>
  <c r="R1129" i="2"/>
  <c r="P1129" i="2"/>
  <c r="BK1129" i="2"/>
  <c r="J1129" i="2"/>
  <c r="BE1129" i="2" s="1"/>
  <c r="BI1125" i="2"/>
  <c r="BH1125" i="2"/>
  <c r="BG1125" i="2"/>
  <c r="BF1125" i="2"/>
  <c r="BE1125" i="2"/>
  <c r="T1125" i="2"/>
  <c r="R1125" i="2"/>
  <c r="P1125" i="2"/>
  <c r="BK1125" i="2"/>
  <c r="J1125" i="2"/>
  <c r="BI1121" i="2"/>
  <c r="BH1121" i="2"/>
  <c r="BG1121" i="2"/>
  <c r="BF1121" i="2"/>
  <c r="T1121" i="2"/>
  <c r="R1121" i="2"/>
  <c r="P1121" i="2"/>
  <c r="BK1121" i="2"/>
  <c r="J1121" i="2"/>
  <c r="BE1121" i="2" s="1"/>
  <c r="BI1116" i="2"/>
  <c r="BH1116" i="2"/>
  <c r="BG1116" i="2"/>
  <c r="BF1116" i="2"/>
  <c r="T1116" i="2"/>
  <c r="R1116" i="2"/>
  <c r="P1116" i="2"/>
  <c r="BK1116" i="2"/>
  <c r="J1116" i="2"/>
  <c r="BE1116" i="2" s="1"/>
  <c r="BI1110" i="2"/>
  <c r="BH1110" i="2"/>
  <c r="BG1110" i="2"/>
  <c r="BF1110" i="2"/>
  <c r="T1110" i="2"/>
  <c r="R1110" i="2"/>
  <c r="P1110" i="2"/>
  <c r="BK1110" i="2"/>
  <c r="J1110" i="2"/>
  <c r="BE1110" i="2" s="1"/>
  <c r="BI1108" i="2"/>
  <c r="BH1108" i="2"/>
  <c r="BG1108" i="2"/>
  <c r="BF1108" i="2"/>
  <c r="T1108" i="2"/>
  <c r="R1108" i="2"/>
  <c r="P1108" i="2"/>
  <c r="BK1108" i="2"/>
  <c r="J1108" i="2"/>
  <c r="BE1108" i="2" s="1"/>
  <c r="BI1104" i="2"/>
  <c r="BH1104" i="2"/>
  <c r="BG1104" i="2"/>
  <c r="BF1104" i="2"/>
  <c r="T1104" i="2"/>
  <c r="R1104" i="2"/>
  <c r="P1104" i="2"/>
  <c r="BK1104" i="2"/>
  <c r="J1104" i="2"/>
  <c r="BE1104" i="2" s="1"/>
  <c r="BI1100" i="2"/>
  <c r="BH1100" i="2"/>
  <c r="BG1100" i="2"/>
  <c r="BF1100" i="2"/>
  <c r="BE1100" i="2"/>
  <c r="T1100" i="2"/>
  <c r="R1100" i="2"/>
  <c r="P1100" i="2"/>
  <c r="BK1100" i="2"/>
  <c r="J1100" i="2"/>
  <c r="BI1098" i="2"/>
  <c r="BH1098" i="2"/>
  <c r="BG1098" i="2"/>
  <c r="BF1098" i="2"/>
  <c r="T1098" i="2"/>
  <c r="R1098" i="2"/>
  <c r="P1098" i="2"/>
  <c r="BK1098" i="2"/>
  <c r="J1098" i="2"/>
  <c r="BE1098" i="2" s="1"/>
  <c r="BI1093" i="2"/>
  <c r="BH1093" i="2"/>
  <c r="BG1093" i="2"/>
  <c r="BF1093" i="2"/>
  <c r="T1093" i="2"/>
  <c r="R1093" i="2"/>
  <c r="P1093" i="2"/>
  <c r="BK1093" i="2"/>
  <c r="J1093" i="2"/>
  <c r="BE1093" i="2" s="1"/>
  <c r="BI1089" i="2"/>
  <c r="BH1089" i="2"/>
  <c r="BG1089" i="2"/>
  <c r="BF1089" i="2"/>
  <c r="T1089" i="2"/>
  <c r="R1089" i="2"/>
  <c r="P1089" i="2"/>
  <c r="BK1089" i="2"/>
  <c r="J1089" i="2"/>
  <c r="BE1089" i="2" s="1"/>
  <c r="BI1084" i="2"/>
  <c r="BH1084" i="2"/>
  <c r="BG1084" i="2"/>
  <c r="BF1084" i="2"/>
  <c r="T1084" i="2"/>
  <c r="R1084" i="2"/>
  <c r="P1084" i="2"/>
  <c r="BK1084" i="2"/>
  <c r="J1084" i="2"/>
  <c r="BE1084" i="2" s="1"/>
  <c r="BI1079" i="2"/>
  <c r="BH1079" i="2"/>
  <c r="BG1079" i="2"/>
  <c r="BF1079" i="2"/>
  <c r="T1079" i="2"/>
  <c r="R1079" i="2"/>
  <c r="P1079" i="2"/>
  <c r="BK1079" i="2"/>
  <c r="J1079" i="2"/>
  <c r="BE1079" i="2" s="1"/>
  <c r="BI1076" i="2"/>
  <c r="BH1076" i="2"/>
  <c r="BG1076" i="2"/>
  <c r="BF1076" i="2"/>
  <c r="T1076" i="2"/>
  <c r="R1076" i="2"/>
  <c r="P1076" i="2"/>
  <c r="BK1076" i="2"/>
  <c r="J1076" i="2"/>
  <c r="BE1076" i="2" s="1"/>
  <c r="BI1070" i="2"/>
  <c r="BH1070" i="2"/>
  <c r="BG1070" i="2"/>
  <c r="BF1070" i="2"/>
  <c r="T1070" i="2"/>
  <c r="R1070" i="2"/>
  <c r="P1070" i="2"/>
  <c r="BK1070" i="2"/>
  <c r="J1070" i="2"/>
  <c r="BE1070" i="2" s="1"/>
  <c r="BI1064" i="2"/>
  <c r="BH1064" i="2"/>
  <c r="BG1064" i="2"/>
  <c r="BF1064" i="2"/>
  <c r="BE1064" i="2"/>
  <c r="T1064" i="2"/>
  <c r="R1064" i="2"/>
  <c r="P1064" i="2"/>
  <c r="BK1064" i="2"/>
  <c r="J1064" i="2"/>
  <c r="BI1061" i="2"/>
  <c r="BH1061" i="2"/>
  <c r="BG1061" i="2"/>
  <c r="BF1061" i="2"/>
  <c r="T1061" i="2"/>
  <c r="R1061" i="2"/>
  <c r="P1061" i="2"/>
  <c r="BK1061" i="2"/>
  <c r="J1061" i="2"/>
  <c r="BE1061" i="2" s="1"/>
  <c r="BI1059" i="2"/>
  <c r="BH1059" i="2"/>
  <c r="BG1059" i="2"/>
  <c r="BF1059" i="2"/>
  <c r="T1059" i="2"/>
  <c r="R1059" i="2"/>
  <c r="P1059" i="2"/>
  <c r="BK1059" i="2"/>
  <c r="J1059" i="2"/>
  <c r="BE1059" i="2" s="1"/>
  <c r="BI1057" i="2"/>
  <c r="BH1057" i="2"/>
  <c r="BG1057" i="2"/>
  <c r="BF1057" i="2"/>
  <c r="T1057" i="2"/>
  <c r="R1057" i="2"/>
  <c r="P1057" i="2"/>
  <c r="BK1057" i="2"/>
  <c r="J1057" i="2"/>
  <c r="BE1057" i="2" s="1"/>
  <c r="BI1052" i="2"/>
  <c r="BH1052" i="2"/>
  <c r="BG1052" i="2"/>
  <c r="BF1052" i="2"/>
  <c r="T1052" i="2"/>
  <c r="R1052" i="2"/>
  <c r="P1052" i="2"/>
  <c r="BK1052" i="2"/>
  <c r="J1052" i="2"/>
  <c r="BE1052" i="2" s="1"/>
  <c r="BI1050" i="2"/>
  <c r="BH1050" i="2"/>
  <c r="BG1050" i="2"/>
  <c r="BF1050" i="2"/>
  <c r="T1050" i="2"/>
  <c r="R1050" i="2"/>
  <c r="P1050" i="2"/>
  <c r="BK1050" i="2"/>
  <c r="J1050" i="2"/>
  <c r="BE1050" i="2" s="1"/>
  <c r="BI1046" i="2"/>
  <c r="BH1046" i="2"/>
  <c r="BG1046" i="2"/>
  <c r="BF1046" i="2"/>
  <c r="T1046" i="2"/>
  <c r="R1046" i="2"/>
  <c r="P1046" i="2"/>
  <c r="BK1046" i="2"/>
  <c r="J1046" i="2"/>
  <c r="BE1046" i="2" s="1"/>
  <c r="BI1044" i="2"/>
  <c r="BH1044" i="2"/>
  <c r="BG1044" i="2"/>
  <c r="BF1044" i="2"/>
  <c r="T1044" i="2"/>
  <c r="R1044" i="2"/>
  <c r="P1044" i="2"/>
  <c r="BK1044" i="2"/>
  <c r="J1044" i="2"/>
  <c r="BE1044" i="2" s="1"/>
  <c r="BI1040" i="2"/>
  <c r="BH1040" i="2"/>
  <c r="BG1040" i="2"/>
  <c r="BF1040" i="2"/>
  <c r="BE1040" i="2"/>
  <c r="T1040" i="2"/>
  <c r="R1040" i="2"/>
  <c r="P1040" i="2"/>
  <c r="BK1040" i="2"/>
  <c r="J1040" i="2"/>
  <c r="BI1039" i="2"/>
  <c r="BH1039" i="2"/>
  <c r="BG1039" i="2"/>
  <c r="BF1039" i="2"/>
  <c r="T1039" i="2"/>
  <c r="R1039" i="2"/>
  <c r="P1039" i="2"/>
  <c r="BK1039" i="2"/>
  <c r="J1039" i="2"/>
  <c r="BE1039" i="2" s="1"/>
  <c r="BI1035" i="2"/>
  <c r="BH1035" i="2"/>
  <c r="BG1035" i="2"/>
  <c r="BF1035" i="2"/>
  <c r="T1035" i="2"/>
  <c r="R1035" i="2"/>
  <c r="P1035" i="2"/>
  <c r="BK1035" i="2"/>
  <c r="J1035" i="2"/>
  <c r="BE1035" i="2" s="1"/>
  <c r="BI1031" i="2"/>
  <c r="BH1031" i="2"/>
  <c r="BG1031" i="2"/>
  <c r="BF1031" i="2"/>
  <c r="T1031" i="2"/>
  <c r="R1031" i="2"/>
  <c r="P1031" i="2"/>
  <c r="BK1031" i="2"/>
  <c r="J1031" i="2"/>
  <c r="BE1031" i="2" s="1"/>
  <c r="BI1029" i="2"/>
  <c r="BH1029" i="2"/>
  <c r="BG1029" i="2"/>
  <c r="BF1029" i="2"/>
  <c r="T1029" i="2"/>
  <c r="R1029" i="2"/>
  <c r="P1029" i="2"/>
  <c r="BK1029" i="2"/>
  <c r="J1029" i="2"/>
  <c r="BE1029" i="2" s="1"/>
  <c r="BI1025" i="2"/>
  <c r="BH1025" i="2"/>
  <c r="BG1025" i="2"/>
  <c r="BF1025" i="2"/>
  <c r="T1025" i="2"/>
  <c r="R1025" i="2"/>
  <c r="P1025" i="2"/>
  <c r="BK1025" i="2"/>
  <c r="J1025" i="2"/>
  <c r="BE1025" i="2" s="1"/>
  <c r="BI1023" i="2"/>
  <c r="BH1023" i="2"/>
  <c r="BG1023" i="2"/>
  <c r="BF1023" i="2"/>
  <c r="T1023" i="2"/>
  <c r="R1023" i="2"/>
  <c r="P1023" i="2"/>
  <c r="BK1023" i="2"/>
  <c r="J1023" i="2"/>
  <c r="BE1023" i="2" s="1"/>
  <c r="BI1021" i="2"/>
  <c r="BH1021" i="2"/>
  <c r="BG1021" i="2"/>
  <c r="BF1021" i="2"/>
  <c r="T1021" i="2"/>
  <c r="R1021" i="2"/>
  <c r="P1021" i="2"/>
  <c r="BK1021" i="2"/>
  <c r="J1021" i="2"/>
  <c r="BE1021" i="2" s="1"/>
  <c r="BI1017" i="2"/>
  <c r="BH1017" i="2"/>
  <c r="BG1017" i="2"/>
  <c r="BF1017" i="2"/>
  <c r="T1017" i="2"/>
  <c r="R1017" i="2"/>
  <c r="P1017" i="2"/>
  <c r="BK1017" i="2"/>
  <c r="J1017" i="2"/>
  <c r="BE1017" i="2" s="1"/>
  <c r="BI1015" i="2"/>
  <c r="BH1015" i="2"/>
  <c r="BG1015" i="2"/>
  <c r="BF1015" i="2"/>
  <c r="T1015" i="2"/>
  <c r="R1015" i="2"/>
  <c r="P1015" i="2"/>
  <c r="BK1015" i="2"/>
  <c r="J1015" i="2"/>
  <c r="BE1015" i="2" s="1"/>
  <c r="BI1013" i="2"/>
  <c r="BH1013" i="2"/>
  <c r="BG1013" i="2"/>
  <c r="BF1013" i="2"/>
  <c r="T1013" i="2"/>
  <c r="R1013" i="2"/>
  <c r="P1013" i="2"/>
  <c r="BK1013" i="2"/>
  <c r="BK1012" i="2" s="1"/>
  <c r="J1013" i="2"/>
  <c r="BE1013" i="2" s="1"/>
  <c r="BI1010" i="2"/>
  <c r="BH1010" i="2"/>
  <c r="BG1010" i="2"/>
  <c r="BF1010" i="2"/>
  <c r="T1010" i="2"/>
  <c r="T1009" i="2" s="1"/>
  <c r="R1010" i="2"/>
  <c r="R1009" i="2" s="1"/>
  <c r="P1010" i="2"/>
  <c r="P1009" i="2" s="1"/>
  <c r="BK1010" i="2"/>
  <c r="BK1009" i="2" s="1"/>
  <c r="J1009" i="2" s="1"/>
  <c r="J66" i="2" s="1"/>
  <c r="J1010" i="2"/>
  <c r="BE1010" i="2" s="1"/>
  <c r="BI1007" i="2"/>
  <c r="BH1007" i="2"/>
  <c r="BG1007" i="2"/>
  <c r="BF1007" i="2"/>
  <c r="T1007" i="2"/>
  <c r="R1007" i="2"/>
  <c r="P1007" i="2"/>
  <c r="BK1007" i="2"/>
  <c r="J1007" i="2"/>
  <c r="BE1007" i="2" s="1"/>
  <c r="BI1005" i="2"/>
  <c r="BH1005" i="2"/>
  <c r="BG1005" i="2"/>
  <c r="BF1005" i="2"/>
  <c r="T1005" i="2"/>
  <c r="R1005" i="2"/>
  <c r="P1005" i="2"/>
  <c r="BK1005" i="2"/>
  <c r="J1005" i="2"/>
  <c r="BE1005" i="2" s="1"/>
  <c r="BI1003" i="2"/>
  <c r="BH1003" i="2"/>
  <c r="BG1003" i="2"/>
  <c r="BF1003" i="2"/>
  <c r="T1003" i="2"/>
  <c r="R1003" i="2"/>
  <c r="P1003" i="2"/>
  <c r="BK1003" i="2"/>
  <c r="J1003" i="2"/>
  <c r="BE1003" i="2" s="1"/>
  <c r="BI1001" i="2"/>
  <c r="BH1001" i="2"/>
  <c r="BG1001" i="2"/>
  <c r="BF1001" i="2"/>
  <c r="T1001" i="2"/>
  <c r="R1001" i="2"/>
  <c r="P1001" i="2"/>
  <c r="BK1001" i="2"/>
  <c r="J1001" i="2"/>
  <c r="BE1001" i="2" s="1"/>
  <c r="BI999" i="2"/>
  <c r="BH999" i="2"/>
  <c r="BG999" i="2"/>
  <c r="BF999" i="2"/>
  <c r="T999" i="2"/>
  <c r="R999" i="2"/>
  <c r="P999" i="2"/>
  <c r="BK999" i="2"/>
  <c r="J999" i="2"/>
  <c r="BE999" i="2" s="1"/>
  <c r="BI998" i="2"/>
  <c r="BH998" i="2"/>
  <c r="BG998" i="2"/>
  <c r="BF998" i="2"/>
  <c r="T998" i="2"/>
  <c r="R998" i="2"/>
  <c r="P998" i="2"/>
  <c r="BK998" i="2"/>
  <c r="J998" i="2"/>
  <c r="BE998" i="2" s="1"/>
  <c r="BI996" i="2"/>
  <c r="BH996" i="2"/>
  <c r="BG996" i="2"/>
  <c r="BF996" i="2"/>
  <c r="T996" i="2"/>
  <c r="R996" i="2"/>
  <c r="P996" i="2"/>
  <c r="BK996" i="2"/>
  <c r="J996" i="2"/>
  <c r="BE996" i="2" s="1"/>
  <c r="BI994" i="2"/>
  <c r="BH994" i="2"/>
  <c r="BG994" i="2"/>
  <c r="BF994" i="2"/>
  <c r="T994" i="2"/>
  <c r="R994" i="2"/>
  <c r="P994" i="2"/>
  <c r="BK994" i="2"/>
  <c r="J994" i="2"/>
  <c r="BE994" i="2" s="1"/>
  <c r="BI993" i="2"/>
  <c r="BH993" i="2"/>
  <c r="BG993" i="2"/>
  <c r="BF993" i="2"/>
  <c r="T993" i="2"/>
  <c r="R993" i="2"/>
  <c r="P993" i="2"/>
  <c r="BK993" i="2"/>
  <c r="J993" i="2"/>
  <c r="BE993" i="2" s="1"/>
  <c r="BI992" i="2"/>
  <c r="BH992" i="2"/>
  <c r="BG992" i="2"/>
  <c r="BF992" i="2"/>
  <c r="T992" i="2"/>
  <c r="R992" i="2"/>
  <c r="R991" i="2" s="1"/>
  <c r="P992" i="2"/>
  <c r="P991" i="2" s="1"/>
  <c r="BK992" i="2"/>
  <c r="J992" i="2"/>
  <c r="BE992" i="2" s="1"/>
  <c r="BI988" i="2"/>
  <c r="BH988" i="2"/>
  <c r="BG988" i="2"/>
  <c r="BF988" i="2"/>
  <c r="T988" i="2"/>
  <c r="R988" i="2"/>
  <c r="P988" i="2"/>
  <c r="BK988" i="2"/>
  <c r="J988" i="2"/>
  <c r="BE988" i="2" s="1"/>
  <c r="BI986" i="2"/>
  <c r="BH986" i="2"/>
  <c r="BG986" i="2"/>
  <c r="BF986" i="2"/>
  <c r="BE986" i="2"/>
  <c r="T986" i="2"/>
  <c r="R986" i="2"/>
  <c r="P986" i="2"/>
  <c r="BK986" i="2"/>
  <c r="J986" i="2"/>
  <c r="BI984" i="2"/>
  <c r="BH984" i="2"/>
  <c r="BG984" i="2"/>
  <c r="BF984" i="2"/>
  <c r="T984" i="2"/>
  <c r="R984" i="2"/>
  <c r="P984" i="2"/>
  <c r="BK984" i="2"/>
  <c r="J984" i="2"/>
  <c r="BE984" i="2" s="1"/>
  <c r="BI982" i="2"/>
  <c r="BH982" i="2"/>
  <c r="BG982" i="2"/>
  <c r="BF982" i="2"/>
  <c r="T982" i="2"/>
  <c r="R982" i="2"/>
  <c r="P982" i="2"/>
  <c r="BK982" i="2"/>
  <c r="J982" i="2"/>
  <c r="BE982" i="2" s="1"/>
  <c r="BI980" i="2"/>
  <c r="BH980" i="2"/>
  <c r="BG980" i="2"/>
  <c r="BF980" i="2"/>
  <c r="T980" i="2"/>
  <c r="R980" i="2"/>
  <c r="P980" i="2"/>
  <c r="BK980" i="2"/>
  <c r="J980" i="2"/>
  <c r="BE980" i="2" s="1"/>
  <c r="BI978" i="2"/>
  <c r="BH978" i="2"/>
  <c r="BG978" i="2"/>
  <c r="BF978" i="2"/>
  <c r="T978" i="2"/>
  <c r="R978" i="2"/>
  <c r="P978" i="2"/>
  <c r="BK978" i="2"/>
  <c r="J978" i="2"/>
  <c r="BE978" i="2" s="1"/>
  <c r="BI973" i="2"/>
  <c r="BH973" i="2"/>
  <c r="BG973" i="2"/>
  <c r="BF973" i="2"/>
  <c r="T973" i="2"/>
  <c r="R973" i="2"/>
  <c r="R972" i="2" s="1"/>
  <c r="P973" i="2"/>
  <c r="BK973" i="2"/>
  <c r="J973" i="2"/>
  <c r="BE973" i="2" s="1"/>
  <c r="BI968" i="2"/>
  <c r="BH968" i="2"/>
  <c r="BG968" i="2"/>
  <c r="BF968" i="2"/>
  <c r="BE968" i="2"/>
  <c r="T968" i="2"/>
  <c r="R968" i="2"/>
  <c r="P968" i="2"/>
  <c r="BK968" i="2"/>
  <c r="J968" i="2"/>
  <c r="BI942" i="2"/>
  <c r="BH942" i="2"/>
  <c r="BG942" i="2"/>
  <c r="BF942" i="2"/>
  <c r="T942" i="2"/>
  <c r="R942" i="2"/>
  <c r="P942" i="2"/>
  <c r="BK942" i="2"/>
  <c r="J942" i="2"/>
  <c r="BE942" i="2" s="1"/>
  <c r="BI937" i="2"/>
  <c r="BH937" i="2"/>
  <c r="BG937" i="2"/>
  <c r="BF937" i="2"/>
  <c r="BE937" i="2"/>
  <c r="T937" i="2"/>
  <c r="R937" i="2"/>
  <c r="P937" i="2"/>
  <c r="BK937" i="2"/>
  <c r="J937" i="2"/>
  <c r="BI932" i="2"/>
  <c r="BH932" i="2"/>
  <c r="BG932" i="2"/>
  <c r="BF932" i="2"/>
  <c r="T932" i="2"/>
  <c r="R932" i="2"/>
  <c r="P932" i="2"/>
  <c r="BK932" i="2"/>
  <c r="J932" i="2"/>
  <c r="BE932" i="2" s="1"/>
  <c r="BI927" i="2"/>
  <c r="BH927" i="2"/>
  <c r="BG927" i="2"/>
  <c r="BF927" i="2"/>
  <c r="BE927" i="2"/>
  <c r="T927" i="2"/>
  <c r="R927" i="2"/>
  <c r="P927" i="2"/>
  <c r="BK927" i="2"/>
  <c r="J927" i="2"/>
  <c r="BI923" i="2"/>
  <c r="BH923" i="2"/>
  <c r="BG923" i="2"/>
  <c r="BF923" i="2"/>
  <c r="T923" i="2"/>
  <c r="R923" i="2"/>
  <c r="P923" i="2"/>
  <c r="BK923" i="2"/>
  <c r="J923" i="2"/>
  <c r="BE923" i="2" s="1"/>
  <c r="BI922" i="2"/>
  <c r="BH922" i="2"/>
  <c r="BG922" i="2"/>
  <c r="BF922" i="2"/>
  <c r="BE922" i="2"/>
  <c r="T922" i="2"/>
  <c r="R922" i="2"/>
  <c r="P922" i="2"/>
  <c r="BK922" i="2"/>
  <c r="J922" i="2"/>
  <c r="BI919" i="2"/>
  <c r="BH919" i="2"/>
  <c r="BG919" i="2"/>
  <c r="BF919" i="2"/>
  <c r="T919" i="2"/>
  <c r="R919" i="2"/>
  <c r="P919" i="2"/>
  <c r="BK919" i="2"/>
  <c r="J919" i="2"/>
  <c r="BE919" i="2" s="1"/>
  <c r="BI916" i="2"/>
  <c r="BH916" i="2"/>
  <c r="BG916" i="2"/>
  <c r="BF916" i="2"/>
  <c r="BE916" i="2"/>
  <c r="T916" i="2"/>
  <c r="R916" i="2"/>
  <c r="P916" i="2"/>
  <c r="BK916" i="2"/>
  <c r="J916" i="2"/>
  <c r="BI914" i="2"/>
  <c r="BH914" i="2"/>
  <c r="BG914" i="2"/>
  <c r="BF914" i="2"/>
  <c r="T914" i="2"/>
  <c r="R914" i="2"/>
  <c r="P914" i="2"/>
  <c r="BK914" i="2"/>
  <c r="J914" i="2"/>
  <c r="BE914" i="2" s="1"/>
  <c r="BI909" i="2"/>
  <c r="BH909" i="2"/>
  <c r="BG909" i="2"/>
  <c r="BF909" i="2"/>
  <c r="BE909" i="2"/>
  <c r="T909" i="2"/>
  <c r="R909" i="2"/>
  <c r="P909" i="2"/>
  <c r="BK909" i="2"/>
  <c r="J909" i="2"/>
  <c r="BI906" i="2"/>
  <c r="BH906" i="2"/>
  <c r="BG906" i="2"/>
  <c r="BF906" i="2"/>
  <c r="T906" i="2"/>
  <c r="R906" i="2"/>
  <c r="P906" i="2"/>
  <c r="BK906" i="2"/>
  <c r="J906" i="2"/>
  <c r="BE906" i="2" s="1"/>
  <c r="BI900" i="2"/>
  <c r="BH900" i="2"/>
  <c r="BG900" i="2"/>
  <c r="BF900" i="2"/>
  <c r="BE900" i="2"/>
  <c r="T900" i="2"/>
  <c r="R900" i="2"/>
  <c r="P900" i="2"/>
  <c r="BK900" i="2"/>
  <c r="J900" i="2"/>
  <c r="BI898" i="2"/>
  <c r="BH898" i="2"/>
  <c r="BG898" i="2"/>
  <c r="BF898" i="2"/>
  <c r="T898" i="2"/>
  <c r="R898" i="2"/>
  <c r="P898" i="2"/>
  <c r="BK898" i="2"/>
  <c r="J898" i="2"/>
  <c r="BE898" i="2" s="1"/>
  <c r="BI895" i="2"/>
  <c r="BH895" i="2"/>
  <c r="BG895" i="2"/>
  <c r="BF895" i="2"/>
  <c r="BE895" i="2"/>
  <c r="T895" i="2"/>
  <c r="R895" i="2"/>
  <c r="P895" i="2"/>
  <c r="BK895" i="2"/>
  <c r="J895" i="2"/>
  <c r="BI888" i="2"/>
  <c r="BH888" i="2"/>
  <c r="BG888" i="2"/>
  <c r="BF888" i="2"/>
  <c r="T888" i="2"/>
  <c r="R888" i="2"/>
  <c r="P888" i="2"/>
  <c r="BK888" i="2"/>
  <c r="J888" i="2"/>
  <c r="BE888" i="2" s="1"/>
  <c r="BI886" i="2"/>
  <c r="BH886" i="2"/>
  <c r="BG886" i="2"/>
  <c r="BF886" i="2"/>
  <c r="BE886" i="2"/>
  <c r="T886" i="2"/>
  <c r="R886" i="2"/>
  <c r="P886" i="2"/>
  <c r="BK886" i="2"/>
  <c r="J886" i="2"/>
  <c r="BI885" i="2"/>
  <c r="BH885" i="2"/>
  <c r="BG885" i="2"/>
  <c r="BF885" i="2"/>
  <c r="T885" i="2"/>
  <c r="R885" i="2"/>
  <c r="P885" i="2"/>
  <c r="BK885" i="2"/>
  <c r="J885" i="2"/>
  <c r="BE885" i="2" s="1"/>
  <c r="BI884" i="2"/>
  <c r="BH884" i="2"/>
  <c r="BG884" i="2"/>
  <c r="BF884" i="2"/>
  <c r="BE884" i="2"/>
  <c r="T884" i="2"/>
  <c r="R884" i="2"/>
  <c r="P884" i="2"/>
  <c r="BK884" i="2"/>
  <c r="J884" i="2"/>
  <c r="BI883" i="2"/>
  <c r="BH883" i="2"/>
  <c r="BG883" i="2"/>
  <c r="BF883" i="2"/>
  <c r="T883" i="2"/>
  <c r="R883" i="2"/>
  <c r="P883" i="2"/>
  <c r="BK883" i="2"/>
  <c r="J883" i="2"/>
  <c r="BE883" i="2" s="1"/>
  <c r="BI882" i="2"/>
  <c r="BH882" i="2"/>
  <c r="BG882" i="2"/>
  <c r="BF882" i="2"/>
  <c r="BE882" i="2"/>
  <c r="T882" i="2"/>
  <c r="R882" i="2"/>
  <c r="P882" i="2"/>
  <c r="BK882" i="2"/>
  <c r="J882" i="2"/>
  <c r="BI881" i="2"/>
  <c r="BH881" i="2"/>
  <c r="BG881" i="2"/>
  <c r="BF881" i="2"/>
  <c r="T881" i="2"/>
  <c r="R881" i="2"/>
  <c r="P881" i="2"/>
  <c r="BK881" i="2"/>
  <c r="J881" i="2"/>
  <c r="BE881" i="2" s="1"/>
  <c r="BI880" i="2"/>
  <c r="BH880" i="2"/>
  <c r="BG880" i="2"/>
  <c r="BF880" i="2"/>
  <c r="BE880" i="2"/>
  <c r="T880" i="2"/>
  <c r="R880" i="2"/>
  <c r="P880" i="2"/>
  <c r="BK880" i="2"/>
  <c r="J880" i="2"/>
  <c r="BI879" i="2"/>
  <c r="BH879" i="2"/>
  <c r="BG879" i="2"/>
  <c r="BF879" i="2"/>
  <c r="T879" i="2"/>
  <c r="R879" i="2"/>
  <c r="P879" i="2"/>
  <c r="BK879" i="2"/>
  <c r="J879" i="2"/>
  <c r="BE879" i="2" s="1"/>
  <c r="BI870" i="2"/>
  <c r="BH870" i="2"/>
  <c r="BG870" i="2"/>
  <c r="BF870" i="2"/>
  <c r="BE870" i="2"/>
  <c r="T870" i="2"/>
  <c r="R870" i="2"/>
  <c r="P870" i="2"/>
  <c r="BK870" i="2"/>
  <c r="BK869" i="2" s="1"/>
  <c r="J869" i="2" s="1"/>
  <c r="J63" i="2" s="1"/>
  <c r="J870" i="2"/>
  <c r="BI865" i="2"/>
  <c r="BH865" i="2"/>
  <c r="BG865" i="2"/>
  <c r="BF865" i="2"/>
  <c r="T865" i="2"/>
  <c r="R865" i="2"/>
  <c r="P865" i="2"/>
  <c r="BK865" i="2"/>
  <c r="J865" i="2"/>
  <c r="BE865" i="2" s="1"/>
  <c r="BI864" i="2"/>
  <c r="BH864" i="2"/>
  <c r="BG864" i="2"/>
  <c r="BF864" i="2"/>
  <c r="T864" i="2"/>
  <c r="R864" i="2"/>
  <c r="P864" i="2"/>
  <c r="BK864" i="2"/>
  <c r="J864" i="2"/>
  <c r="BE864" i="2" s="1"/>
  <c r="BI863" i="2"/>
  <c r="BH863" i="2"/>
  <c r="BG863" i="2"/>
  <c r="BF863" i="2"/>
  <c r="BE863" i="2"/>
  <c r="T863" i="2"/>
  <c r="R863" i="2"/>
  <c r="P863" i="2"/>
  <c r="BK863" i="2"/>
  <c r="J863" i="2"/>
  <c r="BI862" i="2"/>
  <c r="BH862" i="2"/>
  <c r="BG862" i="2"/>
  <c r="BF862" i="2"/>
  <c r="T862" i="2"/>
  <c r="R862" i="2"/>
  <c r="P862" i="2"/>
  <c r="BK862" i="2"/>
  <c r="J862" i="2"/>
  <c r="BE862" i="2" s="1"/>
  <c r="BI858" i="2"/>
  <c r="BH858" i="2"/>
  <c r="BG858" i="2"/>
  <c r="BF858" i="2"/>
  <c r="T858" i="2"/>
  <c r="R858" i="2"/>
  <c r="P858" i="2"/>
  <c r="BK858" i="2"/>
  <c r="J858" i="2"/>
  <c r="BE858" i="2" s="1"/>
  <c r="BI852" i="2"/>
  <c r="BH852" i="2"/>
  <c r="BG852" i="2"/>
  <c r="BF852" i="2"/>
  <c r="T852" i="2"/>
  <c r="R852" i="2"/>
  <c r="P852" i="2"/>
  <c r="BK852" i="2"/>
  <c r="J852" i="2"/>
  <c r="BE852" i="2" s="1"/>
  <c r="BI849" i="2"/>
  <c r="BH849" i="2"/>
  <c r="BG849" i="2"/>
  <c r="BF849" i="2"/>
  <c r="T849" i="2"/>
  <c r="R849" i="2"/>
  <c r="P849" i="2"/>
  <c r="BK849" i="2"/>
  <c r="J849" i="2"/>
  <c r="BE849" i="2" s="1"/>
  <c r="BI846" i="2"/>
  <c r="BH846" i="2"/>
  <c r="BG846" i="2"/>
  <c r="BF846" i="2"/>
  <c r="T846" i="2"/>
  <c r="R846" i="2"/>
  <c r="P846" i="2"/>
  <c r="BK846" i="2"/>
  <c r="J846" i="2"/>
  <c r="BE846" i="2" s="1"/>
  <c r="BI838" i="2"/>
  <c r="BH838" i="2"/>
  <c r="BG838" i="2"/>
  <c r="BF838" i="2"/>
  <c r="T838" i="2"/>
  <c r="R838" i="2"/>
  <c r="P838" i="2"/>
  <c r="BK838" i="2"/>
  <c r="J838" i="2"/>
  <c r="BE838" i="2" s="1"/>
  <c r="BI833" i="2"/>
  <c r="BH833" i="2"/>
  <c r="BG833" i="2"/>
  <c r="BF833" i="2"/>
  <c r="T833" i="2"/>
  <c r="R833" i="2"/>
  <c r="P833" i="2"/>
  <c r="BK833" i="2"/>
  <c r="J833" i="2"/>
  <c r="BE833" i="2" s="1"/>
  <c r="BI830" i="2"/>
  <c r="BH830" i="2"/>
  <c r="BG830" i="2"/>
  <c r="BF830" i="2"/>
  <c r="T830" i="2"/>
  <c r="R830" i="2"/>
  <c r="P830" i="2"/>
  <c r="BK830" i="2"/>
  <c r="J830" i="2"/>
  <c r="BE830" i="2" s="1"/>
  <c r="BI825" i="2"/>
  <c r="BH825" i="2"/>
  <c r="BG825" i="2"/>
  <c r="BF825" i="2"/>
  <c r="T825" i="2"/>
  <c r="R825" i="2"/>
  <c r="P825" i="2"/>
  <c r="BK825" i="2"/>
  <c r="J825" i="2"/>
  <c r="BE825" i="2" s="1"/>
  <c r="BI822" i="2"/>
  <c r="BH822" i="2"/>
  <c r="BG822" i="2"/>
  <c r="BF822" i="2"/>
  <c r="T822" i="2"/>
  <c r="R822" i="2"/>
  <c r="P822" i="2"/>
  <c r="BK822" i="2"/>
  <c r="J822" i="2"/>
  <c r="BE822" i="2" s="1"/>
  <c r="BI812" i="2"/>
  <c r="BH812" i="2"/>
  <c r="BG812" i="2"/>
  <c r="BF812" i="2"/>
  <c r="T812" i="2"/>
  <c r="R812" i="2"/>
  <c r="P812" i="2"/>
  <c r="BK812" i="2"/>
  <c r="J812" i="2"/>
  <c r="BE812" i="2" s="1"/>
  <c r="BI810" i="2"/>
  <c r="BH810" i="2"/>
  <c r="BG810" i="2"/>
  <c r="BF810" i="2"/>
  <c r="T810" i="2"/>
  <c r="R810" i="2"/>
  <c r="P810" i="2"/>
  <c r="BK810" i="2"/>
  <c r="J810" i="2"/>
  <c r="BE810" i="2" s="1"/>
  <c r="BI808" i="2"/>
  <c r="BH808" i="2"/>
  <c r="BG808" i="2"/>
  <c r="BF808" i="2"/>
  <c r="T808" i="2"/>
  <c r="R808" i="2"/>
  <c r="P808" i="2"/>
  <c r="BK808" i="2"/>
  <c r="J808" i="2"/>
  <c r="BE808" i="2" s="1"/>
  <c r="BI805" i="2"/>
  <c r="BH805" i="2"/>
  <c r="BG805" i="2"/>
  <c r="BF805" i="2"/>
  <c r="T805" i="2"/>
  <c r="R805" i="2"/>
  <c r="P805" i="2"/>
  <c r="BK805" i="2"/>
  <c r="J805" i="2"/>
  <c r="BE805" i="2" s="1"/>
  <c r="BI803" i="2"/>
  <c r="BH803" i="2"/>
  <c r="BG803" i="2"/>
  <c r="BF803" i="2"/>
  <c r="T803" i="2"/>
  <c r="R803" i="2"/>
  <c r="P803" i="2"/>
  <c r="BK803" i="2"/>
  <c r="J803" i="2"/>
  <c r="BE803" i="2" s="1"/>
  <c r="BI800" i="2"/>
  <c r="BH800" i="2"/>
  <c r="BG800" i="2"/>
  <c r="BF800" i="2"/>
  <c r="BE800" i="2"/>
  <c r="T800" i="2"/>
  <c r="R800" i="2"/>
  <c r="P800" i="2"/>
  <c r="BK800" i="2"/>
  <c r="J800" i="2"/>
  <c r="BI792" i="2"/>
  <c r="BH792" i="2"/>
  <c r="BG792" i="2"/>
  <c r="BF792" i="2"/>
  <c r="T792" i="2"/>
  <c r="R792" i="2"/>
  <c r="P792" i="2"/>
  <c r="BK792" i="2"/>
  <c r="J792" i="2"/>
  <c r="BE792" i="2" s="1"/>
  <c r="BI788" i="2"/>
  <c r="BH788" i="2"/>
  <c r="BG788" i="2"/>
  <c r="BF788" i="2"/>
  <c r="T788" i="2"/>
  <c r="R788" i="2"/>
  <c r="P788" i="2"/>
  <c r="BK788" i="2"/>
  <c r="J788" i="2"/>
  <c r="BE788" i="2" s="1"/>
  <c r="BI778" i="2"/>
  <c r="BH778" i="2"/>
  <c r="BG778" i="2"/>
  <c r="BF778" i="2"/>
  <c r="T778" i="2"/>
  <c r="R778" i="2"/>
  <c r="P778" i="2"/>
  <c r="BK778" i="2"/>
  <c r="J778" i="2"/>
  <c r="BE778" i="2" s="1"/>
  <c r="BI773" i="2"/>
  <c r="BH773" i="2"/>
  <c r="BG773" i="2"/>
  <c r="BF773" i="2"/>
  <c r="T773" i="2"/>
  <c r="R773" i="2"/>
  <c r="P773" i="2"/>
  <c r="BK773" i="2"/>
  <c r="J773" i="2"/>
  <c r="BE773" i="2" s="1"/>
  <c r="BI768" i="2"/>
  <c r="BH768" i="2"/>
  <c r="BG768" i="2"/>
  <c r="BF768" i="2"/>
  <c r="T768" i="2"/>
  <c r="R768" i="2"/>
  <c r="P768" i="2"/>
  <c r="BK768" i="2"/>
  <c r="J768" i="2"/>
  <c r="BE768" i="2" s="1"/>
  <c r="BI765" i="2"/>
  <c r="BH765" i="2"/>
  <c r="BG765" i="2"/>
  <c r="BF765" i="2"/>
  <c r="T765" i="2"/>
  <c r="R765" i="2"/>
  <c r="P765" i="2"/>
  <c r="BK765" i="2"/>
  <c r="J765" i="2"/>
  <c r="BE765" i="2" s="1"/>
  <c r="BI764" i="2"/>
  <c r="BH764" i="2"/>
  <c r="BG764" i="2"/>
  <c r="BF764" i="2"/>
  <c r="T764" i="2"/>
  <c r="R764" i="2"/>
  <c r="P764" i="2"/>
  <c r="BK764" i="2"/>
  <c r="J764" i="2"/>
  <c r="BE764" i="2" s="1"/>
  <c r="BI761" i="2"/>
  <c r="BH761" i="2"/>
  <c r="BG761" i="2"/>
  <c r="BF761" i="2"/>
  <c r="T761" i="2"/>
  <c r="R761" i="2"/>
  <c r="P761" i="2"/>
  <c r="BK761" i="2"/>
  <c r="J761" i="2"/>
  <c r="BE761" i="2" s="1"/>
  <c r="BI760" i="2"/>
  <c r="BH760" i="2"/>
  <c r="BG760" i="2"/>
  <c r="BF760" i="2"/>
  <c r="T760" i="2"/>
  <c r="R760" i="2"/>
  <c r="P760" i="2"/>
  <c r="BK760" i="2"/>
  <c r="J760" i="2"/>
  <c r="BE760" i="2" s="1"/>
  <c r="BI757" i="2"/>
  <c r="BH757" i="2"/>
  <c r="BG757" i="2"/>
  <c r="BF757" i="2"/>
  <c r="T757" i="2"/>
  <c r="R757" i="2"/>
  <c r="P757" i="2"/>
  <c r="BK757" i="2"/>
  <c r="J757" i="2"/>
  <c r="BE757" i="2" s="1"/>
  <c r="BI749" i="2"/>
  <c r="BH749" i="2"/>
  <c r="BG749" i="2"/>
  <c r="BF749" i="2"/>
  <c r="T749" i="2"/>
  <c r="R749" i="2"/>
  <c r="P749" i="2"/>
  <c r="BK749" i="2"/>
  <c r="J749" i="2"/>
  <c r="BE749" i="2" s="1"/>
  <c r="BI744" i="2"/>
  <c r="BH744" i="2"/>
  <c r="BG744" i="2"/>
  <c r="BF744" i="2"/>
  <c r="T744" i="2"/>
  <c r="R744" i="2"/>
  <c r="P744" i="2"/>
  <c r="BK744" i="2"/>
  <c r="J744" i="2"/>
  <c r="BE744" i="2" s="1"/>
  <c r="BI704" i="2"/>
  <c r="BH704" i="2"/>
  <c r="BG704" i="2"/>
  <c r="BF704" i="2"/>
  <c r="T704" i="2"/>
  <c r="R704" i="2"/>
  <c r="P704" i="2"/>
  <c r="BK704" i="2"/>
  <c r="J704" i="2"/>
  <c r="BE704" i="2" s="1"/>
  <c r="BI664" i="2"/>
  <c r="BH664" i="2"/>
  <c r="BG664" i="2"/>
  <c r="BF664" i="2"/>
  <c r="T664" i="2"/>
  <c r="R664" i="2"/>
  <c r="P664" i="2"/>
  <c r="BK664" i="2"/>
  <c r="J664" i="2"/>
  <c r="BE664" i="2" s="1"/>
  <c r="BI655" i="2"/>
  <c r="BH655" i="2"/>
  <c r="BG655" i="2"/>
  <c r="BF655" i="2"/>
  <c r="T655" i="2"/>
  <c r="R655" i="2"/>
  <c r="P655" i="2"/>
  <c r="BK655" i="2"/>
  <c r="J655" i="2"/>
  <c r="BE655" i="2" s="1"/>
  <c r="BI650" i="2"/>
  <c r="BH650" i="2"/>
  <c r="BG650" i="2"/>
  <c r="BF650" i="2"/>
  <c r="BE650" i="2"/>
  <c r="T650" i="2"/>
  <c r="R650" i="2"/>
  <c r="P650" i="2"/>
  <c r="BK650" i="2"/>
  <c r="J650" i="2"/>
  <c r="BI645" i="2"/>
  <c r="BH645" i="2"/>
  <c r="BG645" i="2"/>
  <c r="BF645" i="2"/>
  <c r="T645" i="2"/>
  <c r="R645" i="2"/>
  <c r="P645" i="2"/>
  <c r="BK645" i="2"/>
  <c r="J645" i="2"/>
  <c r="BE645" i="2" s="1"/>
  <c r="BI643" i="2"/>
  <c r="BH643" i="2"/>
  <c r="BG643" i="2"/>
  <c r="BF643" i="2"/>
  <c r="T643" i="2"/>
  <c r="R643" i="2"/>
  <c r="P643" i="2"/>
  <c r="BK643" i="2"/>
  <c r="J643" i="2"/>
  <c r="BE643" i="2" s="1"/>
  <c r="BI638" i="2"/>
  <c r="BH638" i="2"/>
  <c r="BG638" i="2"/>
  <c r="BF638" i="2"/>
  <c r="T638" i="2"/>
  <c r="R638" i="2"/>
  <c r="P638" i="2"/>
  <c r="BK638" i="2"/>
  <c r="J638" i="2"/>
  <c r="BE638" i="2" s="1"/>
  <c r="BI636" i="2"/>
  <c r="BH636" i="2"/>
  <c r="BG636" i="2"/>
  <c r="BF636" i="2"/>
  <c r="T636" i="2"/>
  <c r="R636" i="2"/>
  <c r="P636" i="2"/>
  <c r="BK636" i="2"/>
  <c r="J636" i="2"/>
  <c r="BE636" i="2" s="1"/>
  <c r="BI595" i="2"/>
  <c r="BH595" i="2"/>
  <c r="BG595" i="2"/>
  <c r="BF595" i="2"/>
  <c r="T595" i="2"/>
  <c r="R595" i="2"/>
  <c r="P595" i="2"/>
  <c r="BK595" i="2"/>
  <c r="J595" i="2"/>
  <c r="BE595" i="2" s="1"/>
  <c r="BI555" i="2"/>
  <c r="BH555" i="2"/>
  <c r="BG555" i="2"/>
  <c r="BF555" i="2"/>
  <c r="T555" i="2"/>
  <c r="R555" i="2"/>
  <c r="P555" i="2"/>
  <c r="BK555" i="2"/>
  <c r="J555" i="2"/>
  <c r="BE555" i="2" s="1"/>
  <c r="BI545" i="2"/>
  <c r="BH545" i="2"/>
  <c r="BG545" i="2"/>
  <c r="BF545" i="2"/>
  <c r="T545" i="2"/>
  <c r="R545" i="2"/>
  <c r="P545" i="2"/>
  <c r="BK545" i="2"/>
  <c r="J545" i="2"/>
  <c r="BE545" i="2" s="1"/>
  <c r="BI523" i="2"/>
  <c r="BH523" i="2"/>
  <c r="BG523" i="2"/>
  <c r="BF523" i="2"/>
  <c r="T523" i="2"/>
  <c r="R523" i="2"/>
  <c r="P523" i="2"/>
  <c r="BK523" i="2"/>
  <c r="J523" i="2"/>
  <c r="BE523" i="2" s="1"/>
  <c r="BI494" i="2"/>
  <c r="BH494" i="2"/>
  <c r="BG494" i="2"/>
  <c r="BF494" i="2"/>
  <c r="T494" i="2"/>
  <c r="R494" i="2"/>
  <c r="P494" i="2"/>
  <c r="BK494" i="2"/>
  <c r="J494" i="2"/>
  <c r="BE494" i="2" s="1"/>
  <c r="BI492" i="2"/>
  <c r="BH492" i="2"/>
  <c r="BG492" i="2"/>
  <c r="BF492" i="2"/>
  <c r="T492" i="2"/>
  <c r="R492" i="2"/>
  <c r="P492" i="2"/>
  <c r="BK492" i="2"/>
  <c r="J492" i="2"/>
  <c r="BE492" i="2" s="1"/>
  <c r="BI452" i="2"/>
  <c r="BH452" i="2"/>
  <c r="BG452" i="2"/>
  <c r="BF452" i="2"/>
  <c r="T452" i="2"/>
  <c r="R452" i="2"/>
  <c r="P452" i="2"/>
  <c r="BK452" i="2"/>
  <c r="J452" i="2"/>
  <c r="BE452" i="2" s="1"/>
  <c r="BI450" i="2"/>
  <c r="BH450" i="2"/>
  <c r="BG450" i="2"/>
  <c r="BF450" i="2"/>
  <c r="T450" i="2"/>
  <c r="R450" i="2"/>
  <c r="P450" i="2"/>
  <c r="BK450" i="2"/>
  <c r="J450" i="2"/>
  <c r="BE450" i="2" s="1"/>
  <c r="BI407" i="2"/>
  <c r="BH407" i="2"/>
  <c r="BG407" i="2"/>
  <c r="BF407" i="2"/>
  <c r="T407" i="2"/>
  <c r="R407" i="2"/>
  <c r="P407" i="2"/>
  <c r="BK407" i="2"/>
  <c r="J407" i="2"/>
  <c r="BE407" i="2" s="1"/>
  <c r="BI404" i="2"/>
  <c r="BH404" i="2"/>
  <c r="BG404" i="2"/>
  <c r="BF404" i="2"/>
  <c r="T404" i="2"/>
  <c r="R404" i="2"/>
  <c r="P404" i="2"/>
  <c r="BK404" i="2"/>
  <c r="J404" i="2"/>
  <c r="BE404" i="2" s="1"/>
  <c r="BI400" i="2"/>
  <c r="BH400" i="2"/>
  <c r="BG400" i="2"/>
  <c r="BF400" i="2"/>
  <c r="T400" i="2"/>
  <c r="R400" i="2"/>
  <c r="P400" i="2"/>
  <c r="BK400" i="2"/>
  <c r="J400" i="2"/>
  <c r="BE400" i="2" s="1"/>
  <c r="BI396" i="2"/>
  <c r="BH396" i="2"/>
  <c r="BG396" i="2"/>
  <c r="BF396" i="2"/>
  <c r="BE396" i="2"/>
  <c r="T396" i="2"/>
  <c r="R396" i="2"/>
  <c r="P396" i="2"/>
  <c r="BK396" i="2"/>
  <c r="J396" i="2"/>
  <c r="BI394" i="2"/>
  <c r="BH394" i="2"/>
  <c r="BG394" i="2"/>
  <c r="BF394" i="2"/>
  <c r="T394" i="2"/>
  <c r="R394" i="2"/>
  <c r="P394" i="2"/>
  <c r="BK394" i="2"/>
  <c r="J394" i="2"/>
  <c r="BE394" i="2" s="1"/>
  <c r="BI392" i="2"/>
  <c r="BH392" i="2"/>
  <c r="BG392" i="2"/>
  <c r="BF392" i="2"/>
  <c r="T392" i="2"/>
  <c r="R392" i="2"/>
  <c r="P392" i="2"/>
  <c r="BK392" i="2"/>
  <c r="J392" i="2"/>
  <c r="BE392" i="2" s="1"/>
  <c r="BI390" i="2"/>
  <c r="BH390" i="2"/>
  <c r="BG390" i="2"/>
  <c r="BF390" i="2"/>
  <c r="T390" i="2"/>
  <c r="R390" i="2"/>
  <c r="P390" i="2"/>
  <c r="BK390" i="2"/>
  <c r="J390" i="2"/>
  <c r="BE390" i="2" s="1"/>
  <c r="BI388" i="2"/>
  <c r="BH388" i="2"/>
  <c r="BG388" i="2"/>
  <c r="BF388" i="2"/>
  <c r="T388" i="2"/>
  <c r="R388" i="2"/>
  <c r="P388" i="2"/>
  <c r="BK388" i="2"/>
  <c r="J388" i="2"/>
  <c r="BE388" i="2" s="1"/>
  <c r="BI384" i="2"/>
  <c r="BH384" i="2"/>
  <c r="BG384" i="2"/>
  <c r="BF384" i="2"/>
  <c r="T384" i="2"/>
  <c r="R384" i="2"/>
  <c r="P384" i="2"/>
  <c r="BK384" i="2"/>
  <c r="J384" i="2"/>
  <c r="BE384" i="2" s="1"/>
  <c r="BI383" i="2"/>
  <c r="BH383" i="2"/>
  <c r="BG383" i="2"/>
  <c r="BF383" i="2"/>
  <c r="T383" i="2"/>
  <c r="R383" i="2"/>
  <c r="P383" i="2"/>
  <c r="BK383" i="2"/>
  <c r="J383" i="2"/>
  <c r="BE383" i="2" s="1"/>
  <c r="BI382" i="2"/>
  <c r="BH382" i="2"/>
  <c r="BG382" i="2"/>
  <c r="BF382" i="2"/>
  <c r="T382" i="2"/>
  <c r="R382" i="2"/>
  <c r="P382" i="2"/>
  <c r="BK382" i="2"/>
  <c r="J382" i="2"/>
  <c r="BE382" i="2" s="1"/>
  <c r="BI380" i="2"/>
  <c r="BH380" i="2"/>
  <c r="BG380" i="2"/>
  <c r="BF380" i="2"/>
  <c r="T380" i="2"/>
  <c r="R380" i="2"/>
  <c r="P380" i="2"/>
  <c r="BK380" i="2"/>
  <c r="J380" i="2"/>
  <c r="BE380" i="2" s="1"/>
  <c r="BI378" i="2"/>
  <c r="BH378" i="2"/>
  <c r="BG378" i="2"/>
  <c r="BF378" i="2"/>
  <c r="T378" i="2"/>
  <c r="R378" i="2"/>
  <c r="P378" i="2"/>
  <c r="BK378" i="2"/>
  <c r="J378" i="2"/>
  <c r="BE378" i="2" s="1"/>
  <c r="BI376" i="2"/>
  <c r="BH376" i="2"/>
  <c r="BG376" i="2"/>
  <c r="BF376" i="2"/>
  <c r="T376" i="2"/>
  <c r="R376" i="2"/>
  <c r="P376" i="2"/>
  <c r="BK376" i="2"/>
  <c r="J376" i="2"/>
  <c r="BE376" i="2" s="1"/>
  <c r="BI373" i="2"/>
  <c r="BH373" i="2"/>
  <c r="BG373" i="2"/>
  <c r="BF373" i="2"/>
  <c r="T373" i="2"/>
  <c r="R373" i="2"/>
  <c r="P373" i="2"/>
  <c r="BK373" i="2"/>
  <c r="J373" i="2"/>
  <c r="BE373" i="2" s="1"/>
  <c r="BI338" i="2"/>
  <c r="BH338" i="2"/>
  <c r="BG338" i="2"/>
  <c r="BF338" i="2"/>
  <c r="T338" i="2"/>
  <c r="R338" i="2"/>
  <c r="P338" i="2"/>
  <c r="BK338" i="2"/>
  <c r="J338" i="2"/>
  <c r="BE338" i="2" s="1"/>
  <c r="BI335" i="2"/>
  <c r="BH335" i="2"/>
  <c r="BG335" i="2"/>
  <c r="BF335" i="2"/>
  <c r="T335" i="2"/>
  <c r="R335" i="2"/>
  <c r="P335" i="2"/>
  <c r="BK335" i="2"/>
  <c r="J335" i="2"/>
  <c r="BE335" i="2" s="1"/>
  <c r="BI334" i="2"/>
  <c r="BH334" i="2"/>
  <c r="BG334" i="2"/>
  <c r="BF334" i="2"/>
  <c r="T334" i="2"/>
  <c r="R334" i="2"/>
  <c r="P334" i="2"/>
  <c r="BK334" i="2"/>
  <c r="J334" i="2"/>
  <c r="BE334" i="2" s="1"/>
  <c r="BI333" i="2"/>
  <c r="BH333" i="2"/>
  <c r="BG333" i="2"/>
  <c r="BF333" i="2"/>
  <c r="T333" i="2"/>
  <c r="R333" i="2"/>
  <c r="P333" i="2"/>
  <c r="BK333" i="2"/>
  <c r="J333" i="2"/>
  <c r="BE333" i="2" s="1"/>
  <c r="BI331" i="2"/>
  <c r="BH331" i="2"/>
  <c r="BG331" i="2"/>
  <c r="BF331" i="2"/>
  <c r="BE331" i="2"/>
  <c r="T331" i="2"/>
  <c r="R331" i="2"/>
  <c r="P331" i="2"/>
  <c r="BK331" i="2"/>
  <c r="J331" i="2"/>
  <c r="BI327" i="2"/>
  <c r="BH327" i="2"/>
  <c r="BG327" i="2"/>
  <c r="BF327" i="2"/>
  <c r="T327" i="2"/>
  <c r="R327" i="2"/>
  <c r="P327" i="2"/>
  <c r="BK327" i="2"/>
  <c r="J327" i="2"/>
  <c r="BE327" i="2" s="1"/>
  <c r="BI323" i="2"/>
  <c r="BH323" i="2"/>
  <c r="BG323" i="2"/>
  <c r="BF323" i="2"/>
  <c r="T323" i="2"/>
  <c r="R323" i="2"/>
  <c r="P323" i="2"/>
  <c r="BK323" i="2"/>
  <c r="J323" i="2"/>
  <c r="BE323" i="2" s="1"/>
  <c r="BI320" i="2"/>
  <c r="BH320" i="2"/>
  <c r="BG320" i="2"/>
  <c r="BF320" i="2"/>
  <c r="T320" i="2"/>
  <c r="R320" i="2"/>
  <c r="P320" i="2"/>
  <c r="BK320" i="2"/>
  <c r="J320" i="2"/>
  <c r="BE320" i="2" s="1"/>
  <c r="BI313" i="2"/>
  <c r="BH313" i="2"/>
  <c r="BG313" i="2"/>
  <c r="BF313" i="2"/>
  <c r="T313" i="2"/>
  <c r="R313" i="2"/>
  <c r="P313" i="2"/>
  <c r="BK313" i="2"/>
  <c r="J313" i="2"/>
  <c r="BE313" i="2" s="1"/>
  <c r="BI307" i="2"/>
  <c r="BH307" i="2"/>
  <c r="BG307" i="2"/>
  <c r="BF307" i="2"/>
  <c r="T307" i="2"/>
  <c r="R307" i="2"/>
  <c r="P307" i="2"/>
  <c r="BK307" i="2"/>
  <c r="J307" i="2"/>
  <c r="BE307" i="2" s="1"/>
  <c r="BI301" i="2"/>
  <c r="BH301" i="2"/>
  <c r="BG301" i="2"/>
  <c r="BF301" i="2"/>
  <c r="BE301" i="2"/>
  <c r="T301" i="2"/>
  <c r="R301" i="2"/>
  <c r="P301" i="2"/>
  <c r="BK301" i="2"/>
  <c r="J301" i="2"/>
  <c r="BI299" i="2"/>
  <c r="BH299" i="2"/>
  <c r="BG299" i="2"/>
  <c r="BF299" i="2"/>
  <c r="T299" i="2"/>
  <c r="R299" i="2"/>
  <c r="P299" i="2"/>
  <c r="BK299" i="2"/>
  <c r="J299" i="2"/>
  <c r="BE299" i="2" s="1"/>
  <c r="BI297" i="2"/>
  <c r="BH297" i="2"/>
  <c r="BG297" i="2"/>
  <c r="BF297" i="2"/>
  <c r="T297" i="2"/>
  <c r="R297" i="2"/>
  <c r="P297" i="2"/>
  <c r="BK297" i="2"/>
  <c r="J297" i="2"/>
  <c r="BE297" i="2" s="1"/>
  <c r="BI295" i="2"/>
  <c r="BH295" i="2"/>
  <c r="BG295" i="2"/>
  <c r="BF295" i="2"/>
  <c r="T295" i="2"/>
  <c r="R295" i="2"/>
  <c r="P295" i="2"/>
  <c r="BK295" i="2"/>
  <c r="J295" i="2"/>
  <c r="BE295" i="2" s="1"/>
  <c r="BI293" i="2"/>
  <c r="BH293" i="2"/>
  <c r="BG293" i="2"/>
  <c r="BF293" i="2"/>
  <c r="T293" i="2"/>
  <c r="R293" i="2"/>
  <c r="P293" i="2"/>
  <c r="BK293" i="2"/>
  <c r="J293" i="2"/>
  <c r="BE293" i="2" s="1"/>
  <c r="BI290" i="2"/>
  <c r="BH290" i="2"/>
  <c r="BG290" i="2"/>
  <c r="BF290" i="2"/>
  <c r="T290" i="2"/>
  <c r="R290" i="2"/>
  <c r="P290" i="2"/>
  <c r="BK290" i="2"/>
  <c r="J290" i="2"/>
  <c r="BE290" i="2" s="1"/>
  <c r="BI288" i="2"/>
  <c r="BH288" i="2"/>
  <c r="BG288" i="2"/>
  <c r="BF288" i="2"/>
  <c r="T288" i="2"/>
  <c r="R288" i="2"/>
  <c r="P288" i="2"/>
  <c r="BK288" i="2"/>
  <c r="J288" i="2"/>
  <c r="BE288" i="2" s="1"/>
  <c r="BI279" i="2"/>
  <c r="BH279" i="2"/>
  <c r="BG279" i="2"/>
  <c r="BF279" i="2"/>
  <c r="T279" i="2"/>
  <c r="R279" i="2"/>
  <c r="P279" i="2"/>
  <c r="BK279" i="2"/>
  <c r="J279" i="2"/>
  <c r="BE279" i="2" s="1"/>
  <c r="BI271" i="2"/>
  <c r="BH271" i="2"/>
  <c r="BG271" i="2"/>
  <c r="BF271" i="2"/>
  <c r="BE271" i="2"/>
  <c r="T271" i="2"/>
  <c r="R271" i="2"/>
  <c r="P271" i="2"/>
  <c r="BK271" i="2"/>
  <c r="J271" i="2"/>
  <c r="BI263" i="2"/>
  <c r="BH263" i="2"/>
  <c r="BG263" i="2"/>
  <c r="BF263" i="2"/>
  <c r="T263" i="2"/>
  <c r="R263" i="2"/>
  <c r="P263" i="2"/>
  <c r="BK263" i="2"/>
  <c r="J263" i="2"/>
  <c r="BE263" i="2" s="1"/>
  <c r="BI254" i="2"/>
  <c r="BH254" i="2"/>
  <c r="BG254" i="2"/>
  <c r="BF254" i="2"/>
  <c r="T254" i="2"/>
  <c r="R254" i="2"/>
  <c r="P254" i="2"/>
  <c r="BK254" i="2"/>
  <c r="J254" i="2"/>
  <c r="BE254" i="2" s="1"/>
  <c r="BI251" i="2"/>
  <c r="BH251" i="2"/>
  <c r="BG251" i="2"/>
  <c r="BF251" i="2"/>
  <c r="T251" i="2"/>
  <c r="T250" i="2" s="1"/>
  <c r="R251" i="2"/>
  <c r="P251" i="2"/>
  <c r="BK251" i="2"/>
  <c r="J251" i="2"/>
  <c r="BE251" i="2" s="1"/>
  <c r="BI245" i="2"/>
  <c r="BH245" i="2"/>
  <c r="BG245" i="2"/>
  <c r="BF245" i="2"/>
  <c r="T245" i="2"/>
  <c r="R245" i="2"/>
  <c r="P245" i="2"/>
  <c r="BK245" i="2"/>
  <c r="J245" i="2"/>
  <c r="BE245" i="2" s="1"/>
  <c r="BI242" i="2"/>
  <c r="BH242" i="2"/>
  <c r="BG242" i="2"/>
  <c r="BF242" i="2"/>
  <c r="T242" i="2"/>
  <c r="R242" i="2"/>
  <c r="P242" i="2"/>
  <c r="BK242" i="2"/>
  <c r="J242" i="2"/>
  <c r="BE242" i="2" s="1"/>
  <c r="BI235" i="2"/>
  <c r="BH235" i="2"/>
  <c r="BG235" i="2"/>
  <c r="BF235" i="2"/>
  <c r="T235" i="2"/>
  <c r="R235" i="2"/>
  <c r="P235" i="2"/>
  <c r="BK235" i="2"/>
  <c r="J235" i="2"/>
  <c r="BE235" i="2" s="1"/>
  <c r="BI232" i="2"/>
  <c r="BH232" i="2"/>
  <c r="BG232" i="2"/>
  <c r="BF232" i="2"/>
  <c r="T232" i="2"/>
  <c r="R232" i="2"/>
  <c r="P232" i="2"/>
  <c r="BK232" i="2"/>
  <c r="J232" i="2"/>
  <c r="BE232" i="2" s="1"/>
  <c r="BI229" i="2"/>
  <c r="BH229" i="2"/>
  <c r="BG229" i="2"/>
  <c r="BF229" i="2"/>
  <c r="T229" i="2"/>
  <c r="R229" i="2"/>
  <c r="P229" i="2"/>
  <c r="BK229" i="2"/>
  <c r="J229" i="2"/>
  <c r="BE229" i="2" s="1"/>
  <c r="BI227" i="2"/>
  <c r="BH227" i="2"/>
  <c r="BG227" i="2"/>
  <c r="BF227" i="2"/>
  <c r="T227" i="2"/>
  <c r="R227" i="2"/>
  <c r="P227" i="2"/>
  <c r="BK227" i="2"/>
  <c r="J227" i="2"/>
  <c r="BE227" i="2" s="1"/>
  <c r="BI223" i="2"/>
  <c r="BH223" i="2"/>
  <c r="BG223" i="2"/>
  <c r="BF223" i="2"/>
  <c r="T223" i="2"/>
  <c r="R223" i="2"/>
  <c r="P223" i="2"/>
  <c r="BK223" i="2"/>
  <c r="J223" i="2"/>
  <c r="BE223" i="2" s="1"/>
  <c r="BI220" i="2"/>
  <c r="BH220" i="2"/>
  <c r="BG220" i="2"/>
  <c r="BF220" i="2"/>
  <c r="T220" i="2"/>
  <c r="R220" i="2"/>
  <c r="P220" i="2"/>
  <c r="BK220" i="2"/>
  <c r="J220" i="2"/>
  <c r="BE220" i="2" s="1"/>
  <c r="BI218" i="2"/>
  <c r="BH218" i="2"/>
  <c r="BG218" i="2"/>
  <c r="BF218" i="2"/>
  <c r="T218" i="2"/>
  <c r="R218" i="2"/>
  <c r="P218" i="2"/>
  <c r="BK218" i="2"/>
  <c r="J218" i="2"/>
  <c r="BE218" i="2" s="1"/>
  <c r="BI216" i="2"/>
  <c r="BH216" i="2"/>
  <c r="BG216" i="2"/>
  <c r="BF216" i="2"/>
  <c r="T216" i="2"/>
  <c r="R216" i="2"/>
  <c r="P216" i="2"/>
  <c r="BK216" i="2"/>
  <c r="J216" i="2"/>
  <c r="BE216" i="2" s="1"/>
  <c r="BI210" i="2"/>
  <c r="BH210" i="2"/>
  <c r="BG210" i="2"/>
  <c r="BF210" i="2"/>
  <c r="T210" i="2"/>
  <c r="R210" i="2"/>
  <c r="P210" i="2"/>
  <c r="BK210" i="2"/>
  <c r="J210" i="2"/>
  <c r="BE210" i="2" s="1"/>
  <c r="BI206" i="2"/>
  <c r="BH206" i="2"/>
  <c r="BG206" i="2"/>
  <c r="BF206" i="2"/>
  <c r="T206" i="2"/>
  <c r="R206" i="2"/>
  <c r="P206" i="2"/>
  <c r="BK206" i="2"/>
  <c r="J206" i="2"/>
  <c r="BE206" i="2" s="1"/>
  <c r="BI201" i="2"/>
  <c r="BH201" i="2"/>
  <c r="BG201" i="2"/>
  <c r="BF201" i="2"/>
  <c r="T201" i="2"/>
  <c r="R201" i="2"/>
  <c r="P201" i="2"/>
  <c r="BK201" i="2"/>
  <c r="J201" i="2"/>
  <c r="BE201" i="2" s="1"/>
  <c r="BI197" i="2"/>
  <c r="BH197" i="2"/>
  <c r="BG197" i="2"/>
  <c r="BF197" i="2"/>
  <c r="T197" i="2"/>
  <c r="R197" i="2"/>
  <c r="P197" i="2"/>
  <c r="BK197" i="2"/>
  <c r="J197" i="2"/>
  <c r="BE197" i="2" s="1"/>
  <c r="BI191" i="2"/>
  <c r="BH191" i="2"/>
  <c r="BG191" i="2"/>
  <c r="BF191" i="2"/>
  <c r="T191" i="2"/>
  <c r="R191" i="2"/>
  <c r="P191" i="2"/>
  <c r="BK191" i="2"/>
  <c r="J191" i="2"/>
  <c r="BE191" i="2" s="1"/>
  <c r="BI188" i="2"/>
  <c r="BH188" i="2"/>
  <c r="BG188" i="2"/>
  <c r="BF188" i="2"/>
  <c r="T188" i="2"/>
  <c r="R188" i="2"/>
  <c r="P188" i="2"/>
  <c r="BK188" i="2"/>
  <c r="J188" i="2"/>
  <c r="BE188" i="2" s="1"/>
  <c r="BI185" i="2"/>
  <c r="BH185" i="2"/>
  <c r="BG185" i="2"/>
  <c r="BF185" i="2"/>
  <c r="T185" i="2"/>
  <c r="R185" i="2"/>
  <c r="P185" i="2"/>
  <c r="BK185" i="2"/>
  <c r="J185" i="2"/>
  <c r="BE185" i="2" s="1"/>
  <c r="BI182" i="2"/>
  <c r="BH182" i="2"/>
  <c r="BG182" i="2"/>
  <c r="BF182" i="2"/>
  <c r="T182" i="2"/>
  <c r="R182" i="2"/>
  <c r="P182" i="2"/>
  <c r="BK182" i="2"/>
  <c r="J182" i="2"/>
  <c r="BE182" i="2" s="1"/>
  <c r="BI179" i="2"/>
  <c r="BH179" i="2"/>
  <c r="BG179" i="2"/>
  <c r="BF179" i="2"/>
  <c r="T179" i="2"/>
  <c r="R179" i="2"/>
  <c r="P179" i="2"/>
  <c r="BK179" i="2"/>
  <c r="J179" i="2"/>
  <c r="BE179" i="2" s="1"/>
  <c r="BI177" i="2"/>
  <c r="BH177" i="2"/>
  <c r="BG177" i="2"/>
  <c r="BF177" i="2"/>
  <c r="T177" i="2"/>
  <c r="R177" i="2"/>
  <c r="P177" i="2"/>
  <c r="BK177" i="2"/>
  <c r="J177" i="2"/>
  <c r="BE177" i="2" s="1"/>
  <c r="BI175" i="2"/>
  <c r="BH175" i="2"/>
  <c r="BG175" i="2"/>
  <c r="BF175" i="2"/>
  <c r="T175" i="2"/>
  <c r="R175" i="2"/>
  <c r="P175" i="2"/>
  <c r="BK175" i="2"/>
  <c r="J175" i="2"/>
  <c r="BE175" i="2" s="1"/>
  <c r="BI172" i="2"/>
  <c r="BH172" i="2"/>
  <c r="BG172" i="2"/>
  <c r="BF172" i="2"/>
  <c r="T172" i="2"/>
  <c r="R172" i="2"/>
  <c r="P172" i="2"/>
  <c r="BK172" i="2"/>
  <c r="J172" i="2"/>
  <c r="BE172" i="2" s="1"/>
  <c r="BI170" i="2"/>
  <c r="BH170" i="2"/>
  <c r="BG170" i="2"/>
  <c r="BF170" i="2"/>
  <c r="T170" i="2"/>
  <c r="R170" i="2"/>
  <c r="P170" i="2"/>
  <c r="BK170" i="2"/>
  <c r="J170" i="2"/>
  <c r="BE170" i="2" s="1"/>
  <c r="BI169" i="2"/>
  <c r="BH169" i="2"/>
  <c r="BG169" i="2"/>
  <c r="BF169" i="2"/>
  <c r="T169" i="2"/>
  <c r="R169" i="2"/>
  <c r="P169" i="2"/>
  <c r="BK169" i="2"/>
  <c r="J169" i="2"/>
  <c r="BE169" i="2" s="1"/>
  <c r="BI166" i="2"/>
  <c r="BH166" i="2"/>
  <c r="BG166" i="2"/>
  <c r="BF166" i="2"/>
  <c r="T166" i="2"/>
  <c r="R166" i="2"/>
  <c r="P166" i="2"/>
  <c r="BK166" i="2"/>
  <c r="J166" i="2"/>
  <c r="BE166" i="2" s="1"/>
  <c r="BI162" i="2"/>
  <c r="BH162" i="2"/>
  <c r="BG162" i="2"/>
  <c r="BF162" i="2"/>
  <c r="T162" i="2"/>
  <c r="R162" i="2"/>
  <c r="P162" i="2"/>
  <c r="BK162" i="2"/>
  <c r="J162" i="2"/>
  <c r="BE162" i="2" s="1"/>
  <c r="BI155" i="2"/>
  <c r="BH155" i="2"/>
  <c r="BG155" i="2"/>
  <c r="BF155" i="2"/>
  <c r="T155" i="2"/>
  <c r="R155" i="2"/>
  <c r="R154" i="2" s="1"/>
  <c r="P155" i="2"/>
  <c r="P154" i="2" s="1"/>
  <c r="BK155" i="2"/>
  <c r="J155" i="2"/>
  <c r="BE155" i="2" s="1"/>
  <c r="BI151" i="2"/>
  <c r="BH151" i="2"/>
  <c r="BG151" i="2"/>
  <c r="BF151" i="2"/>
  <c r="T151" i="2"/>
  <c r="R151" i="2"/>
  <c r="P151" i="2"/>
  <c r="BK151" i="2"/>
  <c r="J151" i="2"/>
  <c r="BE151" i="2" s="1"/>
  <c r="BI148" i="2"/>
  <c r="BH148" i="2"/>
  <c r="BG148" i="2"/>
  <c r="BF148" i="2"/>
  <c r="T148" i="2"/>
  <c r="R148" i="2"/>
  <c r="P148" i="2"/>
  <c r="BK148" i="2"/>
  <c r="J148" i="2"/>
  <c r="BE148" i="2" s="1"/>
  <c r="BI146" i="2"/>
  <c r="BH146" i="2"/>
  <c r="BG146" i="2"/>
  <c r="BF146" i="2"/>
  <c r="T146" i="2"/>
  <c r="R146" i="2"/>
  <c r="P146" i="2"/>
  <c r="BK146" i="2"/>
  <c r="J146" i="2"/>
  <c r="BE146" i="2" s="1"/>
  <c r="BI143" i="2"/>
  <c r="BH143" i="2"/>
  <c r="BG143" i="2"/>
  <c r="BF143" i="2"/>
  <c r="T143" i="2"/>
  <c r="R143" i="2"/>
  <c r="P143" i="2"/>
  <c r="BK143" i="2"/>
  <c r="J143" i="2"/>
  <c r="BE143" i="2" s="1"/>
  <c r="BI141" i="2"/>
  <c r="BH141" i="2"/>
  <c r="BG141" i="2"/>
  <c r="BF141" i="2"/>
  <c r="T141" i="2"/>
  <c r="R141" i="2"/>
  <c r="P141" i="2"/>
  <c r="BK141" i="2"/>
  <c r="J141" i="2"/>
  <c r="BE141" i="2" s="1"/>
  <c r="BI139" i="2"/>
  <c r="BH139" i="2"/>
  <c r="BG139" i="2"/>
  <c r="BF139" i="2"/>
  <c r="T139" i="2"/>
  <c r="R139" i="2"/>
  <c r="P139" i="2"/>
  <c r="BK139" i="2"/>
  <c r="J139" i="2"/>
  <c r="BE139" i="2" s="1"/>
  <c r="BI137" i="2"/>
  <c r="BH137" i="2"/>
  <c r="BG137" i="2"/>
  <c r="BF137" i="2"/>
  <c r="T137" i="2"/>
  <c r="R137" i="2"/>
  <c r="P137" i="2"/>
  <c r="BK137" i="2"/>
  <c r="J137" i="2"/>
  <c r="BE137" i="2" s="1"/>
  <c r="BI135" i="2"/>
  <c r="BH135" i="2"/>
  <c r="BG135" i="2"/>
  <c r="BF135" i="2"/>
  <c r="T135" i="2"/>
  <c r="R135" i="2"/>
  <c r="P135" i="2"/>
  <c r="BK135" i="2"/>
  <c r="J135" i="2"/>
  <c r="BE135" i="2" s="1"/>
  <c r="BI133" i="2"/>
  <c r="BH133" i="2"/>
  <c r="BG133" i="2"/>
  <c r="BF133" i="2"/>
  <c r="T133" i="2"/>
  <c r="R133" i="2"/>
  <c r="P133" i="2"/>
  <c r="BK133" i="2"/>
  <c r="J133" i="2"/>
  <c r="BE133" i="2" s="1"/>
  <c r="BI129" i="2"/>
  <c r="BH129" i="2"/>
  <c r="BG129" i="2"/>
  <c r="BF129" i="2"/>
  <c r="BE129" i="2"/>
  <c r="T129" i="2"/>
  <c r="R129" i="2"/>
  <c r="P129" i="2"/>
  <c r="BK129" i="2"/>
  <c r="J129" i="2"/>
  <c r="BI127" i="2"/>
  <c r="BH127" i="2"/>
  <c r="BG127" i="2"/>
  <c r="BF127" i="2"/>
  <c r="T127" i="2"/>
  <c r="R127" i="2"/>
  <c r="P127" i="2"/>
  <c r="BK127" i="2"/>
  <c r="J127" i="2"/>
  <c r="BE127" i="2" s="1"/>
  <c r="BI125" i="2"/>
  <c r="BH125" i="2"/>
  <c r="BG125" i="2"/>
  <c r="BF125" i="2"/>
  <c r="BE125" i="2"/>
  <c r="T125" i="2"/>
  <c r="R125" i="2"/>
  <c r="P125" i="2"/>
  <c r="BK125" i="2"/>
  <c r="J125" i="2"/>
  <c r="BI122" i="2"/>
  <c r="BH122" i="2"/>
  <c r="BG122" i="2"/>
  <c r="BF122" i="2"/>
  <c r="T122" i="2"/>
  <c r="R122" i="2"/>
  <c r="P122" i="2"/>
  <c r="BK122" i="2"/>
  <c r="J122" i="2"/>
  <c r="BE122" i="2" s="1"/>
  <c r="BI118" i="2"/>
  <c r="BH118" i="2"/>
  <c r="BG118" i="2"/>
  <c r="BF118" i="2"/>
  <c r="BE118" i="2"/>
  <c r="T118" i="2"/>
  <c r="R118" i="2"/>
  <c r="P118" i="2"/>
  <c r="BK118" i="2"/>
  <c r="J118" i="2"/>
  <c r="BI114" i="2"/>
  <c r="BH114" i="2"/>
  <c r="BG114" i="2"/>
  <c r="BF114" i="2"/>
  <c r="T114" i="2"/>
  <c r="R114" i="2"/>
  <c r="P114" i="2"/>
  <c r="BK114" i="2"/>
  <c r="J114" i="2"/>
  <c r="BE114" i="2" s="1"/>
  <c r="BI112" i="2"/>
  <c r="BH112" i="2"/>
  <c r="BG112" i="2"/>
  <c r="BF112" i="2"/>
  <c r="BE112" i="2"/>
  <c r="T112" i="2"/>
  <c r="R112" i="2"/>
  <c r="P112" i="2"/>
  <c r="BK112" i="2"/>
  <c r="J112" i="2"/>
  <c r="BI110" i="2"/>
  <c r="BH110" i="2"/>
  <c r="BG110" i="2"/>
  <c r="BF110" i="2"/>
  <c r="T110" i="2"/>
  <c r="R110" i="2"/>
  <c r="P110" i="2"/>
  <c r="BK110" i="2"/>
  <c r="J110" i="2"/>
  <c r="BE110" i="2" s="1"/>
  <c r="BI108" i="2"/>
  <c r="F34" i="2" s="1"/>
  <c r="BD52" i="1" s="1"/>
  <c r="BH108" i="2"/>
  <c r="BG108" i="2"/>
  <c r="BF108" i="2"/>
  <c r="BE108" i="2"/>
  <c r="T108" i="2"/>
  <c r="R108" i="2"/>
  <c r="P108" i="2"/>
  <c r="BK108" i="2"/>
  <c r="BK107" i="2" s="1"/>
  <c r="J107" i="2" s="1"/>
  <c r="J58" i="2" s="1"/>
  <c r="J108" i="2"/>
  <c r="F99" i="2"/>
  <c r="E97" i="2"/>
  <c r="F49" i="2"/>
  <c r="E47" i="2"/>
  <c r="J21" i="2"/>
  <c r="E21" i="2"/>
  <c r="J101" i="2" s="1"/>
  <c r="J20" i="2"/>
  <c r="J18" i="2"/>
  <c r="E18" i="2"/>
  <c r="F52" i="2" s="1"/>
  <c r="J17" i="2"/>
  <c r="J15" i="2"/>
  <c r="E15" i="2"/>
  <c r="F51" i="2" s="1"/>
  <c r="J14" i="2"/>
  <c r="J12" i="2"/>
  <c r="J99" i="2" s="1"/>
  <c r="E7" i="2"/>
  <c r="E45" i="2" s="1"/>
  <c r="AS51" i="1"/>
  <c r="L47" i="1"/>
  <c r="AM46" i="1"/>
  <c r="L46" i="1"/>
  <c r="AM44" i="1"/>
  <c r="L44" i="1"/>
  <c r="L42" i="1"/>
  <c r="L41" i="1"/>
  <c r="BK1202" i="2" l="1"/>
  <c r="J1202" i="2" s="1"/>
  <c r="J74" i="2" s="1"/>
  <c r="BK1462" i="2"/>
  <c r="J1462" i="2" s="1"/>
  <c r="J79" i="2" s="1"/>
  <c r="R82" i="3"/>
  <c r="R139" i="3"/>
  <c r="E45" i="4"/>
  <c r="E78" i="4"/>
  <c r="T90" i="4"/>
  <c r="P90" i="4"/>
  <c r="T165" i="4"/>
  <c r="T133" i="5"/>
  <c r="F74" i="6"/>
  <c r="F52" i="6"/>
  <c r="BK86" i="7"/>
  <c r="R95" i="7"/>
  <c r="J31" i="7"/>
  <c r="AW57" i="1" s="1"/>
  <c r="P121" i="7"/>
  <c r="R178" i="7"/>
  <c r="P116" i="10"/>
  <c r="F77" i="9"/>
  <c r="F52" i="9"/>
  <c r="F102" i="2"/>
  <c r="BK132" i="2"/>
  <c r="J132" i="2" s="1"/>
  <c r="J59" i="2" s="1"/>
  <c r="P250" i="2"/>
  <c r="P319" i="2"/>
  <c r="T991" i="2"/>
  <c r="R1012" i="2"/>
  <c r="R1030" i="2"/>
  <c r="BK1184" i="2"/>
  <c r="J1184" i="2" s="1"/>
  <c r="J71" i="2" s="1"/>
  <c r="P1192" i="2"/>
  <c r="P1202" i="2"/>
  <c r="BK1212" i="2"/>
  <c r="J1212" i="2" s="1"/>
  <c r="J75" i="2" s="1"/>
  <c r="BK1222" i="2"/>
  <c r="J1222" i="2" s="1"/>
  <c r="J76" i="2" s="1"/>
  <c r="BK1528" i="2"/>
  <c r="J1528" i="2" s="1"/>
  <c r="J80" i="2" s="1"/>
  <c r="J31" i="3"/>
  <c r="AW53" i="1" s="1"/>
  <c r="P94" i="3"/>
  <c r="BK94" i="3"/>
  <c r="J94" i="3" s="1"/>
  <c r="J59" i="3" s="1"/>
  <c r="T94" i="3"/>
  <c r="T139" i="3"/>
  <c r="J51" i="4"/>
  <c r="J84" i="4"/>
  <c r="J49" i="4"/>
  <c r="P103" i="5"/>
  <c r="P78" i="8"/>
  <c r="P77" i="8" s="1"/>
  <c r="AU58" i="1" s="1"/>
  <c r="F30" i="8"/>
  <c r="AZ58" i="1" s="1"/>
  <c r="E95" i="2"/>
  <c r="T107" i="2"/>
  <c r="F33" i="2"/>
  <c r="BC52" i="1" s="1"/>
  <c r="P132" i="2"/>
  <c r="R250" i="2"/>
  <c r="R319" i="2"/>
  <c r="T869" i="2"/>
  <c r="P972" i="2"/>
  <c r="T1012" i="2"/>
  <c r="T1030" i="2"/>
  <c r="R1109" i="2"/>
  <c r="R1192" i="2"/>
  <c r="BK1192" i="2"/>
  <c r="J1192" i="2" s="1"/>
  <c r="J73" i="2" s="1"/>
  <c r="R1202" i="2"/>
  <c r="P1212" i="2"/>
  <c r="P1222" i="2"/>
  <c r="R1266" i="2"/>
  <c r="R1271" i="2"/>
  <c r="P1271" i="2"/>
  <c r="R1462" i="2"/>
  <c r="P1528" i="2"/>
  <c r="T1571" i="2"/>
  <c r="P1617" i="2"/>
  <c r="P1721" i="2"/>
  <c r="F33" i="3"/>
  <c r="BC53" i="1" s="1"/>
  <c r="E69" i="5"/>
  <c r="R103" i="5"/>
  <c r="T121" i="7"/>
  <c r="T85" i="7" s="1"/>
  <c r="R155" i="7"/>
  <c r="J49" i="10"/>
  <c r="R104" i="10"/>
  <c r="R192" i="10"/>
  <c r="P1571" i="2"/>
  <c r="T1617" i="2"/>
  <c r="BK1721" i="2"/>
  <c r="J1721" i="2" s="1"/>
  <c r="J83" i="2" s="1"/>
  <c r="BK1750" i="2"/>
  <c r="J1750" i="2" s="1"/>
  <c r="J84" i="2" s="1"/>
  <c r="BK1755" i="2"/>
  <c r="J1755" i="2" s="1"/>
  <c r="J85" i="2" s="1"/>
  <c r="R1755" i="2"/>
  <c r="F32" i="3"/>
  <c r="BB53" i="1" s="1"/>
  <c r="F52" i="4"/>
  <c r="F31" i="4"/>
  <c r="BA54" i="1" s="1"/>
  <c r="R143" i="4"/>
  <c r="R182" i="4"/>
  <c r="T192" i="4"/>
  <c r="T191" i="4" s="1"/>
  <c r="BK196" i="4"/>
  <c r="J196" i="4" s="1"/>
  <c r="J67" i="4" s="1"/>
  <c r="T103" i="5"/>
  <c r="P133" i="5"/>
  <c r="BK133" i="5"/>
  <c r="J133" i="5" s="1"/>
  <c r="J59" i="5" s="1"/>
  <c r="F34" i="6"/>
  <c r="BD56" i="1" s="1"/>
  <c r="BK110" i="7"/>
  <c r="J110" i="7" s="1"/>
  <c r="J59" i="7" s="1"/>
  <c r="T134" i="7"/>
  <c r="R188" i="7"/>
  <c r="J49" i="8"/>
  <c r="J73" i="8"/>
  <c r="R108" i="9"/>
  <c r="T116" i="10"/>
  <c r="BK140" i="10"/>
  <c r="J140" i="10" s="1"/>
  <c r="J60" i="10" s="1"/>
  <c r="BK170" i="10"/>
  <c r="J170" i="10" s="1"/>
  <c r="J64" i="10" s="1"/>
  <c r="BK1571" i="2"/>
  <c r="J1571" i="2" s="1"/>
  <c r="J81" i="2" s="1"/>
  <c r="R1571" i="2"/>
  <c r="T1755" i="2"/>
  <c r="J51" i="3"/>
  <c r="BK139" i="3"/>
  <c r="J139" i="3" s="1"/>
  <c r="J60" i="3" s="1"/>
  <c r="T131" i="4"/>
  <c r="T89" i="4" s="1"/>
  <c r="T88" i="4" s="1"/>
  <c r="BK143" i="4"/>
  <c r="J143" i="4" s="1"/>
  <c r="J60" i="4" s="1"/>
  <c r="BK182" i="4"/>
  <c r="J182" i="4" s="1"/>
  <c r="J63" i="4" s="1"/>
  <c r="P199" i="4"/>
  <c r="R133" i="5"/>
  <c r="J71" i="6"/>
  <c r="F51" i="7"/>
  <c r="R134" i="7"/>
  <c r="P183" i="7"/>
  <c r="E67" i="8"/>
  <c r="F74" i="8"/>
  <c r="F51" i="9"/>
  <c r="BK81" i="9"/>
  <c r="J81" i="9" s="1"/>
  <c r="J57" i="9" s="1"/>
  <c r="F34" i="9"/>
  <c r="BD59" i="1" s="1"/>
  <c r="R105" i="9"/>
  <c r="T108" i="9"/>
  <c r="R81" i="9"/>
  <c r="P108" i="9"/>
  <c r="BK108" i="9"/>
  <c r="J108" i="9" s="1"/>
  <c r="J60" i="9" s="1"/>
  <c r="T151" i="10"/>
  <c r="T166" i="10"/>
  <c r="P223" i="10"/>
  <c r="T233" i="10"/>
  <c r="P241" i="10"/>
  <c r="BK251" i="10"/>
  <c r="J251" i="10" s="1"/>
  <c r="J71" i="10" s="1"/>
  <c r="P286" i="10"/>
  <c r="R301" i="10"/>
  <c r="T155" i="11"/>
  <c r="R137" i="12"/>
  <c r="BK182" i="12"/>
  <c r="T198" i="12"/>
  <c r="T214" i="12"/>
  <c r="F74" i="13"/>
  <c r="R78" i="13"/>
  <c r="R77" i="13" s="1"/>
  <c r="F32" i="13"/>
  <c r="BB63" i="1" s="1"/>
  <c r="F31" i="13"/>
  <c r="BA63" i="1" s="1"/>
  <c r="P251" i="10"/>
  <c r="T301" i="10"/>
  <c r="BK341" i="10"/>
  <c r="J341" i="10" s="1"/>
  <c r="J81" i="10" s="1"/>
  <c r="F77" i="11"/>
  <c r="F51" i="13"/>
  <c r="R162" i="10"/>
  <c r="P166" i="10"/>
  <c r="R341" i="10"/>
  <c r="E70" i="11"/>
  <c r="E45" i="12"/>
  <c r="F85" i="12"/>
  <c r="R90" i="12"/>
  <c r="R154" i="12"/>
  <c r="R170" i="12"/>
  <c r="R182" i="12"/>
  <c r="P230" i="12"/>
  <c r="T230" i="12"/>
  <c r="R233" i="10"/>
  <c r="BK241" i="10"/>
  <c r="J241" i="10" s="1"/>
  <c r="J70" i="10" s="1"/>
  <c r="T296" i="10"/>
  <c r="T323" i="10"/>
  <c r="T82" i="11"/>
  <c r="J78" i="13"/>
  <c r="J57" i="13" s="1"/>
  <c r="J80" i="5"/>
  <c r="J57" i="5" s="1"/>
  <c r="J51" i="2"/>
  <c r="F101" i="2"/>
  <c r="R107" i="2"/>
  <c r="R869" i="2"/>
  <c r="T972" i="2"/>
  <c r="BK991" i="2"/>
  <c r="J991" i="2" s="1"/>
  <c r="J65" i="2" s="1"/>
  <c r="J1012" i="2"/>
  <c r="J68" i="2" s="1"/>
  <c r="P1030" i="2"/>
  <c r="R1184" i="2"/>
  <c r="T1222" i="2"/>
  <c r="J30" i="3"/>
  <c r="AV53" i="1" s="1"/>
  <c r="AT53" i="1" s="1"/>
  <c r="F32" i="4"/>
  <c r="BB54" i="1" s="1"/>
  <c r="BK90" i="4"/>
  <c r="F34" i="4"/>
  <c r="BD54" i="1" s="1"/>
  <c r="BK165" i="4"/>
  <c r="J165" i="4" s="1"/>
  <c r="J62" i="4" s="1"/>
  <c r="R196" i="4"/>
  <c r="J30" i="2"/>
  <c r="AV52" i="1" s="1"/>
  <c r="J49" i="2"/>
  <c r="F32" i="2"/>
  <c r="BB52" i="1" s="1"/>
  <c r="T132" i="2"/>
  <c r="BK154" i="2"/>
  <c r="J154" i="2" s="1"/>
  <c r="J60" i="2" s="1"/>
  <c r="BK972" i="2"/>
  <c r="J972" i="2" s="1"/>
  <c r="J64" i="2" s="1"/>
  <c r="P1012" i="2"/>
  <c r="P1109" i="2"/>
  <c r="F30" i="2"/>
  <c r="AZ52" i="1" s="1"/>
  <c r="P82" i="3"/>
  <c r="P81" i="3" s="1"/>
  <c r="P80" i="3" s="1"/>
  <c r="AU53" i="1" s="1"/>
  <c r="F31" i="3"/>
  <c r="BA53" i="1" s="1"/>
  <c r="F30" i="3"/>
  <c r="AZ53" i="1" s="1"/>
  <c r="J31" i="4"/>
  <c r="AW54" i="1" s="1"/>
  <c r="P143" i="4"/>
  <c r="P165" i="4"/>
  <c r="F34" i="5"/>
  <c r="BD55" i="1" s="1"/>
  <c r="F51" i="4"/>
  <c r="F84" i="4"/>
  <c r="BK191" i="4"/>
  <c r="J191" i="4" s="1"/>
  <c r="J65" i="4" s="1"/>
  <c r="J192" i="4"/>
  <c r="J66" i="4" s="1"/>
  <c r="P107" i="2"/>
  <c r="F31" i="2"/>
  <c r="BA52" i="1" s="1"/>
  <c r="J31" i="2"/>
  <c r="AW52" i="1" s="1"/>
  <c r="R132" i="2"/>
  <c r="T154" i="2"/>
  <c r="BK250" i="2"/>
  <c r="J250" i="2" s="1"/>
  <c r="J61" i="2" s="1"/>
  <c r="T319" i="2"/>
  <c r="BK1030" i="2"/>
  <c r="J1030" i="2" s="1"/>
  <c r="J69" i="2" s="1"/>
  <c r="T1109" i="2"/>
  <c r="P1184" i="2"/>
  <c r="T1271" i="2"/>
  <c r="P1755" i="2"/>
  <c r="F51" i="3"/>
  <c r="F76" i="3"/>
  <c r="R94" i="3"/>
  <c r="T143" i="4"/>
  <c r="F30" i="5"/>
  <c r="AZ55" i="1" s="1"/>
  <c r="J30" i="5"/>
  <c r="AV55" i="1" s="1"/>
  <c r="T80" i="5"/>
  <c r="T79" i="5" s="1"/>
  <c r="P1189" i="2"/>
  <c r="T1202" i="2"/>
  <c r="R1721" i="2"/>
  <c r="P1750" i="2"/>
  <c r="T82" i="3"/>
  <c r="T81" i="3" s="1"/>
  <c r="T80" i="3" s="1"/>
  <c r="R90" i="4"/>
  <c r="F33" i="4"/>
  <c r="BC54" i="1" s="1"/>
  <c r="P131" i="4"/>
  <c r="R165" i="4"/>
  <c r="R192" i="4"/>
  <c r="P80" i="5"/>
  <c r="P79" i="5" s="1"/>
  <c r="AU55" i="1" s="1"/>
  <c r="F32" i="5"/>
  <c r="BB55" i="1" s="1"/>
  <c r="F51" i="6"/>
  <c r="F73" i="6"/>
  <c r="F32" i="6"/>
  <c r="BB56" i="1" s="1"/>
  <c r="J86" i="7"/>
  <c r="J57" i="7" s="1"/>
  <c r="F30" i="7"/>
  <c r="AZ57" i="1" s="1"/>
  <c r="J30" i="7"/>
  <c r="AV57" i="1" s="1"/>
  <c r="AT57" i="1" s="1"/>
  <c r="F34" i="7"/>
  <c r="BD57" i="1" s="1"/>
  <c r="J30" i="10"/>
  <c r="AV60" i="1" s="1"/>
  <c r="J49" i="3"/>
  <c r="F77" i="3"/>
  <c r="F34" i="3"/>
  <c r="BD53" i="1" s="1"/>
  <c r="J30" i="4"/>
  <c r="AV54" i="1" s="1"/>
  <c r="F30" i="4"/>
  <c r="AZ54" i="1" s="1"/>
  <c r="R80" i="5"/>
  <c r="F33" i="5"/>
  <c r="BC55" i="1" s="1"/>
  <c r="BK78" i="6"/>
  <c r="J31" i="6"/>
  <c r="AW56" i="1" s="1"/>
  <c r="F31" i="6"/>
  <c r="BA56" i="1" s="1"/>
  <c r="F33" i="7"/>
  <c r="BC57" i="1" s="1"/>
  <c r="R151" i="10"/>
  <c r="BK319" i="2"/>
  <c r="J319" i="2" s="1"/>
  <c r="J62" i="2" s="1"/>
  <c r="BK1109" i="2"/>
  <c r="J1109" i="2" s="1"/>
  <c r="J70" i="2" s="1"/>
  <c r="BK1271" i="2"/>
  <c r="J1271" i="2" s="1"/>
  <c r="J78" i="2" s="1"/>
  <c r="BK1617" i="2"/>
  <c r="J1617" i="2" s="1"/>
  <c r="J82" i="2" s="1"/>
  <c r="P196" i="4"/>
  <c r="P191" i="4" s="1"/>
  <c r="F75" i="5"/>
  <c r="F31" i="5"/>
  <c r="BA55" i="1" s="1"/>
  <c r="J31" i="5"/>
  <c r="AW55" i="1" s="1"/>
  <c r="BK103" i="5"/>
  <c r="J103" i="5" s="1"/>
  <c r="J58" i="5" s="1"/>
  <c r="P78" i="6"/>
  <c r="P77" i="6" s="1"/>
  <c r="AU56" i="1" s="1"/>
  <c r="J49" i="7"/>
  <c r="J79" i="7"/>
  <c r="F32" i="10"/>
  <c r="BB60" i="1" s="1"/>
  <c r="R78" i="6"/>
  <c r="R77" i="6" s="1"/>
  <c r="F33" i="6"/>
  <c r="BC56" i="1" s="1"/>
  <c r="R86" i="7"/>
  <c r="F32" i="7"/>
  <c r="BB57" i="1" s="1"/>
  <c r="R110" i="7"/>
  <c r="BK134" i="7"/>
  <c r="J134" i="7" s="1"/>
  <c r="J61" i="7" s="1"/>
  <c r="BK155" i="7"/>
  <c r="J155" i="7" s="1"/>
  <c r="J62" i="7" s="1"/>
  <c r="BK178" i="7"/>
  <c r="J178" i="7" s="1"/>
  <c r="J63" i="7" s="1"/>
  <c r="BK183" i="7"/>
  <c r="J183" i="7" s="1"/>
  <c r="J64" i="7" s="1"/>
  <c r="F51" i="8"/>
  <c r="F73" i="8"/>
  <c r="J30" i="9"/>
  <c r="AV59" i="1" s="1"/>
  <c r="AT59" i="1" s="1"/>
  <c r="J51" i="6"/>
  <c r="J30" i="6"/>
  <c r="AV56" i="1" s="1"/>
  <c r="AT56" i="1" s="1"/>
  <c r="T78" i="6"/>
  <c r="T77" i="6" s="1"/>
  <c r="E75" i="7"/>
  <c r="E45" i="7"/>
  <c r="R121" i="7"/>
  <c r="F31" i="9"/>
  <c r="BA59" i="1" s="1"/>
  <c r="F30" i="9"/>
  <c r="AZ59" i="1" s="1"/>
  <c r="R99" i="9"/>
  <c r="P99" i="9"/>
  <c r="P104" i="10"/>
  <c r="BK177" i="10"/>
  <c r="J177" i="10" s="1"/>
  <c r="J65" i="10" s="1"/>
  <c r="P192" i="10"/>
  <c r="F30" i="6"/>
  <c r="AZ56" i="1" s="1"/>
  <c r="F52" i="7"/>
  <c r="F31" i="7"/>
  <c r="BA57" i="1" s="1"/>
  <c r="P95" i="7"/>
  <c r="T95" i="7"/>
  <c r="T155" i="7"/>
  <c r="BK188" i="7"/>
  <c r="J188" i="7" s="1"/>
  <c r="J65" i="7" s="1"/>
  <c r="F31" i="8"/>
  <c r="BA58" i="1" s="1"/>
  <c r="J31" i="8"/>
  <c r="AW58" i="1" s="1"/>
  <c r="F32" i="8"/>
  <c r="BB58" i="1" s="1"/>
  <c r="F33" i="10"/>
  <c r="BC60" i="1" s="1"/>
  <c r="T170" i="10"/>
  <c r="J301" i="10"/>
  <c r="J77" i="10" s="1"/>
  <c r="BK296" i="10"/>
  <c r="J296" i="10" s="1"/>
  <c r="J76" i="10" s="1"/>
  <c r="J312" i="10"/>
  <c r="J79" i="10" s="1"/>
  <c r="J82" i="11"/>
  <c r="J58" i="11" s="1"/>
  <c r="F30" i="11"/>
  <c r="AZ61" i="1" s="1"/>
  <c r="J30" i="11"/>
  <c r="AV61" i="1" s="1"/>
  <c r="T183" i="7"/>
  <c r="BK78" i="8"/>
  <c r="J30" i="8"/>
  <c r="AV58" i="1" s="1"/>
  <c r="AT58" i="1" s="1"/>
  <c r="F34" i="8"/>
  <c r="BD58" i="1" s="1"/>
  <c r="T81" i="9"/>
  <c r="F33" i="9"/>
  <c r="BC59" i="1" s="1"/>
  <c r="P105" i="9"/>
  <c r="F52" i="10"/>
  <c r="J31" i="10"/>
  <c r="AW60" i="1" s="1"/>
  <c r="F31" i="10"/>
  <c r="BA60" i="1" s="1"/>
  <c r="R177" i="10"/>
  <c r="T241" i="10"/>
  <c r="BK266" i="10"/>
  <c r="R266" i="10"/>
  <c r="F31" i="11"/>
  <c r="BA61" i="1" s="1"/>
  <c r="J49" i="13"/>
  <c r="J71" i="13"/>
  <c r="J73" i="13"/>
  <c r="J51" i="13"/>
  <c r="BK121" i="7"/>
  <c r="J121" i="7" s="1"/>
  <c r="J60" i="7" s="1"/>
  <c r="P155" i="7"/>
  <c r="T78" i="8"/>
  <c r="T77" i="8" s="1"/>
  <c r="F33" i="8"/>
  <c r="BC58" i="1" s="1"/>
  <c r="F32" i="9"/>
  <c r="BB59" i="1" s="1"/>
  <c r="T99" i="9"/>
  <c r="F30" i="10"/>
  <c r="AZ60" i="1" s="1"/>
  <c r="R116" i="10"/>
  <c r="R103" i="10" s="1"/>
  <c r="BK151" i="10"/>
  <c r="J151" i="10" s="1"/>
  <c r="J61" i="10" s="1"/>
  <c r="P162" i="10"/>
  <c r="R212" i="10"/>
  <c r="T223" i="10"/>
  <c r="BK233" i="10"/>
  <c r="J233" i="10" s="1"/>
  <c r="J69" i="10" s="1"/>
  <c r="T266" i="10"/>
  <c r="P312" i="10"/>
  <c r="BK323" i="10"/>
  <c r="J323" i="10" s="1"/>
  <c r="J80" i="10" s="1"/>
  <c r="F98" i="10"/>
  <c r="P266" i="10"/>
  <c r="P341" i="10"/>
  <c r="P323" i="10" s="1"/>
  <c r="R155" i="11"/>
  <c r="R230" i="12"/>
  <c r="E70" i="9"/>
  <c r="J98" i="10"/>
  <c r="T104" i="10"/>
  <c r="BK116" i="10"/>
  <c r="J116" i="10" s="1"/>
  <c r="J59" i="10" s="1"/>
  <c r="P140" i="10"/>
  <c r="T162" i="10"/>
  <c r="BK166" i="10"/>
  <c r="J166" i="10" s="1"/>
  <c r="J63" i="10" s="1"/>
  <c r="P170" i="10"/>
  <c r="T192" i="10"/>
  <c r="BK212" i="10"/>
  <c r="J212" i="10" s="1"/>
  <c r="J67" i="10" s="1"/>
  <c r="R251" i="10"/>
  <c r="R286" i="10"/>
  <c r="R312" i="10"/>
  <c r="R323" i="10"/>
  <c r="J49" i="11"/>
  <c r="J74" i="11"/>
  <c r="J51" i="11"/>
  <c r="R82" i="11"/>
  <c r="J30" i="12"/>
  <c r="AV62" i="1" s="1"/>
  <c r="F30" i="12"/>
  <c r="AZ62" i="1" s="1"/>
  <c r="F34" i="12"/>
  <c r="BD62" i="1" s="1"/>
  <c r="BK104" i="10"/>
  <c r="F34" i="10"/>
  <c r="BD60" i="1" s="1"/>
  <c r="R140" i="10"/>
  <c r="P151" i="10"/>
  <c r="BK162" i="10"/>
  <c r="J162" i="10" s="1"/>
  <c r="J62" i="10" s="1"/>
  <c r="R170" i="10"/>
  <c r="P177" i="10"/>
  <c r="BK192" i="10"/>
  <c r="J192" i="10" s="1"/>
  <c r="J66" i="10" s="1"/>
  <c r="P233" i="10"/>
  <c r="T251" i="10"/>
  <c r="T286" i="10"/>
  <c r="R296" i="10"/>
  <c r="P301" i="10"/>
  <c r="P296" i="10" s="1"/>
  <c r="T312" i="10"/>
  <c r="F33" i="11"/>
  <c r="BC61" i="1" s="1"/>
  <c r="P82" i="11"/>
  <c r="P81" i="11" s="1"/>
  <c r="P80" i="11" s="1"/>
  <c r="AU61" i="1" s="1"/>
  <c r="J31" i="11"/>
  <c r="AW61" i="1" s="1"/>
  <c r="F33" i="12"/>
  <c r="BC62" i="1" s="1"/>
  <c r="J31" i="12"/>
  <c r="AW62" i="1" s="1"/>
  <c r="BK137" i="12"/>
  <c r="J137" i="12" s="1"/>
  <c r="J59" i="12" s="1"/>
  <c r="T154" i="12"/>
  <c r="BK230" i="12"/>
  <c r="J230" i="12" s="1"/>
  <c r="J67" i="12" s="1"/>
  <c r="F31" i="12"/>
  <c r="BA62" i="1" s="1"/>
  <c r="J90" i="12"/>
  <c r="J58" i="12" s="1"/>
  <c r="F76" i="11"/>
  <c r="F32" i="11"/>
  <c r="BB61" i="1" s="1"/>
  <c r="BK155" i="11"/>
  <c r="J155" i="11" s="1"/>
  <c r="J59" i="11" s="1"/>
  <c r="R256" i="11"/>
  <c r="J49" i="12"/>
  <c r="J82" i="12"/>
  <c r="BK154" i="12"/>
  <c r="J154" i="12" s="1"/>
  <c r="J61" i="12" s="1"/>
  <c r="T182" i="12"/>
  <c r="T181" i="12" s="1"/>
  <c r="BK198" i="12"/>
  <c r="J198" i="12" s="1"/>
  <c r="J65" i="12" s="1"/>
  <c r="P214" i="12"/>
  <c r="P181" i="12" s="1"/>
  <c r="J56" i="13"/>
  <c r="J27" i="13"/>
  <c r="J30" i="13"/>
  <c r="AV63" i="1" s="1"/>
  <c r="F33" i="13"/>
  <c r="BC63" i="1" s="1"/>
  <c r="T256" i="11"/>
  <c r="T81" i="11" s="1"/>
  <c r="T80" i="11" s="1"/>
  <c r="P90" i="12"/>
  <c r="T148" i="12"/>
  <c r="P170" i="12"/>
  <c r="P154" i="12" s="1"/>
  <c r="J182" i="12"/>
  <c r="J64" i="12" s="1"/>
  <c r="BK181" i="12"/>
  <c r="J181" i="12" s="1"/>
  <c r="J63" i="12" s="1"/>
  <c r="R198" i="12"/>
  <c r="R181" i="12" s="1"/>
  <c r="P78" i="13"/>
  <c r="P77" i="13" s="1"/>
  <c r="AU63" i="1" s="1"/>
  <c r="J31" i="13"/>
  <c r="AW63" i="1" s="1"/>
  <c r="T78" i="13"/>
  <c r="T77" i="13" s="1"/>
  <c r="E67" i="13"/>
  <c r="F30" i="13"/>
  <c r="AZ63" i="1" s="1"/>
  <c r="BK80" i="9" l="1"/>
  <c r="J80" i="9" s="1"/>
  <c r="R79" i="5"/>
  <c r="R191" i="4"/>
  <c r="T1011" i="2"/>
  <c r="P106" i="2"/>
  <c r="R89" i="12"/>
  <c r="T103" i="10"/>
  <c r="P85" i="7"/>
  <c r="AU57" i="1" s="1"/>
  <c r="P80" i="9"/>
  <c r="AU59" i="1" s="1"/>
  <c r="BK81" i="3"/>
  <c r="BD51" i="1"/>
  <c r="W30" i="1" s="1"/>
  <c r="BC51" i="1"/>
  <c r="W29" i="1" s="1"/>
  <c r="R1011" i="2"/>
  <c r="T311" i="10"/>
  <c r="R88" i="12"/>
  <c r="T89" i="12"/>
  <c r="T88" i="12" s="1"/>
  <c r="R81" i="11"/>
  <c r="R80" i="11" s="1"/>
  <c r="BK311" i="10"/>
  <c r="J311" i="10" s="1"/>
  <c r="J78" i="10" s="1"/>
  <c r="R80" i="9"/>
  <c r="P89" i="4"/>
  <c r="P88" i="4" s="1"/>
  <c r="AU54" i="1" s="1"/>
  <c r="R81" i="3"/>
  <c r="R80" i="3" s="1"/>
  <c r="T106" i="2"/>
  <c r="AY51" i="1"/>
  <c r="AZ51" i="1"/>
  <c r="P265" i="10"/>
  <c r="T265" i="10"/>
  <c r="J266" i="10"/>
  <c r="J73" i="10" s="1"/>
  <c r="BK265" i="10"/>
  <c r="J265" i="10" s="1"/>
  <c r="J72" i="10" s="1"/>
  <c r="T80" i="9"/>
  <c r="BK81" i="11"/>
  <c r="R85" i="7"/>
  <c r="AT55" i="1"/>
  <c r="BA51" i="1"/>
  <c r="T102" i="10"/>
  <c r="P311" i="10"/>
  <c r="R311" i="10"/>
  <c r="AT63" i="1"/>
  <c r="J78" i="6"/>
  <c r="J57" i="6" s="1"/>
  <c r="BK77" i="6"/>
  <c r="J77" i="6" s="1"/>
  <c r="AT54" i="1"/>
  <c r="AT60" i="1"/>
  <c r="R89" i="4"/>
  <c r="R88" i="4" s="1"/>
  <c r="P1011" i="2"/>
  <c r="P105" i="2" s="1"/>
  <c r="AU52" i="1" s="1"/>
  <c r="AT52" i="1"/>
  <c r="BK89" i="4"/>
  <c r="J90" i="4"/>
  <c r="J58" i="4" s="1"/>
  <c r="BK106" i="2"/>
  <c r="BK89" i="12"/>
  <c r="R265" i="10"/>
  <c r="R102" i="10" s="1"/>
  <c r="J78" i="8"/>
  <c r="J57" i="8" s="1"/>
  <c r="BK77" i="8"/>
  <c r="J77" i="8" s="1"/>
  <c r="BK85" i="7"/>
  <c r="J85" i="7" s="1"/>
  <c r="P89" i="12"/>
  <c r="P88" i="12" s="1"/>
  <c r="AU62" i="1" s="1"/>
  <c r="AG63" i="1"/>
  <c r="AN63" i="1" s="1"/>
  <c r="J36" i="13"/>
  <c r="J104" i="10"/>
  <c r="J58" i="10" s="1"/>
  <c r="BK103" i="10"/>
  <c r="AT62" i="1"/>
  <c r="AT61" i="1"/>
  <c r="P103" i="10"/>
  <c r="J56" i="9"/>
  <c r="J27" i="9"/>
  <c r="J81" i="3"/>
  <c r="J57" i="3" s="1"/>
  <c r="BK80" i="3"/>
  <c r="J80" i="3" s="1"/>
  <c r="BB51" i="1"/>
  <c r="BK1011" i="2"/>
  <c r="J1011" i="2" s="1"/>
  <c r="J67" i="2" s="1"/>
  <c r="R106" i="2"/>
  <c r="R105" i="2" s="1"/>
  <c r="BK79" i="5"/>
  <c r="J79" i="5" s="1"/>
  <c r="T105" i="2" l="1"/>
  <c r="AV51" i="1"/>
  <c r="W26" i="1"/>
  <c r="AG59" i="1"/>
  <c r="AN59" i="1" s="1"/>
  <c r="J36" i="9"/>
  <c r="AX51" i="1"/>
  <c r="W28" i="1"/>
  <c r="J103" i="10"/>
  <c r="J57" i="10" s="1"/>
  <c r="BK102" i="10"/>
  <c r="J102" i="10" s="1"/>
  <c r="J89" i="4"/>
  <c r="J57" i="4" s="1"/>
  <c r="BK88" i="4"/>
  <c r="J88" i="4" s="1"/>
  <c r="BK80" i="11"/>
  <c r="J80" i="11" s="1"/>
  <c r="J81" i="11"/>
  <c r="J57" i="11" s="1"/>
  <c r="J27" i="8"/>
  <c r="J56" i="8"/>
  <c r="J106" i="2"/>
  <c r="J57" i="2" s="1"/>
  <c r="BK105" i="2"/>
  <c r="J105" i="2" s="1"/>
  <c r="J56" i="6"/>
  <c r="J27" i="6"/>
  <c r="J56" i="5"/>
  <c r="J27" i="5"/>
  <c r="J27" i="3"/>
  <c r="J56" i="3"/>
  <c r="P102" i="10"/>
  <c r="AU60" i="1" s="1"/>
  <c r="AU51" i="1" s="1"/>
  <c r="J56" i="7"/>
  <c r="J27" i="7"/>
  <c r="BK88" i="12"/>
  <c r="J88" i="12" s="1"/>
  <c r="J89" i="12"/>
  <c r="J57" i="12" s="1"/>
  <c r="AW51" i="1"/>
  <c r="AK27" i="1" s="1"/>
  <c r="W27" i="1"/>
  <c r="J56" i="11" l="1"/>
  <c r="J27" i="11"/>
  <c r="J56" i="12"/>
  <c r="J27" i="12"/>
  <c r="AG56" i="1"/>
  <c r="AN56" i="1" s="1"/>
  <c r="J36" i="6"/>
  <c r="J56" i="4"/>
  <c r="J27" i="4"/>
  <c r="J36" i="7"/>
  <c r="AG57" i="1"/>
  <c r="AN57" i="1" s="1"/>
  <c r="AG53" i="1"/>
  <c r="AN53" i="1" s="1"/>
  <c r="J36" i="3"/>
  <c r="AG58" i="1"/>
  <c r="AN58" i="1" s="1"/>
  <c r="J36" i="8"/>
  <c r="AK26" i="1"/>
  <c r="AT51" i="1"/>
  <c r="AG55" i="1"/>
  <c r="AN55" i="1" s="1"/>
  <c r="J36" i="5"/>
  <c r="J27" i="2"/>
  <c r="J56" i="2"/>
  <c r="J27" i="10"/>
  <c r="J56" i="10"/>
  <c r="AG54" i="1" l="1"/>
  <c r="AN54" i="1" s="1"/>
  <c r="J36" i="4"/>
  <c r="AG62" i="1"/>
  <c r="AN62" i="1" s="1"/>
  <c r="J36" i="12"/>
  <c r="AG61" i="1"/>
  <c r="AN61" i="1" s="1"/>
  <c r="J36" i="11"/>
  <c r="AG52" i="1"/>
  <c r="J36" i="2"/>
  <c r="J36" i="10"/>
  <c r="AG60" i="1"/>
  <c r="AN60" i="1" s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<sst xmlns="http://schemas.openxmlformats.org/spreadsheetml/2006/main" count="33892" uniqueCount="4481">
  <si>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</si>
  <si>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</si>
  <si>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</si>
  <si>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</si>
  <si>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</si>
  <si>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</si>
  <si>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</si>
  <si>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{5659d0dd-e747-43d5-8429-fbc39b20bc93}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</si>
  <si>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</si>
  <si>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</si>
  <si>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</si>
  <si>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</si>
  <si>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</si>
  <si>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</si>
  <si>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</si>
  <si>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</si>
  <si>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</si>
  <si>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</si>
  <si>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</si>
  <si>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Nástavba a přístavba MŠ Vostelčice Choceň, Smetanova 1682</t>
  </si>
  <si>
    <t>KSO:</t>
  </si>
  <si>
    <t/>
  </si>
  <si>
    <t>CC-CZ:</t>
  </si>
  <si>
    <t>Místo:</t>
  </si>
  <si>
    <t xml:space="preserve"> </t>
  </si>
  <si>
    <t>Datum:</t>
  </si>
  <si>
    <t>4. 6. 2017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</si>
  <si>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</si>
  <si>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</si>
  <si>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</si>
  <si>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</si>
  <si>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</si>
  <si>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</si>
  <si>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</si>
  <si>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</si>
  <si>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</si>
  <si>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</si>
  <si>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</si>
  <si>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</si>
  <si>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</si>
  <si>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</si>
  <si>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</si>
  <si>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</si>
  <si>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</si>
  <si>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</si>
  <si>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</si>
  <si>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</si>
  <si>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</si>
  <si>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</si>
  <si>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</si>
  <si>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</si>
  <si>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</si>
  <si>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</si>
  <si>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</si>
  <si>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</si>
  <si>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</si>
  <si>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</si>
  <si>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</si>
  <si>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</si>
  <si>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</si>
  <si>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</si>
  <si>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</si>
  <si>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</si>
  <si>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</si>
  <si>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</si>
  <si>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</si>
  <si>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</si>
  <si>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</si>
  <si>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</si>
  <si>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</si>
  <si>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</si>
  <si>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</si>
  <si>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</si>
  <si>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</si>
  <si>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</si>
  <si>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část</t>
  </si>
  <si>
    <t>STA</t>
  </si>
  <si>
    <t>1</t>
  </si>
  <si>
    <t>{51501353-a975-4a1e-8615-b12b7b64cbda}</t>
  </si>
  <si>
    <t>2</t>
  </si>
  <si>
    <t>02</t>
  </si>
  <si>
    <t>Architektonicko-stavební část - stávající sociální zázemí</t>
  </si>
  <si>
    <t>{2fb97fd2-6a34-4626-b4df-e52740a75b21}</t>
  </si>
  <si>
    <t>03</t>
  </si>
  <si>
    <t>Zpevněné plochy a terénní úpravy</t>
  </si>
  <si>
    <t>{1a75f5e9-a5aa-4215-97e1-e4b1c12a6063}</t>
  </si>
  <si>
    <t>04 - ZTI  - způsobil</t>
  </si>
  <si>
    <t>04 - ZTI  - způsobilé nák...</t>
  </si>
  <si>
    <t>{7478bfac-865e-4b16-9c36-c61362d22136}</t>
  </si>
  <si>
    <t xml:space="preserve">05 - ZTI  stávající </t>
  </si>
  <si>
    <t>05 - ZTI  stávající soc. ...</t>
  </si>
  <si>
    <t>{d74cc1a0-9def-46ef-86c0-64841383e65a}</t>
  </si>
  <si>
    <t>06 - Vytápění - způs</t>
  </si>
  <si>
    <t>06 - Vytápění - způsobilé...</t>
  </si>
  <si>
    <t>{4bea326c-4faa-4072-820d-e2585a4ab696}</t>
  </si>
  <si>
    <t>07 - VZDUCHOTECHNIKA</t>
  </si>
  <si>
    <t>07 - VZDUCHOTECHNIKA - zp...</t>
  </si>
  <si>
    <t>{2887b9db-ca6c-4b74-8fd8-ea32b6734973}</t>
  </si>
  <si>
    <t xml:space="preserve">08 - Plynoinstalace </t>
  </si>
  <si>
    <t>08 - Plynoinstalace - způ...</t>
  </si>
  <si>
    <t>{5e7eafbc-a689-4a7f-b1da-125072da15b3}</t>
  </si>
  <si>
    <t xml:space="preserve">09 - Elektromontáže </t>
  </si>
  <si>
    <t>09 - Elektromontáže - způ...</t>
  </si>
  <si>
    <t>{a36bcb59-076b-485e-86c2-3bcb154df404}</t>
  </si>
  <si>
    <t xml:space="preserve">10 - Elektromontáže </t>
  </si>
  <si>
    <t>10 - Elektromontáže kotel...</t>
  </si>
  <si>
    <t>{1a9786e6-c997-44eb-b808-0d4516dd4145}</t>
  </si>
  <si>
    <t>11 - Gastro - způsob</t>
  </si>
  <si>
    <t>11 - Gastro - způsobilé n...</t>
  </si>
  <si>
    <t>{04d6c1e3-4e5f-42a5-a9ec-d5221d1539af}</t>
  </si>
  <si>
    <t>12</t>
  </si>
  <si>
    <t>Vedlejší a ostatní náklady</t>
  </si>
  <si>
    <t>{26db47d2-5424-498d-95db-fe8166deca78}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</si>
  <si>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</si>
  <si>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</si>
  <si>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</si>
  <si>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</si>
  <si>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</si>
  <si>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</si>
  <si>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</si>
  <si>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Architektonicko-stavební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</si>
  <si>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</si>
  <si>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</si>
  <si>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</si>
  <si>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</si>
  <si>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</si>
  <si>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</si>
  <si>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</si>
  <si>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</si>
  <si>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</si>
  <si>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</si>
  <si>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</si>
  <si>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</si>
  <si>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</si>
  <si>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</si>
  <si>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</si>
  <si>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</si>
  <si>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</si>
  <si>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</si>
  <si>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</si>
  <si>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</si>
  <si>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725 - Zdravotechnika - zařizovací předměty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</si>
  <si>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</si>
  <si>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</si>
  <si>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</si>
  <si>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</si>
  <si>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</si>
  <si>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</si>
  <si>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</si>
  <si>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</si>
  <si>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</si>
  <si>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</si>
  <si>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</si>
  <si>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</si>
  <si>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</si>
  <si>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</si>
  <si>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</si>
  <si>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</si>
  <si>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</si>
  <si>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</si>
  <si>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</si>
  <si>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</si>
  <si>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</si>
  <si>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</si>
  <si>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</si>
  <si>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</si>
  <si>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</si>
  <si>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</si>
  <si>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</si>
  <si>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</si>
  <si>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</si>
  <si>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</si>
  <si>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</si>
  <si>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</si>
  <si>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</si>
  <si>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z betonových nebo kamenných dlaždic</t>
  </si>
  <si>
    <t>m2</t>
  </si>
  <si>
    <t>CS ÚRS 2017 01</t>
  </si>
  <si>
    <t>4</t>
  </si>
  <si>
    <t>276871809</t>
  </si>
  <si>
    <t>VV</t>
  </si>
  <si>
    <t>"viz výkres D1.01.2, D1.01.3, D1.1.04" (7,00+15,80+15,00+12,65+12,65+12,80+20,00)*0,50</t>
  </si>
  <si>
    <t>122201101</t>
  </si>
  <si>
    <t>Odkopávky a prokopávky nezapažené v hornině tř. 3 objem do 100 m3</t>
  </si>
  <si>
    <t>m3</t>
  </si>
  <si>
    <t>-845227642</t>
  </si>
  <si>
    <t>"vytvoření zářezu pro ovou zastavěnou plochu" 3,30*3,90*0,35</t>
  </si>
  <si>
    <t>3</t>
  </si>
  <si>
    <t>122201109</t>
  </si>
  <si>
    <t>Příplatek za lepivost u odkopávek v hornině tř. 1 až 3</t>
  </si>
  <si>
    <t>-1142981708</t>
  </si>
  <si>
    <t>132212101</t>
  </si>
  <si>
    <t>Hloubení rýh š do 600 mm ručním nebo pneum nářadím v soudržných horninách tř. 3</t>
  </si>
  <si>
    <t>1304611367</t>
  </si>
  <si>
    <t>"viz výkres D1.1.03" (3,85+2,60)*0,50*1,00</t>
  </si>
  <si>
    <t>"základy pro ocelová schodiště" (1,20+1,20)*0,50*1,00</t>
  </si>
  <si>
    <t>"patky přístřešku na kola" (0,50*0,50*0,80)*20</t>
  </si>
  <si>
    <t>5</t>
  </si>
  <si>
    <t>132212109</t>
  </si>
  <si>
    <t>Příplatek za lepivost u hloubení rýh š do 600 mm ručním nebo pneum nářadím v hornině tř. 3</t>
  </si>
  <si>
    <t>1875280369</t>
  </si>
  <si>
    <t>6</t>
  </si>
  <si>
    <t>162701102</t>
  </si>
  <si>
    <t>Vodorovné přemístění do 7000 m výkopku/sypaniny z horniny tř. 1 až 4</t>
  </si>
  <si>
    <t>679021350</t>
  </si>
  <si>
    <t>"množství převzato z položky č. 122201101" 4,505</t>
  </si>
  <si>
    <t>"množství převzato z položky č. 132212101" 8,425</t>
  </si>
  <si>
    <t>7</t>
  </si>
  <si>
    <t>167101101</t>
  </si>
  <si>
    <t>Nakládání výkopku z hornin tř. 1 až 4 do 100 m3</t>
  </si>
  <si>
    <t>-62957319</t>
  </si>
  <si>
    <t>"množství převzato z položky č. 162701102" 12,93</t>
  </si>
  <si>
    <t>8</t>
  </si>
  <si>
    <t>171201201</t>
  </si>
  <si>
    <t>Uložení sypaniny na skládky</t>
  </si>
  <si>
    <t>-1143167490</t>
  </si>
  <si>
    <t>9</t>
  </si>
  <si>
    <t>171201211</t>
  </si>
  <si>
    <t>Poplatek za uložení odpadu ze sypaniny na skládce (skládkovné)</t>
  </si>
  <si>
    <t>t</t>
  </si>
  <si>
    <t>-990295607</t>
  </si>
  <si>
    <t>12,93*1,75 'Přepočtené koeficientem množství</t>
  </si>
  <si>
    <t>Zakládání</t>
  </si>
  <si>
    <t>10</t>
  </si>
  <si>
    <t>271532212</t>
  </si>
  <si>
    <t>Podsyp pod základové konstrukce se zhutněním z hrubého kameniva frakce 16 až 32 mm</t>
  </si>
  <si>
    <t>-1148481491</t>
  </si>
  <si>
    <t>"viz výkres D1.1.03" ((1,20*2,60)+(2,40*2,60))*0,15</t>
  </si>
  <si>
    <t>11</t>
  </si>
  <si>
    <t>273321311</t>
  </si>
  <si>
    <t>Základové desky ze ŽB bez zvýšených nároků na prostředí tř. C 16/20</t>
  </si>
  <si>
    <t>-1736100851</t>
  </si>
  <si>
    <t>"viz výkres D1.1.03" 3,85*2,85*0,15</t>
  </si>
  <si>
    <t>273351215</t>
  </si>
  <si>
    <t>Zřízení bednění stěn základových desek</t>
  </si>
  <si>
    <t>999130580</t>
  </si>
  <si>
    <t>"viz výkres D1.1.03" 3,85*0,30</t>
  </si>
  <si>
    <t>13</t>
  </si>
  <si>
    <t>273351216</t>
  </si>
  <si>
    <t>Odstranění bednění stěn základových desek</t>
  </si>
  <si>
    <t>-335917362</t>
  </si>
  <si>
    <t>14</t>
  </si>
  <si>
    <t>273362021</t>
  </si>
  <si>
    <t>Výztuž základových desek svařovanými sítěmi Kari</t>
  </si>
  <si>
    <t>1200204099</t>
  </si>
  <si>
    <t>"viz výkres D1.1.03" ((3,85*2,85)*4,04*1,25)*0,001</t>
  </si>
  <si>
    <t>274313511</t>
  </si>
  <si>
    <t>Základové pásy z betonu tř. C 12/15</t>
  </si>
  <si>
    <t>1403106614</t>
  </si>
  <si>
    <t>16</t>
  </si>
  <si>
    <t>275313511</t>
  </si>
  <si>
    <t>Základové patky z betonu tř. C 12/15</t>
  </si>
  <si>
    <t>-1345764408</t>
  </si>
  <si>
    <t>17</t>
  </si>
  <si>
    <t>279113134</t>
  </si>
  <si>
    <t>Základová zeď tl do 300 mm z tvárnic ztraceného bednění včetně výplně z betonu tř. C 16/20</t>
  </si>
  <si>
    <t>-788281882</t>
  </si>
  <si>
    <t>"viz výkres D1.1.03" (3,85+2,60)*0,25</t>
  </si>
  <si>
    <t>"základy pro ocelová schodiště" (1,20+1,20)*0,25</t>
  </si>
  <si>
    <t>18</t>
  </si>
  <si>
    <t>279361821</t>
  </si>
  <si>
    <t>Výztuž základových zdí nosných betonářskou ocelí 10 505</t>
  </si>
  <si>
    <t>-707219850</t>
  </si>
  <si>
    <t>"viz výkres D1.1.03" ((3,85+2,60)*0,25*10)*0,001</t>
  </si>
  <si>
    <t>"základy pro ocelová schodiště" ((1,20+1,20)*0,25*10)*0,001</t>
  </si>
  <si>
    <t>Svislé a kompletní konstrukce</t>
  </si>
  <si>
    <t>19</t>
  </si>
  <si>
    <t>311272223</t>
  </si>
  <si>
    <t>Zdivo nosné tl 250 mm z pórobetonových přesných hladkých tvárnic hmotnosti 500 kg/m3</t>
  </si>
  <si>
    <t>-284867743</t>
  </si>
  <si>
    <t>"viz výkres D1.1.03" (((2,60+3,85)*4,00)-(1,15*2,35*2))*0,25</t>
  </si>
  <si>
    <t>"viz výkres D1.1.06 - atika" (12,65+12,65+20,95+20,95)*0,25*0,25</t>
  </si>
  <si>
    <t>"viz výkres D1.1.07" (((6,48+6,48-1,20+3,83+8,43+2,65)*3,25)-(1,20*1,75*5)-(1,20*2,00)-(1,00*2,02))*0,25</t>
  </si>
  <si>
    <t>"viz výkres D1.1.07 - atika" (6,48+3,83+5,83+2,40)*0,25*0,25</t>
  </si>
  <si>
    <t>"viz výkres D1.1.07 - atika" (20,70+21,10+12,55+5,13)*0,25*0,25</t>
  </si>
  <si>
    <t>"viz výkres D1.1.13 - atika" 11,28*0,25*0,25</t>
  </si>
  <si>
    <t>20</t>
  </si>
  <si>
    <t>311272323</t>
  </si>
  <si>
    <t>Zdivo nosné tl 300 mm z pórobetonových přesných hladkých tvárnic hmotnosti 500 kg/m3</t>
  </si>
  <si>
    <t>-1196443769</t>
  </si>
  <si>
    <t>"viz výkres D1.1.06" (((12,65+12,65+14,9+6,0+12,05+20,85+14,60)*3,0)-(1,5*2,0*11)-(1,0*2,02*2)-(1,5*2,63)-(1,2*1,75*8)-(1,00*0,85*2)-(0,9*2,02*5))*0,3</t>
  </si>
  <si>
    <t>"viz výkres D1.1.06" -(2,90*2,65*0,30)</t>
  </si>
  <si>
    <t>"viz výkres D1.1.07" (((20,70+21,10+12,55+5,13+18,40)*3,25)-(1,00*2,05)-(1,50*2,50)-(0,90*1,75*9)-(1,20*1,75*12)-(0,90*2,02*4)-(2,50*2,65))*0,30</t>
  </si>
  <si>
    <t>317121151</t>
  </si>
  <si>
    <t>Montáž ŽB překladů prefabrikovaných do rýh světlosti otvoru do 1050 mm</t>
  </si>
  <si>
    <t>kus</t>
  </si>
  <si>
    <t>817642120</t>
  </si>
  <si>
    <t>"viz výkres výpis překladů"</t>
  </si>
  <si>
    <t>"P10" 3</t>
  </si>
  <si>
    <t>22</t>
  </si>
  <si>
    <t>M</t>
  </si>
  <si>
    <t>593210710</t>
  </si>
  <si>
    <t>překlad železobetonový RZP 149x14x14 cm</t>
  </si>
  <si>
    <t>-853041291</t>
  </si>
  <si>
    <t>23</t>
  </si>
  <si>
    <t>317141224</t>
  </si>
  <si>
    <t>Překlady ploché z pórobetonu š 150 mm pro světlost otvoru do 1250 mm</t>
  </si>
  <si>
    <t>1079269503</t>
  </si>
  <si>
    <t>"viz výkres D1.1.06" 1</t>
  </si>
  <si>
    <t>24</t>
  </si>
  <si>
    <t>317142221</t>
  </si>
  <si>
    <t>Překlady nenosné přímé z pórobetonu v příčkách tl 100 mm pro světlost otvoru do 1010 mm</t>
  </si>
  <si>
    <t>-951542927</t>
  </si>
  <si>
    <t>"viz výkres D1.1.06" 7</t>
  </si>
  <si>
    <t>"viz výkres D1.1.07" 9</t>
  </si>
  <si>
    <t>25</t>
  </si>
  <si>
    <t>317142322</t>
  </si>
  <si>
    <t>Překlady nenosné přímé z pórobetonu v příčkách tl 150 mm pro světlost otvoru do 1010 mm</t>
  </si>
  <si>
    <t>-417058699</t>
  </si>
  <si>
    <t>"viz výkres D1.1.07" 4</t>
  </si>
  <si>
    <t>26</t>
  </si>
  <si>
    <t>317143521</t>
  </si>
  <si>
    <t>Překlady nosné z pórobetonu ve zdech tl 250 mm pro světlost otvoru do 1100 mm</t>
  </si>
  <si>
    <t>1629143671</t>
  </si>
  <si>
    <t>"viz výkres D1.1.07" 1</t>
  </si>
  <si>
    <t>27</t>
  </si>
  <si>
    <t>317143522</t>
  </si>
  <si>
    <t>Překlady nosné z pórobetonu ve zdech tl 250 mm pro světlost otvoru do 1350 mm</t>
  </si>
  <si>
    <t>-1785279084</t>
  </si>
  <si>
    <t>"viz výkres D1.1.03" 1+1</t>
  </si>
  <si>
    <t>"viz výkres D1.1.07" 5+1</t>
  </si>
  <si>
    <t>28</t>
  </si>
  <si>
    <t>317143621</t>
  </si>
  <si>
    <t>Překlady nosné z pórobetonu ve zdech tl 300 mm pro světlost otvoru do 1100 mm</t>
  </si>
  <si>
    <t>524006362</t>
  </si>
  <si>
    <t>"viz výkres D1.1.06" 2+5+2</t>
  </si>
  <si>
    <t>"viz výkres D1.1.07" 14</t>
  </si>
  <si>
    <t>29</t>
  </si>
  <si>
    <t>317143622</t>
  </si>
  <si>
    <t>Překlady nosné z pórobetonu ve zdech tl 300 mm pro světlost otvoru do 1350 mm</t>
  </si>
  <si>
    <t>1294595199</t>
  </si>
  <si>
    <t>"viz výkres D1.1.06" 8</t>
  </si>
  <si>
    <t>"viz výkres D1.1.07" 12</t>
  </si>
  <si>
    <t>30</t>
  </si>
  <si>
    <t>317143624</t>
  </si>
  <si>
    <t>Překlady nosné z pórobetonu ve zdech tl 300 mm pro světlost otvoru do 1500 mm</t>
  </si>
  <si>
    <t>1558811997</t>
  </si>
  <si>
    <t>31</t>
  </si>
  <si>
    <t>317941123</t>
  </si>
  <si>
    <t>Osazování ocelových válcovaných nosníků na zdivu I, IE, U, UE nebo L do č 22</t>
  </si>
  <si>
    <t>2052669698</t>
  </si>
  <si>
    <t>"P3" 3*5,00*36,20*0,001</t>
  </si>
  <si>
    <t>"P7" 3*3,00*14,30*0,001</t>
  </si>
  <si>
    <t>"P11" 3*3,30*26,20*0,001</t>
  </si>
  <si>
    <t>"P13" 3*2,90*26,20*0,001</t>
  </si>
  <si>
    <t>32</t>
  </si>
  <si>
    <t>130107160</t>
  </si>
  <si>
    <t>ocel profilová IPN, v jakosti 11 375, h=140 mm</t>
  </si>
  <si>
    <t>5832688</t>
  </si>
  <si>
    <t>0,129*1,1 'Přepočtené koeficientem množství</t>
  </si>
  <si>
    <t>33</t>
  </si>
  <si>
    <t>130107220</t>
  </si>
  <si>
    <t>ocel profilová IPN, v jakosti 11 375, h=200 mm</t>
  </si>
  <si>
    <t>1396563895</t>
  </si>
  <si>
    <t>0,487*1,1 'Přepočtené koeficientem množství</t>
  </si>
  <si>
    <t>34</t>
  </si>
  <si>
    <t>130107260</t>
  </si>
  <si>
    <t>ocel profilová IPN, v jakosti 11 375, h=240 mm</t>
  </si>
  <si>
    <t>2066421357</t>
  </si>
  <si>
    <t>0,543*1,1 'Přepočtené koeficientem množství</t>
  </si>
  <si>
    <t>35</t>
  </si>
  <si>
    <t>317944323</t>
  </si>
  <si>
    <t>Válcované nosníky č.14 až 22 dodatečně osazované do připravených otvorů</t>
  </si>
  <si>
    <t>652824283</t>
  </si>
  <si>
    <t xml:space="preserve">"viz výkres D1.1.03" </t>
  </si>
  <si>
    <t>"nové otvory do H 1.32 a H 1.33" ((1,60+1,60)*17,90*1,10)*2</t>
  </si>
  <si>
    <t xml:space="preserve">"viz výkres D1.1.07" </t>
  </si>
  <si>
    <t>"otvor mezi objekt D a C" (1,40+1,40)*17,90*1,10</t>
  </si>
  <si>
    <t>181,148*0,001 'Přepočtené koeficientem množství</t>
  </si>
  <si>
    <t>36</t>
  </si>
  <si>
    <t>340238224</t>
  </si>
  <si>
    <t>Zazdívka otvorů pl do 1 m2 v příčkách nebo stěnách z tvárnic pórobetonových tl 250 mm</t>
  </si>
  <si>
    <t>761287011</t>
  </si>
  <si>
    <t>"viz výkres D1.1.09" (0,60*0,60)+(0,90*0,60)+(1,20*0,60)</t>
  </si>
  <si>
    <t>37</t>
  </si>
  <si>
    <t>340238235</t>
  </si>
  <si>
    <t>Zazdívka otvorů pl do 1 m2 v příčkách nebo stěnách z příčkovek pórobetonových tl 150 mm</t>
  </si>
  <si>
    <t>1226195248</t>
  </si>
  <si>
    <t>"viz výkres D1.1.09" 1,20*0,60</t>
  </si>
  <si>
    <t>38</t>
  </si>
  <si>
    <t>340239224</t>
  </si>
  <si>
    <t>Zazdívka otvorů pl do 4 m2 v příčkách nebo stěnách z tvárnic pórobetonových tl 250 mm</t>
  </si>
  <si>
    <t>-1028236579</t>
  </si>
  <si>
    <t>"viz výkres D1.1.03" 1,20*1,80</t>
  </si>
  <si>
    <t>"viz výkres D1.1.09" 1,20*3,00</t>
  </si>
  <si>
    <t>39</t>
  </si>
  <si>
    <t>340239235</t>
  </si>
  <si>
    <t>Zazdívka otvorů pl do 4 m2 v příčkách nebo stěnách z příčkovek pórobetonových tl 150 mm</t>
  </si>
  <si>
    <t>-284499503</t>
  </si>
  <si>
    <t>"viz výkres D1.1.03" (1,20*1,80)*3</t>
  </si>
  <si>
    <t>"viz výkres D1.1.07" (0,90*1,75)+(1,20*1,75)</t>
  </si>
  <si>
    <t>40</t>
  </si>
  <si>
    <t>342272148</t>
  </si>
  <si>
    <t>Příčky tl 50 mm z pórobetonových přesných hladkých příčkovek objemové hmotnosti 500 kg/m3</t>
  </si>
  <si>
    <t>887171281</t>
  </si>
  <si>
    <t>"bednění věnce v úrovni stropních panelů" 111,36</t>
  </si>
  <si>
    <t>41</t>
  </si>
  <si>
    <t>342272323</t>
  </si>
  <si>
    <t>Příčky tl 100 mm z pórobetonových přesných hladkých příčkovek objemové hmotnosti 500 kg/m3</t>
  </si>
  <si>
    <t>235371325</t>
  </si>
  <si>
    <t>"viz výkres D1.1.06" ((1,78+5,55+0,25+0,30+3,48+1,80+1,98+6,00+1,75+1,00)*3,00)-(0,80*2,00*7)</t>
  </si>
  <si>
    <t>"viz výkres D1.1.07" ((8,50+1,55+1,55+2,85+3,40+1,00+2,58+1,53+0,85+3,35+1,70)*3,25)-(0,60*2,00)-(0,80*2,00*8)</t>
  </si>
  <si>
    <t>42</t>
  </si>
  <si>
    <t>342272523</t>
  </si>
  <si>
    <t>Příčky tl 150 mm z pórobetonových přesných hladkých příčkovek objemové hmotnosti 500 kg/m3</t>
  </si>
  <si>
    <t>1524719661</t>
  </si>
  <si>
    <t>"viz výkres D1.1.06"((3,43+3,48+3,48)*3,00)-(1,20*0,95)</t>
  </si>
  <si>
    <t>"viz výkres D1.1.07"((4,60+1,15+1,45+1,80+6,08+5,80+1,05+1,05+1,20+3,95)*3,25)-(0,90*1,00)-(0,80*2,00)-(0,90*2,00)-(0,70*2,00)</t>
  </si>
  <si>
    <t>43</t>
  </si>
  <si>
    <t>342291112</t>
  </si>
  <si>
    <t>Ukotvení příček montážní polyuretanovou pěnou tl příčky přes 100 mm</t>
  </si>
  <si>
    <t>m</t>
  </si>
  <si>
    <t>-1605165781</t>
  </si>
  <si>
    <t>"viz výkres D1.1.06"</t>
  </si>
  <si>
    <t>"příčky 100 mm" 1,78+5,55+0,25+0,30+3,48+1,80+1,98+6,00</t>
  </si>
  <si>
    <t>"příčky 150 mm" 3,43+3,48+3,48</t>
  </si>
  <si>
    <t>"viz výkres D1.1.07"</t>
  </si>
  <si>
    <t>"příčky 100 mm" 8,50+1,55+1,55+2,85+3,40+1,00+2,58+1,53+0,85+3,35+1,70</t>
  </si>
  <si>
    <t>"příčky 150 mm" 4,60+1,15+1,45+1,80+6,08+5,80+1,05+1,05+1,20+3,95</t>
  </si>
  <si>
    <t>44</t>
  </si>
  <si>
    <t>342291121</t>
  </si>
  <si>
    <t>Ukotvení příček k cihelným konstrukcím plochými kotvami</t>
  </si>
  <si>
    <t>1855763469</t>
  </si>
  <si>
    <t>"viz výkres D1.1.06" 11*3,00</t>
  </si>
  <si>
    <t>"viz výkres D1.1.06" 17*3,25</t>
  </si>
  <si>
    <t>45</t>
  </si>
  <si>
    <t>346244381</t>
  </si>
  <si>
    <t>Plentování jednostranné v do 200 mm válcovaných nosníků cihlami</t>
  </si>
  <si>
    <t>1364577041</t>
  </si>
  <si>
    <t>"nové otvory do H 1.32 a H 1.33" ((1,60+1,60)*0,16)*2</t>
  </si>
  <si>
    <t>"otvor mezi objekt D a C" (1,40+1,40)*0,16</t>
  </si>
  <si>
    <t>Vodorovné konstrukce</t>
  </si>
  <si>
    <t>46</t>
  </si>
  <si>
    <t>4111241</t>
  </si>
  <si>
    <t>Dodávka a montáž stropních předpjatých panelů tl. 25 cm včetně zmolitnění a pomocné výztuže</t>
  </si>
  <si>
    <t>636552033</t>
  </si>
  <si>
    <t>"viz výkres D1.1.06" 12,65*21,45</t>
  </si>
  <si>
    <t>"viz výkres D1.1.07" ((2,65*5,83)+(6,48*4,85))+((20,70*13,13)-(1,25*2,10))</t>
  </si>
  <si>
    <t>47</t>
  </si>
  <si>
    <t>417321414</t>
  </si>
  <si>
    <t>Ztužující pásy a věnce ze ŽB tř. C 20/25</t>
  </si>
  <si>
    <t>-430399347</t>
  </si>
  <si>
    <t>"viz výkres D1.1.06" (12,65+12,65+14,9+6,0+12,05+20,85+14,60)*0,30*0,25</t>
  </si>
  <si>
    <t>"viz výkres D1.1.07" (6,48+6,48-1,20+3,83+8,43+2,65)*0,25*0,25</t>
  </si>
  <si>
    <t>"viz výkres D1.1.07" (20,70+21,10+12,55+5,13+18,40)*0,30*0,25</t>
  </si>
  <si>
    <t>"viz výkres D1.1.13 - atika" (11,28+20,95+20,95+12,65)*0,25*0,25</t>
  </si>
  <si>
    <t>"v úrovni panelových stropů" 7,00</t>
  </si>
  <si>
    <t>48</t>
  </si>
  <si>
    <t>417351115</t>
  </si>
  <si>
    <t>Zřízení bednění ztužujících věnců</t>
  </si>
  <si>
    <t>-1029519586</t>
  </si>
  <si>
    <t>"viz výkres D1.1.06" (12,65+12,65+14,9+6,0+12,05+20,85+14,60)*0,35*2</t>
  </si>
  <si>
    <t>"viz výkres D1.1.06 - atika" (12,65+12,65+20,95+20,95)*0,35*2</t>
  </si>
  <si>
    <t>"viz výkres D1.1.07" (6,48+6,48-1,20+3,83+8,43+2,65)*0,35*2</t>
  </si>
  <si>
    <t>"viz výkres D1.1.07 - atika" (6,48+3,83+5,83+2,40)*0,35*2</t>
  </si>
  <si>
    <t>"viz výkres D1.1.07" (20,70+21,10+12,55+5,13+18,40)*0,35*2</t>
  </si>
  <si>
    <t>"viz výkres D1.1.07 - atika" (20,70+21,10+12,55+5,13)*0,35*2</t>
  </si>
  <si>
    <t>"viz výkres D1.1.13 - atika" (11,28+20,95+20,95+12,65)*0,35*2</t>
  </si>
  <si>
    <t>49</t>
  </si>
  <si>
    <t>417351116</t>
  </si>
  <si>
    <t>Odstranění bednění ztužujících věnců</t>
  </si>
  <si>
    <t>-1856502481</t>
  </si>
  <si>
    <t>50</t>
  </si>
  <si>
    <t>417361821</t>
  </si>
  <si>
    <t>Výztuž ztužujících pásů a věnců betonářskou ocelí 10 505</t>
  </si>
  <si>
    <t>-457840732</t>
  </si>
  <si>
    <t>"viz výkres D1.1.06" ((12,65+12,65+14,9+6,0+12,05+20,85+14,60)*8,00*1,10)*0,001</t>
  </si>
  <si>
    <t>"viz výkres D1.1.06 - atika" ((12,65+12,65+20,95+20,95)*8,00*1,10)*0,001</t>
  </si>
  <si>
    <t>"viz výkres D1.1.07" ((6,48+6,48-1,20+3,83+8,43+2,65)*8,00*1,10)*0,001</t>
  </si>
  <si>
    <t>"viz výkres D1.1.07 - atika" ((6,48+3,83+5,83+2,40)*8,00*1,10)*0,001</t>
  </si>
  <si>
    <t>"viz výkres D1.1.07" ((20,70+21,10+12,55+5,13+18,40)*8,00*1,10)*0,001</t>
  </si>
  <si>
    <t>"viz výkres D1.1.07 - atika" ((20,70+21,10+12,55+5,13)*8,00*1,10)*0,001</t>
  </si>
  <si>
    <t>"viz výkres D1.1.13 - atika" ((11,28+20,95+20,95+12,65)*8,00*1,10)*0,001</t>
  </si>
  <si>
    <t>"v úrovni panelových stropů" 7,00*100*0,001</t>
  </si>
  <si>
    <t>51</t>
  </si>
  <si>
    <t>430321515</t>
  </si>
  <si>
    <t>Schodišťová konstrukce a rampa ze ŽB tř. C 20/25</t>
  </si>
  <si>
    <t>723172963</t>
  </si>
  <si>
    <t>"viz výkres D1.1.03" (2,20+1,20+2,00+1,20+2,20)*1,20*0,15</t>
  </si>
  <si>
    <t>52</t>
  </si>
  <si>
    <t>430361821</t>
  </si>
  <si>
    <t>Výztuž schodišťové konstrukce a rampy betonářskou ocelí 10 505</t>
  </si>
  <si>
    <t>834238823</t>
  </si>
  <si>
    <t>"viz výkres D1.1.03" ((2,20+1,20+2,00+1,20+2,20)*1,20*0,15)*120</t>
  </si>
  <si>
    <t>190,08*0,001 'Přepočtené koeficientem množství</t>
  </si>
  <si>
    <t>53</t>
  </si>
  <si>
    <t>431351121</t>
  </si>
  <si>
    <t>Zřízení bednění podest schodišť a ramp přímočarých v do 4 m</t>
  </si>
  <si>
    <t>2099029180</t>
  </si>
  <si>
    <t>"viz výkres D1.1.03" (2,20+1,20+2,00+1,20+2,20)*1,20</t>
  </si>
  <si>
    <t>54</t>
  </si>
  <si>
    <t>431351122</t>
  </si>
  <si>
    <t>Odstranění bednění podest schodišť a ramp přímočarých v do 4 m</t>
  </si>
  <si>
    <t>-70950951</t>
  </si>
  <si>
    <t>55</t>
  </si>
  <si>
    <t>431351128</t>
  </si>
  <si>
    <t>Příplatek ke zřízení bednění podest křivočarých schodišť za podpěrnou konstrukci přes 4 do 6 m</t>
  </si>
  <si>
    <t>893642802</t>
  </si>
  <si>
    <t>56</t>
  </si>
  <si>
    <t>431351129</t>
  </si>
  <si>
    <t>Příplatek k odstranění bednění podest křivočarých schodišť za podpěrnou konstrukci přes 4 do 6 m</t>
  </si>
  <si>
    <t>-600407314</t>
  </si>
  <si>
    <t>57</t>
  </si>
  <si>
    <t>434311114</t>
  </si>
  <si>
    <t>Schodišťové stupně dusané na terén z betonu tř. C 16/20 bez potěru</t>
  </si>
  <si>
    <t>1374990985</t>
  </si>
  <si>
    <t>"vyrovnávací schodiště mezi H 1.14 a H 1.32" 1,20*6</t>
  </si>
  <si>
    <t>"hlavní schodiště mezi 1.NP a 2.NP" 18*1,20</t>
  </si>
  <si>
    <t>"otvor mezi objekt D a C" 1,10+1,50</t>
  </si>
  <si>
    <t>58</t>
  </si>
  <si>
    <t>434351141</t>
  </si>
  <si>
    <t>Zřízení bednění stupňů přímočarých schodišť</t>
  </si>
  <si>
    <t>511693334</t>
  </si>
  <si>
    <t>"vyrovnávací schodiště mezi H 1.14 a H 1.32" 1,20*6*(0,20+0,30)</t>
  </si>
  <si>
    <t>"hlavní schodiště mezi 1.NP a 2.NP" (18*1,20*(0,20+0,30))+((1,40+1,50+1,40)*0,30)</t>
  </si>
  <si>
    <t>"otvor mezi objekt D a C" (1,10+1,50)+(0,20+0,30)+1,00</t>
  </si>
  <si>
    <t>59</t>
  </si>
  <si>
    <t>434351142</t>
  </si>
  <si>
    <t>Odstranění bednění stupňů přímočarých schodišť</t>
  </si>
  <si>
    <t>1320405722</t>
  </si>
  <si>
    <t>Úpravy povrchů, podlahy a osazování výplní</t>
  </si>
  <si>
    <t>60</t>
  </si>
  <si>
    <t>611131121</t>
  </si>
  <si>
    <t>Penetrace akrylát-silikonová vnitřních stropů nanášená ručně</t>
  </si>
  <si>
    <t>-1770759661</t>
  </si>
  <si>
    <t>"množství převzato z položky č. 611142001" 554,64</t>
  </si>
  <si>
    <t>"množství převzato z položky č. 611311131" 554,64</t>
  </si>
  <si>
    <t>61</t>
  </si>
  <si>
    <t>611142001</t>
  </si>
  <si>
    <t>Potažení vnitřních stropů sklovláknitým pletivem vtlačeným do tenkovrstvé hmoty</t>
  </si>
  <si>
    <t>-1157999149</t>
  </si>
  <si>
    <t>"viz výkres D1.1.06" 88,69+58,76+14,26+5,90+33,98+3,11+2,97+3,90+5,03+26,87+6,26</t>
  </si>
  <si>
    <t>"viz výkres D1.1.07" (10,24+11,53+20,22)+(93,33+43,35+10,37+23,24+6,55+21,56+7,34+1,70+7,32+4,86+16,33+1,08+0,89)</t>
  </si>
  <si>
    <t>25,00</t>
  </si>
  <si>
    <t>62</t>
  </si>
  <si>
    <t>611311131</t>
  </si>
  <si>
    <t>Potažení vnitřních rovných stropů vápenným štukem tloušťky do 3 mm</t>
  </si>
  <si>
    <t>-2051356254</t>
  </si>
  <si>
    <t>63</t>
  </si>
  <si>
    <t>611325121</t>
  </si>
  <si>
    <t>Vápenocementová štuková omítka rýh ve stropech šířky do 150 mm</t>
  </si>
  <si>
    <t>-422710244</t>
  </si>
  <si>
    <t>"stavební přípomoce k TZB" 45,00</t>
  </si>
  <si>
    <t>64</t>
  </si>
  <si>
    <t>611325223</t>
  </si>
  <si>
    <t>Vápenocementová štuková omítka malých ploch do 1,0 m2 na stropech</t>
  </si>
  <si>
    <t>-1696608213</t>
  </si>
  <si>
    <t>65</t>
  </si>
  <si>
    <t>611325225</t>
  </si>
  <si>
    <t>Vápenocementová štuková omítka malých ploch do 4,0 m2 na stropech</t>
  </si>
  <si>
    <t>-982298348</t>
  </si>
  <si>
    <t>66</t>
  </si>
  <si>
    <t>612131121</t>
  </si>
  <si>
    <t>Penetrace akrylát-silikonová vnitřních stěn nanášená ručně</t>
  </si>
  <si>
    <t>-475291144</t>
  </si>
  <si>
    <t>"množství převzato z položky č. 612142001" 1311,739</t>
  </si>
  <si>
    <t>"množství převzato z položky č. 612311131" 1135,555</t>
  </si>
  <si>
    <t>67</t>
  </si>
  <si>
    <t>612142001</t>
  </si>
  <si>
    <t>Potažení vnitřních stěn sklovláknitým pletivem vtlačeným do tenkovrstvé hmoty</t>
  </si>
  <si>
    <t>-668533081</t>
  </si>
  <si>
    <t>"místnost H 1.32" ((1,20+1,20+2,90+2,90)*3,10)-(1,15*2,10)+(5,35*0,10)-(1,20*2,80)+(7,80*0,30)</t>
  </si>
  <si>
    <t>"místnost H 1.33" ((2,38+2,38+2,60+2,60)*3,10)-(1,15*2,10)+(5,35*0,10)-(1,20*2,80)+(7,80*0,30)</t>
  </si>
  <si>
    <t xml:space="preserve">"viz výkres D1.1.06" </t>
  </si>
  <si>
    <t>"místnost E 2.01" ((6,08+6,08+14,60+14,60)*3,10)-(2,90*2,65)+(8,20*0,30)-(1,50*2,00*7)+(5,50*0,15*7)-(0,80*2,00*4)</t>
  </si>
  <si>
    <t>"místnost E 2.02" ((9,88+9,88+5,95+5,95)*3,10)-(2,9*2,65)-(1,5*2,0*4)+(5,5*0,15*4)-(1,50*2,63)+(6,76*0,15)-(1,00*2,05)+(5,10*0,15)-(0,8*2,0)+(5,0*0,2)</t>
  </si>
  <si>
    <t>"místnost E 2.03" ((3,78+3,78+5,55+5,55)*3,10)-(0,80*2,00*4)-(1,20*1,75)+(4,70*0,15)</t>
  </si>
  <si>
    <t>"místnost E 2.04" ((1,78+1,78+3,33+3,33)*3,10)-(0,80*2,00)-(1,20*1,75)+(4,70*0,15)</t>
  </si>
  <si>
    <t>"místnost E 2.05" ((8,65+8,65+5,55+5,55)*3,10)-(0,80*2,00*5)-(1,20*1,75*5)+(4,70*0,15*5)</t>
  </si>
  <si>
    <t>"místnost E 2.06" ((1,73+1,73+1,80+1,80)*3,10)-(0,80*2,00)</t>
  </si>
  <si>
    <t>"místnost E 2.07" ((1,65+1,65+1,80+1,80)*3,10)-(0,80*2,00)+(5,00*0,20)</t>
  </si>
  <si>
    <t>"místnost E 2.08" ((1,98+1,98+1,98+1,98)*3,10)-(0,90*2,00*2)+(5,00*0,20)-(0,80*2,00)-(1,20*1,75)+(4,70*0,15)</t>
  </si>
  <si>
    <t>"místnost E 2.09" ((2,00+2,00+3,48+3,48)*3,10)-(0,80*2,00)-(0,70*2,00)</t>
  </si>
  <si>
    <t>"místnost E 2.10" ((1,00+1,00+1,65+1,65)*3,10)-(0,70*2,00)</t>
  </si>
  <si>
    <t>"místnost E 2.11" ((3,48+3,48+1,80+1,80)*3,10)-(0,80*2,00*2)+(5,00*0,20)</t>
  </si>
  <si>
    <t>"místnost H 2.01" ((3,83+3,83+2,60+2,60)*3,70)-(1,20*2,80)+(6,80*0,25)-(1,20*2,00)+(5,20*0,15)</t>
  </si>
  <si>
    <t>"místnost H 2.02" ((7,78+7,78+1,50+1,50)*3,10)-(1,20*2,80)-(0,90*2,00*3)-(1,20*1,75*3)+(4,70*0,15*3)</t>
  </si>
  <si>
    <t>"místnost H 2.03" ((2,40+2,40+8,43+8,43)*3,10)-(0,90*2,00)-(1,20*1,75*2)+(4,70*0,15*2)</t>
  </si>
  <si>
    <t>"místnost D 2.01" ((16,70+16,70+6,15+6,15)*3,10)-(2,50+2,65)+(7,80*0,30)-(0,80*2,00*4)+(5,00*0,20)-(1,00*2,05)+(5,10*0,15)-(1,20*1,75*6)+(4,70*0,15*6)</t>
  </si>
  <si>
    <t>"místnost D 2.01" (-0,90*1,75*2)+(4,40*0,15*2)</t>
  </si>
  <si>
    <t>"místnost D 2.02" ((8,25+8,25+6,08+6,08)*3,10)-(0,90*1,75*3)+(4,40*0,15*3)-(1,20*1,75)+(4,70*0,15)-(2,50*2,65)-(0,80*2,00)</t>
  </si>
  <si>
    <t>"místnost D 2.03" ((4,60+4,60+2,58+2,58+0,85+0,85+1,53+1,53)*3,10)-(0,80*2,00*4)-(0,60*2,00)</t>
  </si>
  <si>
    <t>"místnost D 2.04" ((6,08+6,08+6,80+6,80)*3,10)-(0,80*2,00*4)-(1,20*1,75*2)+(4,70*0,15*2)</t>
  </si>
  <si>
    <t>"místnost D 2.05" ((1,70+1,70+3,85+3,85)*3,10)-(0,80*2,00)-(1,20*1,75*2)+(4,70*0,15*2)</t>
  </si>
  <si>
    <t>"místnost D 2.06" ((5,20+5,20+6,08+6,08)*3,10)-(0,80*2,00*3)-(1,20*1,75)+(4,70*0,15)-(0,90*1,75)+(4,40*0,15)</t>
  </si>
  <si>
    <t>"místnost D 2.07" ((3,30+3,30+2,85+2,85)*3,10)-(0,80*2,00)-(0,70*2,00)-(0,90*1,75)+(4,40*0,15)</t>
  </si>
  <si>
    <t>"místnost D 2.08" ((1,70+1,70+1,00+1,00)*3,10)-(0,70*2,00)</t>
  </si>
  <si>
    <t>"místnost D 2.09" ((1,45+1,45+5,05+5,05)*3,10)-(0,90*2,00)-(0,80*2,00*4)+(5,00*0,20)</t>
  </si>
  <si>
    <t>"místnost D 2.10" ((1,45+1,45+3,35+3,35)*3,10)-(0,80*2,00*4)+(5,00*0,20*2)</t>
  </si>
  <si>
    <t>"místnost D 2.11" ((3,55+3,55+4,60+4,60)*3,10)-(0,80*2,00)-(0,90*1,75*2)+(4,40*0,15*2)</t>
  </si>
  <si>
    <t>"místnost D 2.12" ((0,90+0,90+1,20+1,20)*3,50)</t>
  </si>
  <si>
    <t>"místnost D 2.13" ((0,90+0,90+0,85+0,85)*3,10)-(0,60*2,00)</t>
  </si>
  <si>
    <t>50,00</t>
  </si>
  <si>
    <t>68</t>
  </si>
  <si>
    <t>612311131</t>
  </si>
  <si>
    <t>Potažení vnitřních stěn vápenným štukem tloušťky do 3 mm</t>
  </si>
  <si>
    <t>-1565447576</t>
  </si>
  <si>
    <t>"množství převzato z položky č. 781474114" -176,184</t>
  </si>
  <si>
    <t>69</t>
  </si>
  <si>
    <t>612321121</t>
  </si>
  <si>
    <t>Vápenocementová omítka hladká jednovrstvá vnitřních stěn nanášená ručně</t>
  </si>
  <si>
    <t>-1849169931</t>
  </si>
  <si>
    <t>"stávající komín v místnostech D 2.01 a 2.02" (2,10+2,10+0,95)*3,10</t>
  </si>
  <si>
    <t>70</t>
  </si>
  <si>
    <t>612325121</t>
  </si>
  <si>
    <t>Vápenocementová štuková omítka rýh ve stěnách šířky do 150 mm</t>
  </si>
  <si>
    <t>-967700601</t>
  </si>
  <si>
    <t>"stavební přípomoce k TZB" 68,00</t>
  </si>
  <si>
    <t>71</t>
  </si>
  <si>
    <t>612325122</t>
  </si>
  <si>
    <t>Vápenocementová štuková omítka rýh ve stěnách šířky do 300 mm</t>
  </si>
  <si>
    <t>-275509940</t>
  </si>
  <si>
    <t>"stavební přípomoce k TZB" 52,00</t>
  </si>
  <si>
    <t>72</t>
  </si>
  <si>
    <t>612325223</t>
  </si>
  <si>
    <t>Vápenocementová štuková omítka malých ploch do 1,0 m2 na stěnách</t>
  </si>
  <si>
    <t>-1777205220</t>
  </si>
  <si>
    <t>73</t>
  </si>
  <si>
    <t>612325225</t>
  </si>
  <si>
    <t>Vápenocementová štuková omítka malých ploch do 4,0 m2 na stěnách</t>
  </si>
  <si>
    <t>-1052225204</t>
  </si>
  <si>
    <t>74</t>
  </si>
  <si>
    <t>621131121</t>
  </si>
  <si>
    <t>Penetrace akrylát-silikon vnějších podhledů nanášená ručně</t>
  </si>
  <si>
    <t>792422861</t>
  </si>
  <si>
    <t>"pod KZS"</t>
  </si>
  <si>
    <t>"množství převzato z položky č. 621211011" 7,50</t>
  </si>
  <si>
    <t>"množství převzato z položky č. 621211031" 55,92</t>
  </si>
  <si>
    <t>75</t>
  </si>
  <si>
    <t>621211011</t>
  </si>
  <si>
    <t>Montáž kontaktního zateplení vnějších podhledů z polystyrénových desek tl do 80 mm</t>
  </si>
  <si>
    <t>1043374073</t>
  </si>
  <si>
    <t>"betonové stříšky nad vstupy" (5,00*1,00)+(2,50*1,00)</t>
  </si>
  <si>
    <t>76</t>
  </si>
  <si>
    <t>283759480</t>
  </si>
  <si>
    <t>deska fasádní polystyrénová EPS 100 F 1000 x 500 x 80 mm</t>
  </si>
  <si>
    <t>1724486805</t>
  </si>
  <si>
    <t>7,5*1,07 'Přepočtené koeficientem množství</t>
  </si>
  <si>
    <t>77</t>
  </si>
  <si>
    <t>621211031</t>
  </si>
  <si>
    <t>Montáž kontaktního zateplení vnějších podhledů z polystyrénových desek tl do 160 mm</t>
  </si>
  <si>
    <t>-1613326976</t>
  </si>
  <si>
    <t>6,00*2,33*4</t>
  </si>
  <si>
    <t>78</t>
  </si>
  <si>
    <t>283759850</t>
  </si>
  <si>
    <t>deska fasádní polystyrénová EPS 100 F 1000 x 500 x 160 mm</t>
  </si>
  <si>
    <t>231271150</t>
  </si>
  <si>
    <t>55,92*1,07 'Přepočtené koeficientem množství</t>
  </si>
  <si>
    <t>79</t>
  </si>
  <si>
    <t>621251101</t>
  </si>
  <si>
    <t>Příplatek k cenám kontaktního zateplení podhledů za použití tepelněizolačních zátek z polystyrenu</t>
  </si>
  <si>
    <t>83717402</t>
  </si>
  <si>
    <t>80</t>
  </si>
  <si>
    <t>621531011</t>
  </si>
  <si>
    <t>Tenkovrstvá silikonová zrnitá omítka tl. 1,5 mm včetně penetrace vnějších podhledů</t>
  </si>
  <si>
    <t>-988152756</t>
  </si>
  <si>
    <t>81</t>
  </si>
  <si>
    <t>622131121</t>
  </si>
  <si>
    <t>Penetrace akrylát-silikon vnějších stěn nanášená ručně</t>
  </si>
  <si>
    <t>-1808206363</t>
  </si>
  <si>
    <t>"množství převzato z položky č. 622211031" 1362,737</t>
  </si>
  <si>
    <t>82</t>
  </si>
  <si>
    <t>622143003</t>
  </si>
  <si>
    <t>Montáž omítkových plastových nebo pozinkovaných rohových profilů s tkaninou</t>
  </si>
  <si>
    <t>711465399</t>
  </si>
  <si>
    <t xml:space="preserve">"okna a dveře"  </t>
  </si>
  <si>
    <t xml:space="preserve">"viz výkres D1.1.02"  </t>
  </si>
  <si>
    <t>(1,50+1,50+2,10+2,10)*12</t>
  </si>
  <si>
    <t>1,50+1,50+2,80+2,80</t>
  </si>
  <si>
    <t>(1,20+1,20+1,80+1,80)*7</t>
  </si>
  <si>
    <t>1,20+2,20+2,20</t>
  </si>
  <si>
    <t>(0,90+0,90+1,80+1,80)*8</t>
  </si>
  <si>
    <t>(1,20+1,20+1,80+1,80)*11</t>
  </si>
  <si>
    <t>"vnitřní a vnější" (1,15+2,10+2,10)*2*2</t>
  </si>
  <si>
    <t>(1,15+2,10+2,10)*4</t>
  </si>
  <si>
    <t>1,25+2,15+2,15</t>
  </si>
  <si>
    <t>"vnitřní a vnější" (1,20+2,45+2,45)*2</t>
  </si>
  <si>
    <t>0,98+2,10+2,10</t>
  </si>
  <si>
    <t>1,75+2,33+2,33</t>
  </si>
  <si>
    <t xml:space="preserve">"viz výkres D1.1.04" </t>
  </si>
  <si>
    <t>(1,20+1,20+1,80+1,80)*4</t>
  </si>
  <si>
    <t>(1,50+2,20+2,20)*2</t>
  </si>
  <si>
    <t xml:space="preserve">"viz výkres D1.1.06 - vnitřní a vnější" </t>
  </si>
  <si>
    <t>(1,50+1,50+2,00+2,00)*11*2</t>
  </si>
  <si>
    <t>(1,20+1,20+1,75+1,75)*8*2</t>
  </si>
  <si>
    <t>(1,50+1,50+2,63+2,63)*2</t>
  </si>
  <si>
    <t>(1,00+1,00+2,05+2,05)*2</t>
  </si>
  <si>
    <t xml:space="preserve">"viz výkres D1.1.07 - vnitřní a vnější" </t>
  </si>
  <si>
    <t>(1,20+1,20+1,75+1,75)*17*2</t>
  </si>
  <si>
    <t>(1,20+1,20+2,00+2,00)*2</t>
  </si>
  <si>
    <t>(0,90+0,90+1,75+1,75)*9*2</t>
  </si>
  <si>
    <t xml:space="preserve">"viz výkres D1.1.08" </t>
  </si>
  <si>
    <t>(1,50+1,50+2,10+2,10)*13</t>
  </si>
  <si>
    <t>0,93+0,93+2,00+2,00</t>
  </si>
  <si>
    <t xml:space="preserve">"viz výkres D1.1.09" </t>
  </si>
  <si>
    <t>(0,90+0,90+0,60+0,60)*3</t>
  </si>
  <si>
    <t>(0,60+0,60+0,60+0,60)*4</t>
  </si>
  <si>
    <t>(1,20+1,20+0,60+0,60)*6</t>
  </si>
  <si>
    <t>40,00</t>
  </si>
  <si>
    <t>"rohy objektu" (15*8,30)+150,00</t>
  </si>
  <si>
    <t>"rohy vnitřních místností" 250,00</t>
  </si>
  <si>
    <t>83</t>
  </si>
  <si>
    <t>590514840</t>
  </si>
  <si>
    <t>lišta rohová PVC 10/10 cm s tkaninou bal. 2,5 m</t>
  </si>
  <si>
    <t>1771207529</t>
  </si>
  <si>
    <t>1789,62*1,05 'Přepočtené koeficientem množství</t>
  </si>
  <si>
    <t>84</t>
  </si>
  <si>
    <t>622143004</t>
  </si>
  <si>
    <t>Montáž omítkových samolepících začišťovacích profilů (APU lišt)</t>
  </si>
  <si>
    <t>1745663206</t>
  </si>
  <si>
    <t>(1,50+2,10+2,10)*12</t>
  </si>
  <si>
    <t>1,50+2,80+2,80</t>
  </si>
  <si>
    <t>(1,20+1,80+1,80)*7</t>
  </si>
  <si>
    <t>(0,90+1,80+1,80)*8</t>
  </si>
  <si>
    <t>(1,20+1,80+1,80)*11</t>
  </si>
  <si>
    <t>(1,20+1,80+1,80)*4</t>
  </si>
  <si>
    <t>(1,50+2,00+2,00)*11*2</t>
  </si>
  <si>
    <t>(1,20+1,75+1,75)*8*2</t>
  </si>
  <si>
    <t>(1,50+2,63+2,63)*2</t>
  </si>
  <si>
    <t>(1,00+2,05+2,05)*2</t>
  </si>
  <si>
    <t>(1,20+1,75+1,75)*17*2</t>
  </si>
  <si>
    <t>(1,20+2,00+2,00)*2</t>
  </si>
  <si>
    <t>(0,90+1,75+1,75)*9*2</t>
  </si>
  <si>
    <t>(1,50+2,10+2,10)*13</t>
  </si>
  <si>
    <t>0,93+2,00+2,00</t>
  </si>
  <si>
    <t>(0,90+0,60+0,60)*3</t>
  </si>
  <si>
    <t>(0,60+0,60+0,60)*4</t>
  </si>
  <si>
    <t>(1,20+0,60+0,60)*6</t>
  </si>
  <si>
    <t>85</t>
  </si>
  <si>
    <t>590514750</t>
  </si>
  <si>
    <t>profil okenní začišťovací s tkaninou -thermospoj 6 mm/2,4 m</t>
  </si>
  <si>
    <t>1816896498</t>
  </si>
  <si>
    <t>1034,89*1,05 'Přepočtené koeficientem množství</t>
  </si>
  <si>
    <t>86</t>
  </si>
  <si>
    <t>622211031</t>
  </si>
  <si>
    <t>Montáž kontaktního zateplení vnějších stěn z polystyrénových desek tl do 160 mm</t>
  </si>
  <si>
    <t>-785736702</t>
  </si>
  <si>
    <t>"sokl tl. 140 mm"</t>
  </si>
  <si>
    <t>"viz výkres D1.1.02" ((12,95+21,75+0,55+2,18+6,00+2,18+15,50+1,55+0,85+0,15)*0,90)-(1,50*0,50)-(1,20*0,50)</t>
  </si>
  <si>
    <t>"viz výkres D1.1.03" ((6,48+6,533+21,40+5,58+21,00+2,05+3,83+5,98+2,81)*1,30)-(1,15*1,00*5)-(0,98*1,00)</t>
  </si>
  <si>
    <t>"viz výkres D1.1.04" ((21,35+12,95+0,55+2,18+6,00+2,18+15,50+4,98)*0,90)-(1,50*0,50*3)</t>
  </si>
  <si>
    <t>-(0,90*0,60)*3</t>
  </si>
  <si>
    <t>-(0,60*0,60)*4</t>
  </si>
  <si>
    <t>-(1,20*0,60)*6</t>
  </si>
  <si>
    <t>"hlavní plocha tl. 160 mm"</t>
  </si>
  <si>
    <t>"viz výkres D1.1.02" ((12,95+21,75+0,55+2,18+6,00+2,18+15,50+1,55+0,85+0,15)*6,90)-(1,50*2,10*12)-(1,50*2,30)-(1,20*1,80*7)-(1,20*1,70)</t>
  </si>
  <si>
    <t>-(1,50*2,00)*11</t>
  </si>
  <si>
    <t>-(1,20*1,75)*8</t>
  </si>
  <si>
    <t>-(1,50*2,63)</t>
  </si>
  <si>
    <t>-(1,00*2,05)</t>
  </si>
  <si>
    <t>"viz výkres D1.1.03" ((6,48+3,83+5,98+2,81)*6,90)+((6,533+21,40+5,58+21,00+2,05)*7,40)-(1,15*1,00*6)-(0,98*1,00)-(0,90*1,80*8)-(1,20*1,80*11)</t>
  </si>
  <si>
    <t>-(1,20*1,75)*17</t>
  </si>
  <si>
    <t>-(1,20*2,00)</t>
  </si>
  <si>
    <t>-(0,90*1,75)*9</t>
  </si>
  <si>
    <t>"viz výkres D1.1.04" ((21,35+12,95+0,55+2,18+6,00+2,18+15,50+4,98)*7,00)-(1,50*2,10*12)-(1,20*1,80*4)-(1,50*2,30)-(1,50*1,70*2)</t>
  </si>
  <si>
    <t>-(1,50*2,10)*13</t>
  </si>
  <si>
    <t>-(1,20*1,80)*4</t>
  </si>
  <si>
    <t>-1,50*2,80</t>
  </si>
  <si>
    <t>-0,93*2,00</t>
  </si>
  <si>
    <t>87</t>
  </si>
  <si>
    <t>475265571</t>
  </si>
  <si>
    <t>1165,67*1,07 'Přepočtené koeficientem množství</t>
  </si>
  <si>
    <t>88</t>
  </si>
  <si>
    <t>28376383</t>
  </si>
  <si>
    <t>deska z extrudovaného polystyrénu XPS - 1250 x 600 x 140 mm</t>
  </si>
  <si>
    <t>-583186370</t>
  </si>
  <si>
    <t>197,067*1,07 'Přepočtené koeficientem množství</t>
  </si>
  <si>
    <t>89</t>
  </si>
  <si>
    <t>622212051</t>
  </si>
  <si>
    <t>Montáž kontaktního zateplení vnějšího ostění hl. špalety do 400 mm z polystyrenu tl do 40 mm</t>
  </si>
  <si>
    <t>-132467940</t>
  </si>
  <si>
    <t>90</t>
  </si>
  <si>
    <t>283763610</t>
  </si>
  <si>
    <t>deska z extrudovaného polystyrénu XPS - 1250 x 600 x 30 mm</t>
  </si>
  <si>
    <t>1692303746</t>
  </si>
  <si>
    <t>((1,50+1,50+2,10+2,10)*12)*0,32</t>
  </si>
  <si>
    <t>(1,50+1,50+2,80+2,80)*0,32</t>
  </si>
  <si>
    <t>((1,20+1,20+1,80+1,80)*7)*0,32</t>
  </si>
  <si>
    <t>(1,20+2,20+2,20)*0,32</t>
  </si>
  <si>
    <t>((0,90+0,90+1,80+1,80)*8)*0,32</t>
  </si>
  <si>
    <t>((1,20+1,20+1,80+1,80)*11)*0,32</t>
  </si>
  <si>
    <t>"vnitřní a vnější" ((1,15+2,10+2,10)*2*2)*0,32</t>
  </si>
  <si>
    <t>((1,15+2,10+2,10)*4)*0,32</t>
  </si>
  <si>
    <t>(1,25+2,15+2,15)*0,32</t>
  </si>
  <si>
    <t>"vnitřní a vnější" ((1,20+2,45+2,45)*2)*0,32</t>
  </si>
  <si>
    <t>(0,98+2,10+2,10)*0,32</t>
  </si>
  <si>
    <t>(1,75+2,33+2,33)*0,32</t>
  </si>
  <si>
    <t>((1,20+1,20+1,80+1,80)*4)*0,32</t>
  </si>
  <si>
    <t>((1,50+2,20+2,20)*2)*0,32</t>
  </si>
  <si>
    <t>((1,50+1,50+2,00+2,00)*11*2)*0,32</t>
  </si>
  <si>
    <t>((1,20+1,20+1,75+1,75)*8*2)*0,32</t>
  </si>
  <si>
    <t>((1,50+1,50+2,63+2,63)*2)*0,32</t>
  </si>
  <si>
    <t>((1,00+1,00+2,05+2,05)*2)*0,32</t>
  </si>
  <si>
    <t>((1,20+1,20+1,75+1,75)*17*2)*0,32</t>
  </si>
  <si>
    <t>((1,20+1,20+2,00+2,00)*2)*0,32</t>
  </si>
  <si>
    <t>((0,90+0,90+1,75+1,75)*9*2)*0,32</t>
  </si>
  <si>
    <t>((1,50+1,50+2,10+2,10)*13)*0,32</t>
  </si>
  <si>
    <t>(0,93+0,93+2,00+2,00)*0,32</t>
  </si>
  <si>
    <t>((0,90+0,90+0,60+0,60)*3)*0,32</t>
  </si>
  <si>
    <t>((0,60+0,60+0,60+0,60)*4)*0,32</t>
  </si>
  <si>
    <t>((1,20+1,20+0,60+0,60)*6)*0,32</t>
  </si>
  <si>
    <t>40,00*0,32</t>
  </si>
  <si>
    <t>404,838*1,07 'Přepočtené koeficientem množství</t>
  </si>
  <si>
    <t>91</t>
  </si>
  <si>
    <t>622251101</t>
  </si>
  <si>
    <t>Příplatek k cenám kontaktního zateplení stěn za použití tepelněizolačních zátek z polystyrenu</t>
  </si>
  <si>
    <t>1362051130</t>
  </si>
  <si>
    <t>92</t>
  </si>
  <si>
    <t>622252001</t>
  </si>
  <si>
    <t>Montáž zakládacích soklových lišt kontaktního zateplení</t>
  </si>
  <si>
    <t>357883928</t>
  </si>
  <si>
    <t>"viz výkres D1.1.02" (12,95+21,75+0,55+2,18+6,00+2,18+15,50+1,55+0,85+0,15-1,50-1,20)</t>
  </si>
  <si>
    <t>"viz výkres D1.1.03" (6,48+3,83+5,98+2,81+6,533+21,40+5,58+21,00+2,05-(1,15*4))</t>
  </si>
  <si>
    <t>"viz výkres D1.1.04" (21,35+12,95+0,55+2,18+6,00+2,18+15,50+4,98-1,50-1,50-1,50)</t>
  </si>
  <si>
    <t>93</t>
  </si>
  <si>
    <t>590516380</t>
  </si>
  <si>
    <t>lišta zakládací LO 163 mm tl.1,0mm</t>
  </si>
  <si>
    <t>1267898454</t>
  </si>
  <si>
    <t>193,213*1,05 'Přepočtené koeficientem množství</t>
  </si>
  <si>
    <t>94</t>
  </si>
  <si>
    <t>622321121</t>
  </si>
  <si>
    <t>Vápenocementová omítka hladká jednovrstvá vnějších stěn nanášená ručně</t>
  </si>
  <si>
    <t>1710265644</t>
  </si>
  <si>
    <t>"vyspravení po otlučení vnějších obkladů"</t>
  </si>
  <si>
    <t>"viz výkres D1.1.02" (12,65+21,45+0,25+2,18+6,00+2,18+15,20+1,40+0,70+0,15)*0,85</t>
  </si>
  <si>
    <t>"viz výkres D1.1.03" (6,48+6,38+21,10+5,43+20,70+4,75+3,83+8,68+2,65)*1,25</t>
  </si>
  <si>
    <t>"viz výkres D1.1.04" (21,05+12,65+0,25+2,18+6,00+2,18+15,20+4,83)*0,85</t>
  </si>
  <si>
    <t>95</t>
  </si>
  <si>
    <t>622325103</t>
  </si>
  <si>
    <t>Oprava vnější vápenocementové hladké omítky složitosti 1 stěn v rozsahu do 50%</t>
  </si>
  <si>
    <t>-611334748</t>
  </si>
  <si>
    <t>"viz výkres D1.1.02" ((12,65+21,45+0,25+2,18+6,00+2,18+15,20+1,40+0,70+0,15)*3,50)-(1,50*2,10*12)-(1,20*1,80*7)-(1,50*2,80)-(1,20*2,20)</t>
  </si>
  <si>
    <t>"viz výkres D1.1.03" ((6,48+6,38+21,1+5,43+20,7+4,75+3,83+8,68+2,65)*4,0)-(0,90*1,80*8)-(1,20*1,8*13)-(1,15*2,1*4)-(1,25*2,15)-(0,98*2,10)-(1,75*2,33)</t>
  </si>
  <si>
    <t>"viz výkres D1.1.04" ((21,05+12,65+0,25+2,18+6,00+2,18+15,20+4,83)*7,00)-(1,50*2,10)-(1,20*1,80*4)-(1,50*2,80)-(1,50*2,20)</t>
  </si>
  <si>
    <t>"viz výkres D1.1.08" -((1,50*2,10*13)+(1,20*1,80*4)+(1,50*2,80)+(0,93*2,00))</t>
  </si>
  <si>
    <t>96</t>
  </si>
  <si>
    <t>622511101</t>
  </si>
  <si>
    <t>Tenkovrstvá akrylátová mozaiková jemnozrnná omítka včetně penetrace vnějších stěn</t>
  </si>
  <si>
    <t>-1001597949</t>
  </si>
  <si>
    <t>"viz výkres D1.1.02" ((12,95+21,75+0,55+2,18+6,00+2,18+15,50+1,55+0,85+0,15)*0,90)-(1,50*0,50)-(1,20*0,50)+(0,50*0,32*4)</t>
  </si>
  <si>
    <t>"viz výkres D1.1.03" ((6,48+6,533+21,40+5,58+21,00+2,05+3,83+5,98+2,81)*1,30)-(1,15*1,00*5)-(0,98*1,00)+(1,00*0,32*12)</t>
  </si>
  <si>
    <t>"viz výkres D1.1.04" ((21,35+12,95+0,55+2,18+6,00+2,18+15,50+4,98)*0,90)-(1,50*0,50*3)+(0,50*0,32*6)</t>
  </si>
  <si>
    <t>(-(0,90*0,60)*3)+((0,90+0,60+0,60)*0,32*3)</t>
  </si>
  <si>
    <t>(-(0,60*0,60)*4)+((0,60+0,60+0,60)*0,32*4)</t>
  </si>
  <si>
    <t>(-(1,20*0,60)*6)+((1,20+0,60+0,60)*0,32*6)</t>
  </si>
  <si>
    <t>97</t>
  </si>
  <si>
    <t>622531011</t>
  </si>
  <si>
    <t>Tenkovrstvá silikonová zrnitá omítka tl. 1,5 mm včetně penetrace vnějších stěn</t>
  </si>
  <si>
    <t>-1967058255</t>
  </si>
  <si>
    <t>"viz výkres D1.1.02" ((12,95+21,75+0,55+2,18+6,00+2,18+15,50+1,55+0,85+0,15)*6,90)</t>
  </si>
  <si>
    <t>(-(1,50*2,10)*12)+((1,50+2,10+2,10)*0,32*12)</t>
  </si>
  <si>
    <t>(-1,50*2,30)+((1,50+2,30+2,30)*0,32)</t>
  </si>
  <si>
    <t>(-(1,20*1,80)*7)+((1,20+1,80+1,80)*0,32*7)</t>
  </si>
  <si>
    <t>(-1,20*1,70)+((1,20+1,70+1,70)*0,32)</t>
  </si>
  <si>
    <t>"viz výkres D1.1.03" ((6,48+3,83+5,98+2,81)*6,90)+((6,533+21,40+5,58+21,00+2,05)*7,40)</t>
  </si>
  <si>
    <t>(-(0,90*1,80)*8)+((0,90+1,80+1,80)*0,32*8)</t>
  </si>
  <si>
    <t>(-(1,20*1,80)*11)+((1,20+1,80+1,80)*0,32*11)</t>
  </si>
  <si>
    <t>(-(1,15*1,10)*2)+((1,15+1,10+1,10)*0,32*2)</t>
  </si>
  <si>
    <t>(-(1,15*1,10)*4)+((1,15+1,10+1,10)*0,32*4)</t>
  </si>
  <si>
    <t>(-1,25*2,15)+((1,25+2,15+2,15)*0,32)</t>
  </si>
  <si>
    <t>(-1,20*2,45)+((1,20+2,45+2,45)*0,32)</t>
  </si>
  <si>
    <t>(-0,98*1,10)+((0,98+1,10+1,10)*0,32)</t>
  </si>
  <si>
    <t>(-1,75*2,33)+((1,75+2,33+2,33)*0,32)</t>
  </si>
  <si>
    <t>"viz výkres D1.1.04" ((21,35+12,95+0,55+2,18+6,00+2,18+15,50+4,98)*7,00)</t>
  </si>
  <si>
    <t>(-(1,20*1,80)*4)+((1,20+1,80+1,80)*0,32*4)</t>
  </si>
  <si>
    <t>(-(1,50*1,70)*2)+((1,50+1,70+1,70)*0,32*2)</t>
  </si>
  <si>
    <t>98</t>
  </si>
  <si>
    <t>629991012</t>
  </si>
  <si>
    <t>Zakrytí výplní otvorů fólií přilepenou na začišťovací lišty</t>
  </si>
  <si>
    <t>-1674624767</t>
  </si>
  <si>
    <t>(1,50*2,10)*12</t>
  </si>
  <si>
    <t>1,50*2,80</t>
  </si>
  <si>
    <t>(1,20*1,80)*7</t>
  </si>
  <si>
    <t>1,20*2,20</t>
  </si>
  <si>
    <t>(0,90*1,80)*8</t>
  </si>
  <si>
    <t>(1,20*1,80)*11</t>
  </si>
  <si>
    <t>"vnitřní a vnější" (1,15*2,10)*2*2</t>
  </si>
  <si>
    <t>(1,15*2,10)*4</t>
  </si>
  <si>
    <t>1,25*2,15</t>
  </si>
  <si>
    <t>"vnitřní a vnější" (1,20*2,45)*2</t>
  </si>
  <si>
    <t>0,98*2,10</t>
  </si>
  <si>
    <t>1,75*2,33</t>
  </si>
  <si>
    <t>(1,20*1,80)*4</t>
  </si>
  <si>
    <t>(1,50*2,20)*2</t>
  </si>
  <si>
    <t>(1,50*2,00)*11*2</t>
  </si>
  <si>
    <t>(1,20*1,75)*8*2</t>
  </si>
  <si>
    <t>(1,50*2,63)*2</t>
  </si>
  <si>
    <t>(1,00*2,05)*2</t>
  </si>
  <si>
    <t>(1,20*1,75)*17*2</t>
  </si>
  <si>
    <t>(1,20*2,00)*2</t>
  </si>
  <si>
    <t>(0,90*1,75)*9*2</t>
  </si>
  <si>
    <t>(1,50*2,10)*13</t>
  </si>
  <si>
    <t>0,93*2,00</t>
  </si>
  <si>
    <t>(0,90*0,60)*3</t>
  </si>
  <si>
    <t>(0,60*0,60)*4</t>
  </si>
  <si>
    <t>(1,20*0,60)*6</t>
  </si>
  <si>
    <t>99</t>
  </si>
  <si>
    <t>629999011</t>
  </si>
  <si>
    <t>Příplatek k úpravám povrchů za provádění styku dvou barev nebo struktur na fasádě</t>
  </si>
  <si>
    <t>662110479</t>
  </si>
  <si>
    <t>"viz výkres D1.1.02" 0,50*11*2</t>
  </si>
  <si>
    <t>"viz výkres D1.1.04" 0,50*9*2</t>
  </si>
  <si>
    <t>"viz výkres D1.1.06" 0,50*13*2</t>
  </si>
  <si>
    <t>"viz výkres D1.1.08" (0,50*9*2)+(1,00*2*2)</t>
  </si>
  <si>
    <t>100</t>
  </si>
  <si>
    <t>631311115</t>
  </si>
  <si>
    <t>Mazanina tl do 80 mm z betonu prostého bez zvýšených nároků na prostředí tř. C 20/25</t>
  </si>
  <si>
    <t>546067073</t>
  </si>
  <si>
    <t>"vrchní mazanina místnost H 1.32" 3,42*0,08</t>
  </si>
  <si>
    <t>"vrchní mazanina místnost H 1.33" 6,18*0,08</t>
  </si>
  <si>
    <t>"viz výkres D1.1.06" (88,69+58,76+14,26+5,90+33,98+3,11+2,97+3,90+5,03+1,65+6,26+12,35)*0,07</t>
  </si>
  <si>
    <t>"viz výkres D1.1.07" (93,33+43,35+21,56+7,34+16,33+10,37+23,24+6,55+1,70+7,32+4,86+0,89+20,22)*0,07</t>
  </si>
  <si>
    <t>"viz výkres D1.1.07" 11,53*0,085</t>
  </si>
  <si>
    <t>"stávající balkón ve 2.NP" 12,35*0,07</t>
  </si>
  <si>
    <t>101</t>
  </si>
  <si>
    <t>631311125</t>
  </si>
  <si>
    <t>Mazanina tl do 120 mm z betonu prostého bez zvýšených nároků na prostředí tř. C 20/25</t>
  </si>
  <si>
    <t>-85675230</t>
  </si>
  <si>
    <t xml:space="preserve">"viz výkres D1.1.12, D1.1.03" </t>
  </si>
  <si>
    <t>"skladba S7" 10,19*0,10</t>
  </si>
  <si>
    <t>102</t>
  </si>
  <si>
    <t>631319011</t>
  </si>
  <si>
    <t>Příplatek k mazanině tl do 80 mm za přehlazení povrchu</t>
  </si>
  <si>
    <t>710484666</t>
  </si>
  <si>
    <t>103</t>
  </si>
  <si>
    <t>631319012</t>
  </si>
  <si>
    <t>Příplatek k mazanině tl do 120 mm za přehlazení povrchu</t>
  </si>
  <si>
    <t>-283914319</t>
  </si>
  <si>
    <t>104</t>
  </si>
  <si>
    <t>631319171</t>
  </si>
  <si>
    <t>Příplatek k mazanině tl do 80 mm za stržení povrchu spodní vrstvy před vložením výztuže</t>
  </si>
  <si>
    <t>-1960124599</t>
  </si>
  <si>
    <t>105</t>
  </si>
  <si>
    <t>631319173</t>
  </si>
  <si>
    <t>Příplatek k mazanině tl do 120 mm za stržení povrchu spodní vrstvy před vložením výztuže</t>
  </si>
  <si>
    <t>573261361</t>
  </si>
  <si>
    <t>106</t>
  </si>
  <si>
    <t>631351101</t>
  </si>
  <si>
    <t>Zřízení bednění rýh a hran v podlahách</t>
  </si>
  <si>
    <t>448565752</t>
  </si>
  <si>
    <t>"místnost H 1.14" 1,20*0,15</t>
  </si>
  <si>
    <t>"místnost H 1.32" 1,15*0,15</t>
  </si>
  <si>
    <t>"místnost H 1.33" 1,15*0,15</t>
  </si>
  <si>
    <t>107</t>
  </si>
  <si>
    <t>631351102</t>
  </si>
  <si>
    <t>Odstranění bednění rýh a hran v podlahách</t>
  </si>
  <si>
    <t>-1506943467</t>
  </si>
  <si>
    <t>108</t>
  </si>
  <si>
    <t>631362021</t>
  </si>
  <si>
    <t>Výztuž mazanin svařovanými sítěmi Kari</t>
  </si>
  <si>
    <t>1424500196</t>
  </si>
  <si>
    <t>"vrchní mazanina místnost H 1.32" (3,42*3,03*1,20)*0,001</t>
  </si>
  <si>
    <t>"vrchní mazanina místnost H 1.33" (6,18*3,03*1,20)*0,001</t>
  </si>
  <si>
    <t>"skladba S7" (10,19*3,03*1,20)*0,001</t>
  </si>
  <si>
    <t>"viz výkres D1.1.06" ((88,69+58,76+14,26+5,90+33,98+3,11+2,97+3,90+5,03+1,65+6,26+12,35)*3,03*1,20)*0,001</t>
  </si>
  <si>
    <t>"viz výkres D1.1.07" ((93,33+43,35+21,56+7,34+16,33+10,37+23,24+6,55+1,70+7,32+4,86+0,89+20,22)*3,03*1,20)*0,001</t>
  </si>
  <si>
    <t>"viz výkres D1.1.07" (11,53*3,03*1,20)*0,001</t>
  </si>
  <si>
    <t>"stávající balkón ve 2.NP" (12,35*3,03*1,20)*0,001</t>
  </si>
  <si>
    <t>109</t>
  </si>
  <si>
    <t>632481211</t>
  </si>
  <si>
    <t>Separační vrstva z papíru potaženého fólií</t>
  </si>
  <si>
    <t>-2003672466</t>
  </si>
  <si>
    <t>"skladba S7" 10,19</t>
  </si>
  <si>
    <t>"skladba S4, S5" 11,53</t>
  </si>
  <si>
    <t>110</t>
  </si>
  <si>
    <t>634111115</t>
  </si>
  <si>
    <t>Obvodová dilatace pružnou těsnicí páskou v 120 mm mezi stěnou a mazaninou</t>
  </si>
  <si>
    <t>698454909</t>
  </si>
  <si>
    <t>"vrchní mazanina místnost H 1.32" 1,20+1,20+2,85+2,85</t>
  </si>
  <si>
    <t>"vrchní mazanina místnost H 1.33" 2,40+2,40+2,85+2,85</t>
  </si>
  <si>
    <t>"skladba S7" 6,60+6,60+1,50+1,50</t>
  </si>
  <si>
    <t>"viz výkres D1.1.06" 220,50</t>
  </si>
  <si>
    <t>"viz výkres D1.1.07" 250,00</t>
  </si>
  <si>
    <t>111</t>
  </si>
  <si>
    <t>635111141</t>
  </si>
  <si>
    <t>Násyp pod podlahy z hrubého kameniva 8-16 s udusáním</t>
  </si>
  <si>
    <t>-299210673</t>
  </si>
  <si>
    <t>"vyrovnávací schodiště mezi H 1.14 a H 1.32" 1,00</t>
  </si>
  <si>
    <t>112</t>
  </si>
  <si>
    <t>635111241</t>
  </si>
  <si>
    <t>Násyp pod podlahy z hrubého kameniva 8-16 se zhutněním</t>
  </si>
  <si>
    <t>-1805482354</t>
  </si>
  <si>
    <t>"zasypání otvoru před kotelnou" 3,00</t>
  </si>
  <si>
    <t>113</t>
  </si>
  <si>
    <t>635111421</t>
  </si>
  <si>
    <t>Doplnění násypů pod podlahy, mazaniny a dlažby pískem pl přes 2 m2</t>
  </si>
  <si>
    <t>1097425782</t>
  </si>
  <si>
    <t xml:space="preserve">"viz výkres D1.1.12" </t>
  </si>
  <si>
    <t>114</t>
  </si>
  <si>
    <t>635211121</t>
  </si>
  <si>
    <t>Násyp pod podlahy z keramzitu</t>
  </si>
  <si>
    <t>141284109</t>
  </si>
  <si>
    <t>"viz výkres D1.1.12 - skladba S4, S5" 11,00*0,60</t>
  </si>
  <si>
    <t>115</t>
  </si>
  <si>
    <t>637211111</t>
  </si>
  <si>
    <t>Okapový chodník z betonových dlaždic tl 40 mm na MC 10</t>
  </si>
  <si>
    <t>-1210942901</t>
  </si>
  <si>
    <t>"viz výkres D1.01.2, D1.01.3, D1.1.04" (7,00+15,80+15,00+12,65+12,65+12,80+10,00)*0,50</t>
  </si>
  <si>
    <t>116</t>
  </si>
  <si>
    <t>642942111</t>
  </si>
  <si>
    <t>Osazování zárubní nebo rámů dveřních kovových do 2,5 m2 na MC</t>
  </si>
  <si>
    <t>1122288012</t>
  </si>
  <si>
    <t>"viz výkres výpis vnitřních dveří"</t>
  </si>
  <si>
    <t>"pozice 8/D" 1</t>
  </si>
  <si>
    <t>"pozice 9/D" 4</t>
  </si>
  <si>
    <t>"pozice 10/D" 8</t>
  </si>
  <si>
    <t>"pozice 11/D" 9</t>
  </si>
  <si>
    <t>"pozice 12/D" 2</t>
  </si>
  <si>
    <t>"pozice 16/D" 1</t>
  </si>
  <si>
    <t>"pozice 17/D" 1</t>
  </si>
  <si>
    <t>"pozice 29/D" 1</t>
  </si>
  <si>
    <t>117</t>
  </si>
  <si>
    <t>553314000</t>
  </si>
  <si>
    <t>zárubeň ocelová pro porobeton s drážkouYH 100 DV 700 L/P</t>
  </si>
  <si>
    <t>1740653151</t>
  </si>
  <si>
    <t>118</t>
  </si>
  <si>
    <t>553314020</t>
  </si>
  <si>
    <t>zárubeň ocelová pro porobeton s drážkouYH 100 DV 800 L/P</t>
  </si>
  <si>
    <t>1121916278</t>
  </si>
  <si>
    <t>119</t>
  </si>
  <si>
    <t>553314040</t>
  </si>
  <si>
    <t>zárubeň ocelová pro porobeton s drážkouYH 100 DV 900 L/P</t>
  </si>
  <si>
    <t>-327297223</t>
  </si>
  <si>
    <t>120</t>
  </si>
  <si>
    <t>553314140</t>
  </si>
  <si>
    <t>zárubeň ocelová pro porobeton s drážkouYH 150 DV 800 L/P</t>
  </si>
  <si>
    <t>6197442</t>
  </si>
  <si>
    <t>121</t>
  </si>
  <si>
    <t>642945111</t>
  </si>
  <si>
    <t>Osazování protipožárních nebo protiplynových zárubní dveří jednokřídlových do 2,5 m2</t>
  </si>
  <si>
    <t>-1564046613</t>
  </si>
  <si>
    <t>"pozice 7/D" 1</t>
  </si>
  <si>
    <t>"pozice 14/D" 1</t>
  </si>
  <si>
    <t>"pozice 15/D" 1</t>
  </si>
  <si>
    <t>"pozice 19/D" 1</t>
  </si>
  <si>
    <t>"pozice 21/D" 2</t>
  </si>
  <si>
    <t>"pozice 31/D" 1</t>
  </si>
  <si>
    <t>122</t>
  </si>
  <si>
    <t>5533140</t>
  </si>
  <si>
    <t>zárubeň ocelová pro porobeton s drážkouYH 150 DV 600 L/P - s požární odolností</t>
  </si>
  <si>
    <t>981495323</t>
  </si>
  <si>
    <t>123</t>
  </si>
  <si>
    <t>5533142</t>
  </si>
  <si>
    <t>zárubeň ocelová pro porobeton s drážkouYH 150 DV 800 L/P - s požární odolností</t>
  </si>
  <si>
    <t>975533846</t>
  </si>
  <si>
    <t>124</t>
  </si>
  <si>
    <t>5533143</t>
  </si>
  <si>
    <t>zárubeň ocelová pro porobeton s drážkouYH 150 DV 900 L/P - s požární odolností</t>
  </si>
  <si>
    <t>-108021638</t>
  </si>
  <si>
    <t>125</t>
  </si>
  <si>
    <t>64494111</t>
  </si>
  <si>
    <t>Osazování ventilačních mřížek velikosti do 600 x 600 mm</t>
  </si>
  <si>
    <t>-1172324374</t>
  </si>
  <si>
    <t>"rozměr 200 x 200 mm" 11</t>
  </si>
  <si>
    <t>"rozměr 400 x 400 mm" 1</t>
  </si>
  <si>
    <t>"rozměr 600 x 600 mm" 1</t>
  </si>
  <si>
    <t>126</t>
  </si>
  <si>
    <t>553414260</t>
  </si>
  <si>
    <t>mřížka větrací nerezová NVM 200 x 200 se síťovinou</t>
  </si>
  <si>
    <t>-397555138</t>
  </si>
  <si>
    <t>127</t>
  </si>
  <si>
    <t>5534142</t>
  </si>
  <si>
    <t>mřížka větrací nerezová NVM 400 x 400 se síťovinou</t>
  </si>
  <si>
    <t>2069075443</t>
  </si>
  <si>
    <t>128</t>
  </si>
  <si>
    <t>5534143</t>
  </si>
  <si>
    <t>mřížka větrací nerezová NVM 600 x 600 se síťovinou</t>
  </si>
  <si>
    <t>-1135131458</t>
  </si>
  <si>
    <t>129</t>
  </si>
  <si>
    <t>64494112</t>
  </si>
  <si>
    <t>Dodávka a montáž průchodky k větrací mřížce se zhotovením otvoru v tepelné izolaci</t>
  </si>
  <si>
    <t>24743073</t>
  </si>
  <si>
    <t>Ostatní konstrukce a práce, bourání</t>
  </si>
  <si>
    <t>130</t>
  </si>
  <si>
    <t>952901111</t>
  </si>
  <si>
    <t>Vyčištění budov bytové a občanské výstavby při výšce podlaží do 4 m</t>
  </si>
  <si>
    <t>-1096202291</t>
  </si>
  <si>
    <t>"viz výkres D1.1.02" 86,55+58,16+13,90+5,52+18,09+5,16+1,31+2,63+8,85+1,42+9,85</t>
  </si>
  <si>
    <t>"viz výkres D1.1.03" 15,00+37,68+6,56+7,68+6,24+0,81+1,80+1,35+12,45+10,43+7,35+1,74+33,38+1,08+10,19+9,42+3,48+3,48+3,36+7,82+8,04+15,55+21,11+8,40</t>
  </si>
  <si>
    <t>"viz výkres D1.1.03" 7,04+1,03+0,79+10,43+13,50+1,00+2,03+1,35+3,42+6,18</t>
  </si>
  <si>
    <t>"viz výkres D1.1.04" 86,55+58,65+13,90+5,52+18,09+2,70+5,09+1,00+2,70+12,15+8,37+2,91+0,89+1,08</t>
  </si>
  <si>
    <t>"viz výkres D1.1.06" 88,69+58,76+14,26+5,90+33,98+3,11+2,97+3,90+5,03+26,87+6,26+12,35</t>
  </si>
  <si>
    <t>"viz výkres D1.1.07" 10,24+11,53+20,22+93,33+43,35+10,37+23,24+6,55+21,56+7,34+1,70+7,32+4,86+16,33+1,08+0,89</t>
  </si>
  <si>
    <t>"viz výkres D1.1.08" 86,55+58,68+14,29+5,52+18,09+5,03+1,00+1,65+0,96+15,00+8,37+2,91+0,89+1,08+12,35</t>
  </si>
  <si>
    <t>"viz výkres D1.1.09" 7,65+2,81+2,53+2,14+5,09+27,58+11,00+3,75+38,20+31,59+3,25+3,33+12,51+23,76+9,50+4,99+2,76+8,15+1,63+1,30+17,40+1,08</t>
  </si>
  <si>
    <t>131</t>
  </si>
  <si>
    <t>953941211</t>
  </si>
  <si>
    <t>Osazování kovových konzol nebo kotev bez jejich dodání</t>
  </si>
  <si>
    <t>85982056</t>
  </si>
  <si>
    <t>132</t>
  </si>
  <si>
    <t>44932110</t>
  </si>
  <si>
    <t>přístroj hasicí ruční s hasicí schopností 21A, včetně revize</t>
  </si>
  <si>
    <t>-1478031671</t>
  </si>
  <si>
    <t>133</t>
  </si>
  <si>
    <t>9539421</t>
  </si>
  <si>
    <t xml:space="preserve">Dodávka a montáž zařízení autonomní detekce </t>
  </si>
  <si>
    <t>-614346835</t>
  </si>
  <si>
    <t>134</t>
  </si>
  <si>
    <t>9539422</t>
  </si>
  <si>
    <t>Dodávka a montáž informačního systému úniku - požární ochrana (luminescenční tabulky) rozm. cca. 20 x 20 cm</t>
  </si>
  <si>
    <t>323199277</t>
  </si>
  <si>
    <t>135</t>
  </si>
  <si>
    <t>9539423</t>
  </si>
  <si>
    <t>Dodávka a montáž nástěnného hydrantu typ B s instalací do stavební konstrukce s délkou hadice 30 m a dostřikem 10 m, v souladu s PBř, včetně revize</t>
  </si>
  <si>
    <t>251733836</t>
  </si>
  <si>
    <t>136</t>
  </si>
  <si>
    <t>9539424</t>
  </si>
  <si>
    <t>Dodávka a montáž omyvatelných provozních tabulek (např. uzávěry plynu, vody, hlavní vypínač elektro, značení teplé a studené vody, apod)</t>
  </si>
  <si>
    <t>-266612478</t>
  </si>
  <si>
    <t>137</t>
  </si>
  <si>
    <t>9539425</t>
  </si>
  <si>
    <t>Dodávka a montáž fasádního nápisu "MATEŘSKÁ ŠKOLA VOSTELČICE" + plastika (duha na černém pozadí)</t>
  </si>
  <si>
    <t>-2077403738</t>
  </si>
  <si>
    <t>138</t>
  </si>
  <si>
    <t>962032230</t>
  </si>
  <si>
    <t>Bourání zdiva z cihel pálených nebo vápenopískových na MV nebo MVC do 1 m3</t>
  </si>
  <si>
    <t>1991093366</t>
  </si>
  <si>
    <t>"větrací komínky na střechách" 2,50</t>
  </si>
  <si>
    <t>139</t>
  </si>
  <si>
    <t>962032231</t>
  </si>
  <si>
    <t>Bourání zdiva z cihel pálených nebo vápenopískových na MV nebo MVC přes 1 m3</t>
  </si>
  <si>
    <t>-1017547674</t>
  </si>
  <si>
    <t xml:space="preserve">"atikové zdivo střech" </t>
  </si>
  <si>
    <t>"viz výkres D1.1.02" (21,45+21,45+12,65+12,65)*0,30*0,30</t>
  </si>
  <si>
    <t>"viz výkres D1.1.03" (6,50+8,50+2,65)*0,30*0,30</t>
  </si>
  <si>
    <t>"viz výkres D1.1.04" (21,45+21,45+12,65+12,65)*0,30*0,30</t>
  </si>
  <si>
    <t>"nástavba na střeše C" (2,05+2,05+2,15+2,15)*0,30*1,70</t>
  </si>
  <si>
    <t>"zídka lemující přístupový chodník do budovy B" ((2,00+6,80)*0,50*1,00)+((2,00+6,80)*0,20*1,40)</t>
  </si>
  <si>
    <t>140</t>
  </si>
  <si>
    <t>963012510</t>
  </si>
  <si>
    <t>Bourání stropů z ŽB desek š do 300 mm tl do 140 mm</t>
  </si>
  <si>
    <t>1978598212</t>
  </si>
  <si>
    <t>"nástavba na střeše C" 2,05*2,15*0,15</t>
  </si>
  <si>
    <t>"viz výkres D1.1.07 - výtah" 1,00*1,00*0,20</t>
  </si>
  <si>
    <t>141</t>
  </si>
  <si>
    <t>963053937</t>
  </si>
  <si>
    <t>Bourání ŽB schodišťových ramen monolitických na schodnicích</t>
  </si>
  <si>
    <t>1235492547</t>
  </si>
  <si>
    <t>"demontáž stávajícího vekovního schodiště vedoucího do místnosti H 1.29" 4,20*1,10*0,20</t>
  </si>
  <si>
    <t>142</t>
  </si>
  <si>
    <t>965042141</t>
  </si>
  <si>
    <t>Bourání podkladů pod dlažby nebo mazanin betonových nebo z litého asfaltu tl do 100 mm pl přes 4 m2</t>
  </si>
  <si>
    <t>-645169097</t>
  </si>
  <si>
    <t>"skladba střechy"</t>
  </si>
  <si>
    <t>"viz výkres D1.1.02" 21,45*12,65*0,10</t>
  </si>
  <si>
    <t>"viz výkres D1.1.03" (((2,65*8,45)+(6,50*2,00))+(21,10*13,15))*0,10</t>
  </si>
  <si>
    <t>"viz výkres D1.1.04" (21,45*12,65)*0,10</t>
  </si>
  <si>
    <t>"stávající balkón ve 2.NP" 12,35*0,10</t>
  </si>
  <si>
    <t>143</t>
  </si>
  <si>
    <t>965042241</t>
  </si>
  <si>
    <t>Bourání podkladů pod dlažby nebo mazanin betonových nebo z litého asfaltu tl přes 100 mm pl pře 4 m2</t>
  </si>
  <si>
    <t>-1587805184</t>
  </si>
  <si>
    <t>"skladba S7" 10,19*0,20</t>
  </si>
  <si>
    <t>144</t>
  </si>
  <si>
    <t>965081213</t>
  </si>
  <si>
    <t>Bourání podlah z dlaždic keramických nebo xylolitových tl do 10 mm plochy přes 1 m2</t>
  </si>
  <si>
    <t>226030293</t>
  </si>
  <si>
    <t>"stávající balkón ve 2.NP" 12,35</t>
  </si>
  <si>
    <t>"viz výkres D1.1.02" 13,90+5,52+5,16+1,31+1,42</t>
  </si>
  <si>
    <t>"viz výkres D1.1.03" 37,68+6,24+1,80+1,35+12,45+1,74+33,38+10,19+9,42+7,82+1,03+10,43+1,00+2,03+1,35+3,42+6,18</t>
  </si>
  <si>
    <t>"viz výkres D1.1.04" 13,90+5,52+2,70+1,00+12,15+2,91+0,89</t>
  </si>
  <si>
    <t>145</t>
  </si>
  <si>
    <t>968072455</t>
  </si>
  <si>
    <t>Vybourání kovových dveřních zárubní pl do 2 m2</t>
  </si>
  <si>
    <t>-1493061612</t>
  </si>
  <si>
    <t>"ocelové dveře na střeše nad budovou C" 1,00*1,30</t>
  </si>
  <si>
    <t>146</t>
  </si>
  <si>
    <t>971033541</t>
  </si>
  <si>
    <t>Vybourání otvorů ve zdivu cihelném pl do 1 m2 na MVC nebo MV tl do 300 mm</t>
  </si>
  <si>
    <t>-1923582708</t>
  </si>
  <si>
    <t>"parapet okna pro nové vstupní dveře" 1,20*1,00*0,25</t>
  </si>
  <si>
    <t>147</t>
  </si>
  <si>
    <t>971033651</t>
  </si>
  <si>
    <t>Vybourání otvorů ve zdivu cihelném pl do 4 m2 na MVC nebo MV tl do 600 mm</t>
  </si>
  <si>
    <t>-450151066</t>
  </si>
  <si>
    <t>"otvor mezi objekt D a C" 1,00*2,10*0,40</t>
  </si>
  <si>
    <t>148</t>
  </si>
  <si>
    <t>972054341</t>
  </si>
  <si>
    <t>Vybourání otvorů v ŽB stropech nebo klenbách pl do 0,25 m2 tl do 150 mm</t>
  </si>
  <si>
    <t>-230560683</t>
  </si>
  <si>
    <t>149</t>
  </si>
  <si>
    <t>973031325</t>
  </si>
  <si>
    <t>Vysekání kapes ve zdivu cihelném na MV nebo MVC pl do 0,10 m2 hl do 300 mm</t>
  </si>
  <si>
    <t>-725632292</t>
  </si>
  <si>
    <t>"místnost H 1.32 - pro pórobetonový překlad" 1</t>
  </si>
  <si>
    <t>"místnost H 1.33 - pro I nosník" 1</t>
  </si>
  <si>
    <t>150</t>
  </si>
  <si>
    <t>974031666</t>
  </si>
  <si>
    <t>Vysekání rýh ve zdivu cihelném pro vtahování nosníků hl do 150 mm v do 250 mm</t>
  </si>
  <si>
    <t>-1072246469</t>
  </si>
  <si>
    <t>"nové otvory do H 1.32 a H 1.33" (1,60+1,60)*2</t>
  </si>
  <si>
    <t>"otvor mezi objekt D a C" 1,40+1,40</t>
  </si>
  <si>
    <t>151</t>
  </si>
  <si>
    <t>975021211</t>
  </si>
  <si>
    <t>Podchycení nadzákladového zdiva pod stropem tl zdiva do 450 mm</t>
  </si>
  <si>
    <t>-1304407454</t>
  </si>
  <si>
    <t>"nové otvory do H 1.32 a H 1.33" 5,00</t>
  </si>
  <si>
    <t>"otvor mezi objekt D a C" 3,00</t>
  </si>
  <si>
    <t>152</t>
  </si>
  <si>
    <t>978036161</t>
  </si>
  <si>
    <t>Otlučení cementových omítek vnějších ploch rozsahu do 50 %</t>
  </si>
  <si>
    <t>1234349762</t>
  </si>
  <si>
    <t>153</t>
  </si>
  <si>
    <t>978059541</t>
  </si>
  <si>
    <t>Odsekání a odebrání obkladů stěn z vnitřních obkládaček plochy přes 1 m2</t>
  </si>
  <si>
    <t>-427999963</t>
  </si>
  <si>
    <t xml:space="preserve">"viz výkres D1.1.02" </t>
  </si>
  <si>
    <t>"místnost A 1.03" ((3,70+3,70+5,40+5,40)*1,50)-(0,80*1,50*4)+(3,00*0,30*2)</t>
  </si>
  <si>
    <t>"místnost A 1.04" ((1,70+1,70+3,25+3,25)*1,50)-(0,80*1,50)</t>
  </si>
  <si>
    <t>"místnost A 1.04" ((0,75+0,75+1,75+1,75)*1,80)-(0,60*1,80)</t>
  </si>
  <si>
    <t>"místnost A 1.09" ((1,95+1,95+5,40+5,40)*1,80)-(0,60*1,80)-(0,70*1,80)</t>
  </si>
  <si>
    <t>"místnost A 1.10" ((0,95+0,95+1,50+1,50)*1,80)-(0,60*1,80)</t>
  </si>
  <si>
    <t>"místnost A 1.11" ((1,83+1,83+5,40+5,40)*1,80)-(0,80*1,80*2)+(3,60*0,30*2)</t>
  </si>
  <si>
    <t>"místnost H 1.02" ((6,00+6,00+6,30+6,30)*1,80)-(0,80*1,80*2)</t>
  </si>
  <si>
    <t>"místnost H 1.03" ((2,05+2,05+3,20+3,20)*1,80)-(0,70*1,80)</t>
  </si>
  <si>
    <t>"místnost H 1.07" ((1,20+1,20+1,50+1,50)*1,50)-(0,60*1,50*2)</t>
  </si>
  <si>
    <t>"místnost H 1.08" ((0,90+0,90+1,50+1,50)*1,50)-(0,60*1,50)</t>
  </si>
  <si>
    <t>"místnost H 1.10" ((2,15+2,15+5,03+5,03+0,50+0,50)*1,80)-(0,70*1,80)</t>
  </si>
  <si>
    <t>"místnost H 1.15" ((3,93+3,93+2,40+2,40)*1,50)-(0,70*1,50)+(3,00*0,20)-(0,98*1,50)</t>
  </si>
  <si>
    <t>"místnost H 1.19" ((1,70+1,70+4,55+4,55)*1,80)-(0,70*1,80)</t>
  </si>
  <si>
    <t>"místnost H 1.25" ((0,90+0,90+1,30+1,30)*1,50)-(0,60*1,50)</t>
  </si>
  <si>
    <t>"místnost H 1.27" ((1,80+1,80+2,30+2,30)*1,80)-(0,70*1,80)</t>
  </si>
  <si>
    <t>"místnost H 1.30" ((1,45+1,45+1,45+1,45)*1,50)-(0,60*1,50*2)</t>
  </si>
  <si>
    <t>"místnost H 1.31" ((1,45+1,45+1,00+1,00)*1,50)-(0,60*1,50)</t>
  </si>
  <si>
    <t>"místnost B 1.03" ((3,70+3,70+5,40+5,40)*1,50)-(0,80*1,50*4)+(3,00*0,30*2)</t>
  </si>
  <si>
    <t>"místnost B 1.04" ((1,70+1,70+3,25+3,25)*1,50)-(0,80*1,50)</t>
  </si>
  <si>
    <t>"místnost B 1.07" ((2,80+2,80+2,25+2,25)*1,80)-(0,60*1,80)-(0,70*1,80)</t>
  </si>
  <si>
    <t>"místnost B 1.08" ((0,80+0,80+1,25+1,25)*1,80)-(0,60*1,80)</t>
  </si>
  <si>
    <t>"místnost B 1.11" ((2,43+2,43+3,45+3,45)*1,80)-(0,80*1,80*2)</t>
  </si>
  <si>
    <t>154</t>
  </si>
  <si>
    <t>978059641</t>
  </si>
  <si>
    <t>Odsekání a odebrání obkladů stěn z vnějších obkládaček plochy přes 1 m2</t>
  </si>
  <si>
    <t>847884348</t>
  </si>
  <si>
    <t>Lešení a stavební výtahy</t>
  </si>
  <si>
    <t>155</t>
  </si>
  <si>
    <t>941211111</t>
  </si>
  <si>
    <t>Montáž lešení řadového rámového lehkého zatížení do 200 kg/m2 š do 0,9 m v do 10 m</t>
  </si>
  <si>
    <t>CS ÚRS 2015 01</t>
  </si>
  <si>
    <t>-1671700993</t>
  </si>
  <si>
    <t>"viz výkres D1.1.02" (14,95+21,75+0,55+22,75+1,55+0,85+1,00)*7,20</t>
  </si>
  <si>
    <t>"viz výkres D1.1.03" (6,48+6,533+23,40+5,58+22,00+2,05+3,83+5,98+3,81)*7,20</t>
  </si>
  <si>
    <t>"viz výkres D1.1.04" (21,35+14,95+22,75+5,00)*7,20</t>
  </si>
  <si>
    <t>156</t>
  </si>
  <si>
    <t>941211211</t>
  </si>
  <si>
    <t>Příplatek k lešení řadovému rámovému lehkému š 0,9 m v do 25 m za první a ZKD den použití</t>
  </si>
  <si>
    <t>-677727989</t>
  </si>
  <si>
    <t>"množství převzato z položky č. 941211111" 1516,214*90</t>
  </si>
  <si>
    <t>157</t>
  </si>
  <si>
    <t>941211811</t>
  </si>
  <si>
    <t>Demontáž lešení řadového rámového lehkého zatížení do 200 kg/m2 š do 0,9 m v do 10 m</t>
  </si>
  <si>
    <t>-840366325</t>
  </si>
  <si>
    <t>"množství převzato z položky č. 941211111" 1516,214</t>
  </si>
  <si>
    <t>158</t>
  </si>
  <si>
    <t>944511111</t>
  </si>
  <si>
    <t>Montáž ochranné sítě z textilie z umělých vláken</t>
  </si>
  <si>
    <t>2001774758</t>
  </si>
  <si>
    <t>159</t>
  </si>
  <si>
    <t>944511211</t>
  </si>
  <si>
    <t>Příplatek k ochranné síti za první a ZKD den použití</t>
  </si>
  <si>
    <t>-678106964</t>
  </si>
  <si>
    <t>160</t>
  </si>
  <si>
    <t>944511811</t>
  </si>
  <si>
    <t>Demontáž ochranné sítě z textilie z umělých vláken</t>
  </si>
  <si>
    <t>1888324160</t>
  </si>
  <si>
    <t>161</t>
  </si>
  <si>
    <t>949101111</t>
  </si>
  <si>
    <t>Lešení pomocné pro objekty pozemních staveb s lešeňovou podlahou v do 1,9 m zatížení do 150 kg/m2</t>
  </si>
  <si>
    <t>187729488</t>
  </si>
  <si>
    <t>5,60*2,20*4</t>
  </si>
  <si>
    <t>997</t>
  </si>
  <si>
    <t>Přesun sutě</t>
  </si>
  <si>
    <t>162</t>
  </si>
  <si>
    <t>997002611</t>
  </si>
  <si>
    <t>Nakládání suti a vybouraných hmot</t>
  </si>
  <si>
    <t>-1686019746</t>
  </si>
  <si>
    <t>163</t>
  </si>
  <si>
    <t>997013151</t>
  </si>
  <si>
    <t>Vnitrostaveništní doprava suti a vybouraných hmot pro budovy v do 6 m s omezením mechanizace</t>
  </si>
  <si>
    <t>345096565</t>
  </si>
  <si>
    <t>164</t>
  </si>
  <si>
    <t>997013311</t>
  </si>
  <si>
    <t>Montáž a demontáž shozu suti v do 10 m</t>
  </si>
  <si>
    <t>-332287566</t>
  </si>
  <si>
    <t>8+4+4</t>
  </si>
  <si>
    <t>165</t>
  </si>
  <si>
    <t>997013321</t>
  </si>
  <si>
    <t>Příplatek k shozu suti v do 10 m za první a ZKD den použití</t>
  </si>
  <si>
    <t>-1092792378</t>
  </si>
  <si>
    <t>(8+4+4)*6</t>
  </si>
  <si>
    <t>166</t>
  </si>
  <si>
    <t>997013501</t>
  </si>
  <si>
    <t>Odvoz suti a vybouraných hmot na skládku nebo meziskládku do 1 km se složením</t>
  </si>
  <si>
    <t>1256891446</t>
  </si>
  <si>
    <t>167</t>
  </si>
  <si>
    <t>997013509</t>
  </si>
  <si>
    <t>Příplatek k odvozu suti a vybouraných hmot na skládku ZKD 1 km přes 1 km</t>
  </si>
  <si>
    <t>1633347812</t>
  </si>
  <si>
    <t>675,534*6 'Přepočtené koeficientem množství</t>
  </si>
  <si>
    <t>168</t>
  </si>
  <si>
    <t>997013801</t>
  </si>
  <si>
    <t>Poplatek za uložení stavebního betonového odpadu na skládce (skládkovné)</t>
  </si>
  <si>
    <t>-497814829</t>
  </si>
  <si>
    <t>675,534-0,794-17,111-1,184</t>
  </si>
  <si>
    <t>169</t>
  </si>
  <si>
    <t>997013812</t>
  </si>
  <si>
    <t>Poplatek za uložení stavebního odpadu z materiálu na bázi sádry na skládce (skládkovné)</t>
  </si>
  <si>
    <t>1556439824</t>
  </si>
  <si>
    <t>"kapitola 763" 0,794</t>
  </si>
  <si>
    <t>170</t>
  </si>
  <si>
    <t>997013822</t>
  </si>
  <si>
    <t>Poplatek za uložení stavebního odpadu s oleji nebo ropnými látkami na skládce (skládkovné)</t>
  </si>
  <si>
    <t>-1065867961</t>
  </si>
  <si>
    <t>"kapitola 712" 17,111</t>
  </si>
  <si>
    <t>171</t>
  </si>
  <si>
    <t>997013831</t>
  </si>
  <si>
    <t>Poplatek za uložení stavebního směsného odpadu na skládce (skládkovné)</t>
  </si>
  <si>
    <t>1671433224</t>
  </si>
  <si>
    <t>"kapitola 776" 1,184</t>
  </si>
  <si>
    <t>998</t>
  </si>
  <si>
    <t>Přesun hmot</t>
  </si>
  <si>
    <t>172</t>
  </si>
  <si>
    <t>998017002</t>
  </si>
  <si>
    <t>Přesun hmot s omezením mechanizace pro budovy v do 12 m</t>
  </si>
  <si>
    <t>-911416295</t>
  </si>
  <si>
    <t>PSV</t>
  </si>
  <si>
    <t>Práce a dodávky PSV</t>
  </si>
  <si>
    <t>711</t>
  </si>
  <si>
    <t>Izolace proti vodě, vlhkosti a plynům</t>
  </si>
  <si>
    <t>173</t>
  </si>
  <si>
    <t>711111001</t>
  </si>
  <si>
    <t>Provedení izolace proti zemní vlhkosti vodorovné za studena nátěrem penetračním</t>
  </si>
  <si>
    <t>1601848230</t>
  </si>
  <si>
    <t>"viz výkres D1.1.03" 3,85*2,85</t>
  </si>
  <si>
    <t>174</t>
  </si>
  <si>
    <t>711112001</t>
  </si>
  <si>
    <t>Provedení izolace proti zemní vlhkosti svislé za studena nátěrem penetračním</t>
  </si>
  <si>
    <t>1506822312</t>
  </si>
  <si>
    <t>"viz výkres D1.1.03" (3,85+3,85+2,85+2,85)*0,30</t>
  </si>
  <si>
    <t>175</t>
  </si>
  <si>
    <t>111631500</t>
  </si>
  <si>
    <t>lak asfaltový penetrační (MJ t) bal 9 kg</t>
  </si>
  <si>
    <t>1491192111</t>
  </si>
  <si>
    <t>"množství převzato z položky č. 711111001" 10,973</t>
  </si>
  <si>
    <t>"množství převzato z položky č. 711112001" 4,02</t>
  </si>
  <si>
    <t>14,993*0,00035 'Přepočtené koeficientem množství</t>
  </si>
  <si>
    <t>176</t>
  </si>
  <si>
    <t>711141559</t>
  </si>
  <si>
    <t>Provedení izolace proti zemní vlhkosti pásy přitavením vodorovné NAIP</t>
  </si>
  <si>
    <t>-1513686553</t>
  </si>
  <si>
    <t>177</t>
  </si>
  <si>
    <t>711142559</t>
  </si>
  <si>
    <t>Provedení izolace proti zemní vlhkosti pásy přitavením svislé NAIP</t>
  </si>
  <si>
    <t>-158524955</t>
  </si>
  <si>
    <t>178</t>
  </si>
  <si>
    <t>628331610</t>
  </si>
  <si>
    <t>pás těžký asfaltovaný modifikovaný G 200 S 40</t>
  </si>
  <si>
    <t>1718423618</t>
  </si>
  <si>
    <t>14,993*1,2 'Přepočtené koeficientem množství</t>
  </si>
  <si>
    <t>179</t>
  </si>
  <si>
    <t>998711102</t>
  </si>
  <si>
    <t>Přesun hmot tonážní pro izolace proti vodě, vlhkosti a plynům v objektech výšky do 12 m</t>
  </si>
  <si>
    <t>-1921409736</t>
  </si>
  <si>
    <t>712</t>
  </si>
  <si>
    <t>Povlakové krytiny</t>
  </si>
  <si>
    <t>180</t>
  </si>
  <si>
    <t>712300833</t>
  </si>
  <si>
    <t>Odstranění povlakové krytiny střech do 10° třívrstvé</t>
  </si>
  <si>
    <t>950734396</t>
  </si>
  <si>
    <t>"viz výkres D1.1.02" 21,45*12,65</t>
  </si>
  <si>
    <t>"viz výkres D1.1.03" ((2,65*8,45)+(6,50*2,00))+(21,10*13,15)</t>
  </si>
  <si>
    <t>"viz výkres D1.1.04" 21,45*12,65</t>
  </si>
  <si>
    <t>181</t>
  </si>
  <si>
    <t>712300834</t>
  </si>
  <si>
    <t>Příplatek k odstranění povlakové krytiny střech do 10° ZKD vrstvu</t>
  </si>
  <si>
    <t>-1787731728</t>
  </si>
  <si>
    <t>182</t>
  </si>
  <si>
    <t>712300845</t>
  </si>
  <si>
    <t>Demontáž ventilační hlavice na ploché střeše sklonu do 10°</t>
  </si>
  <si>
    <t>-1668313929</t>
  </si>
  <si>
    <t>183</t>
  </si>
  <si>
    <t>712311101</t>
  </si>
  <si>
    <t>Provedení povlakové krytiny střech do 10° za studena lakem penetračním nebo asfaltovým</t>
  </si>
  <si>
    <t>-1175592736</t>
  </si>
  <si>
    <t>"viz výkres D1.1.06" (20,95*12,15)+((20,95+20,95+12,15+12,15)*0,70)</t>
  </si>
  <si>
    <t>"viz výkres D1.1.07" (2,40*6,10)+(6,48*4,35)+((2,40+10,45+6,48+4,35+4,10)*0,70)</t>
  </si>
  <si>
    <t>"viz výkres D1.1.07" (20,60*12,63)-(2,10*1,25)+((20,60+20,60+12,63+12,63+2,10+2,10+1,25)*0,70)</t>
  </si>
  <si>
    <t>184</t>
  </si>
  <si>
    <t>-39406449</t>
  </si>
  <si>
    <t>671,047*0,0003 'Přepočtené koeficientem množství</t>
  </si>
  <si>
    <t>185</t>
  </si>
  <si>
    <t>712341559</t>
  </si>
  <si>
    <t>Provedení povlakové krytiny střech do 10° pásy NAIP přitavením v plné ploše</t>
  </si>
  <si>
    <t>-750820006</t>
  </si>
  <si>
    <t>186</t>
  </si>
  <si>
    <t>1010151880</t>
  </si>
  <si>
    <t>modifikovaný hydroizolační asfaltový pás</t>
  </si>
  <si>
    <t>-279030908</t>
  </si>
  <si>
    <t>671,047*1,2 'Přepočtené koeficientem množství</t>
  </si>
  <si>
    <t>187</t>
  </si>
  <si>
    <t>712363005</t>
  </si>
  <si>
    <t>Provedení povlakové krytiny střech do 10° navařením fólie PVC na oplechování v plné ploše</t>
  </si>
  <si>
    <t>-842979236</t>
  </si>
  <si>
    <t>"viz výkres D1.1.06" (20,95*12,15)+((20,95+20,95+12,15+12,15)*0,50)</t>
  </si>
  <si>
    <t>"viz výkres D1.1.07" (2,40*6,10)+(6,48*4,35)+((2,40+10,45+6,48+4,35+4,10)*0,50)</t>
  </si>
  <si>
    <t>"viz výkres D1.1.07" (20,60*12,63)-(2,10*1,25)+((20,60+20,60+12,63+12,63+2,10+2,10+1,25)*0,50)</t>
  </si>
  <si>
    <t>"viz výkres D1.1.08" (20,95*12,15)+((20,95+20,95+12,15+12,15)*0,50)</t>
  </si>
  <si>
    <t>188</t>
  </si>
  <si>
    <t>283220120</t>
  </si>
  <si>
    <t>fólie hydroizolační střešní tl 1,5 mm šedá</t>
  </si>
  <si>
    <t>-1227517544</t>
  </si>
  <si>
    <t>925,512*1,15 'Přepočtené koeficientem množství</t>
  </si>
  <si>
    <t>189</t>
  </si>
  <si>
    <t>712363115</t>
  </si>
  <si>
    <t>Provedení povlakové krytiny střech do 10° zaizolování prostupů kruhového průřezu D do 300 mm</t>
  </si>
  <si>
    <t>1000283629</t>
  </si>
  <si>
    <t>55,00</t>
  </si>
  <si>
    <t>190</t>
  </si>
  <si>
    <t>-225976155</t>
  </si>
  <si>
    <t>"zaizolování prostupů" 55*0,80</t>
  </si>
  <si>
    <t>44*1,15 'Přepočtené koeficientem množství</t>
  </si>
  <si>
    <t>191</t>
  </si>
  <si>
    <t>712363312</t>
  </si>
  <si>
    <t>Povlakové krytiny střech do 10° fóliové plechy délky 2 m koutová lišta vnitřní rš 100 mm</t>
  </si>
  <si>
    <t>199715274</t>
  </si>
  <si>
    <t>"viz výkres D1.1.06" 20,95+20,95+12,15+12,15</t>
  </si>
  <si>
    <t>"viz výkres D1.1.07" 2,40+10,45+6,48+4,35+4,10</t>
  </si>
  <si>
    <t>"viz výkres D1.1.07" 20,60+20,60+12,63+12,63+2,10+2,10+1,25</t>
  </si>
  <si>
    <t>"viz výkres D1.1.08" 20,95+20,95+12,15+12,15</t>
  </si>
  <si>
    <t>232,09*0,5 'Přepočtené koeficientem množství</t>
  </si>
  <si>
    <t>192</t>
  </si>
  <si>
    <t>712363313</t>
  </si>
  <si>
    <t>Povlakové krytiny střech do 10° fóliové plechy délky 2 m koutová lišta vnější rš 100 mm</t>
  </si>
  <si>
    <t>2123267429</t>
  </si>
  <si>
    <t>"viz výkres D1.1.07" 20,60+20,60+12,63+12,63</t>
  </si>
  <si>
    <t>226,64*0,5 'Přepočtené koeficientem množství</t>
  </si>
  <si>
    <t>193</t>
  </si>
  <si>
    <t>712363314</t>
  </si>
  <si>
    <t>Povlakové krytiny střech do 10° fóliové plechy délky 2 m stěnová lišta vyhnutá rš 71 mm</t>
  </si>
  <si>
    <t>1648377981</t>
  </si>
  <si>
    <t>"viz výkres D1.1.07" 2,10+2,10+1,25</t>
  </si>
  <si>
    <t>5,45*0,5 'Přepočtené koeficientem množství</t>
  </si>
  <si>
    <t>194</t>
  </si>
  <si>
    <t>712391171</t>
  </si>
  <si>
    <t>Provedení povlakové krytiny střech do 10° podkladní textilní vrstvy</t>
  </si>
  <si>
    <t>1472275920</t>
  </si>
  <si>
    <t>"viz výkres D1.1.06" (20,95*12,15)</t>
  </si>
  <si>
    <t>"viz výkres D1.1.07" (2,40*6,10)+(6,48*4,35)</t>
  </si>
  <si>
    <t>"viz výkres D1.1.07" (20,60*12,63)-(2,10*1,25)</t>
  </si>
  <si>
    <t>"viz výkres D1.1.08" (20,95*12,15)</t>
  </si>
  <si>
    <t>195</t>
  </si>
  <si>
    <t>712391172</t>
  </si>
  <si>
    <t>Provedení povlakové krytiny střech do 10° ochranné textilní vrstvy</t>
  </si>
  <si>
    <t>-1901327479</t>
  </si>
  <si>
    <t>196</t>
  </si>
  <si>
    <t>693110620</t>
  </si>
  <si>
    <t>geotextilie netkaná 300 g/m2, šíře 200 cm</t>
  </si>
  <si>
    <t>-226806442</t>
  </si>
  <si>
    <t>"množství převzato z položky č. 712391171" 809,467</t>
  </si>
  <si>
    <t>"množství převzato z položky č. 712391172" 809,467</t>
  </si>
  <si>
    <t>1618,934*1,15 'Přepočtené koeficientem množství</t>
  </si>
  <si>
    <t>197</t>
  </si>
  <si>
    <t>712771201</t>
  </si>
  <si>
    <t>Provedení drenážní vrstvy vegetační střechy z kameniva tloušťky do 100 mm sklon do 5°</t>
  </si>
  <si>
    <t>-1434969547</t>
  </si>
  <si>
    <t>198</t>
  </si>
  <si>
    <t>583374020</t>
  </si>
  <si>
    <t>kamenivo dekorační (kačírek) frakce 16/22</t>
  </si>
  <si>
    <t>1954617523</t>
  </si>
  <si>
    <t>809,467*0,0825 'Přepočtené koeficientem množství</t>
  </si>
  <si>
    <t>199</t>
  </si>
  <si>
    <t>712990813</t>
  </si>
  <si>
    <t>Odstranění povlakové krytiny střech do 10° násypu nebo nánosu tloušťky do 100 mm</t>
  </si>
  <si>
    <t>-1741703779</t>
  </si>
  <si>
    <t>200</t>
  </si>
  <si>
    <t>712990816</t>
  </si>
  <si>
    <t>Příplatek k odstranění násypu nebo nánosu do 10° povlakové krytiny za každých dalších 50 mm tloušťky</t>
  </si>
  <si>
    <t>-818477665</t>
  </si>
  <si>
    <t>201</t>
  </si>
  <si>
    <t>998712102</t>
  </si>
  <si>
    <t>Přesun hmot tonážní tonážní pro krytiny povlakové v objektech v do 12 m</t>
  </si>
  <si>
    <t>-1473592826</t>
  </si>
  <si>
    <t>713</t>
  </si>
  <si>
    <t>Izolace tepelné</t>
  </si>
  <si>
    <t>202</t>
  </si>
  <si>
    <t>713121111</t>
  </si>
  <si>
    <t>Montáž izolace tepelné podlah volně kladenými rohožemi, pásy, dílci, deskami 1 vrstva</t>
  </si>
  <si>
    <t>1298877462</t>
  </si>
  <si>
    <t>"vrchní mazanina místnost H 1.32" 3,42</t>
  </si>
  <si>
    <t>"vrchní mazanina místnost H 1.33" 6,18</t>
  </si>
  <si>
    <t>"viz výkres D1.1.06" 88,69+58,76+14,26+5,90+33,98+3,11+2,97+3,90+5,03+1,65+6,26+12,35</t>
  </si>
  <si>
    <t>"viz výkres D1.1.07" 93,33+43,35+21,56+7,34+16,33+10,37+23,24+6,55+1,70+7,32+4,86+0,89+20,22</t>
  </si>
  <si>
    <t>203</t>
  </si>
  <si>
    <t>283759120</t>
  </si>
  <si>
    <t>deska z pěnového polystyrenu EPS 150 S 1000 x 500 x 80 mm</t>
  </si>
  <si>
    <t>-279985918</t>
  </si>
  <si>
    <t>9,6*1,02 'Přepočtené koeficientem množství</t>
  </si>
  <si>
    <t>204</t>
  </si>
  <si>
    <t>283763600</t>
  </si>
  <si>
    <t>deska z extrudovaného polystyrénu 1250 x 600 x 20 mm</t>
  </si>
  <si>
    <t>-1066081177</t>
  </si>
  <si>
    <t>493,92*1,02 'Přepočtené koeficientem množství</t>
  </si>
  <si>
    <t>205</t>
  </si>
  <si>
    <t>713140825</t>
  </si>
  <si>
    <t>Odstranění tepelné izolace střech nadstřešní volně kladené z desek pórobetonových tl do 200 mm</t>
  </si>
  <si>
    <t>-689482109</t>
  </si>
  <si>
    <t>206</t>
  </si>
  <si>
    <t>713141131</t>
  </si>
  <si>
    <t>Montáž izolace tepelné střech plochých lepené za studena 1 vrstva rohoží, pásů, dílců, desek</t>
  </si>
  <si>
    <t>2017837119</t>
  </si>
  <si>
    <t>"horní hrana atiky"</t>
  </si>
  <si>
    <t>"viz výkres D1.1.06" (21,45+21,45+12,15+12,15)*0,55</t>
  </si>
  <si>
    <t>"viz výkres D1.1.07" (2,65+10,45+6,48+4,35+4,10)*0,55</t>
  </si>
  <si>
    <t>"viz výkres D1.1.07" (21,10+21,10+12,63+12,63)*0,55</t>
  </si>
  <si>
    <t>"viz výkres D1.1.08" (21,45+21,45+12,15+12,15)*0,55</t>
  </si>
  <si>
    <t>"betonové stříšky na vstupy" (5,00*1,00)+(2,50*1,00)</t>
  </si>
  <si>
    <t>207</t>
  </si>
  <si>
    <t>283761430</t>
  </si>
  <si>
    <t>klín spádový Standard 1000 x 1000 mm, EPS 200</t>
  </si>
  <si>
    <t>204654384</t>
  </si>
  <si>
    <t>"viz výkres D1.1.06" (21,45+21,45+12,15+12,15)*0,55*0,10</t>
  </si>
  <si>
    <t>"viz výkres D1.1.07" (2,65+10,45+6,48+4,35+4,10)*0,55*0,10</t>
  </si>
  <si>
    <t>"viz výkres D1.1.07" (21,10+21,10+12,63+12,63)*0,55*0,10</t>
  </si>
  <si>
    <t>"viz výkres D1.1.08" (21,45+21,45+12,15+12,15)*0,55*0,10</t>
  </si>
  <si>
    <t>12,644*1,1 'Přepočtené koeficientem množství</t>
  </si>
  <si>
    <t>208</t>
  </si>
  <si>
    <t>283763710</t>
  </si>
  <si>
    <t>deska z extrudovaného polystyrénu XPS - 1250 x 600 x 80 mm</t>
  </si>
  <si>
    <t>1221536979</t>
  </si>
  <si>
    <t>7,5*1,02 'Přepočtené koeficientem množství</t>
  </si>
  <si>
    <t>209</t>
  </si>
  <si>
    <t>713141151</t>
  </si>
  <si>
    <t>Montáž izolace tepelné střech plochých kladené volně 1 vrstva rohoží, pásů, dílců, desek</t>
  </si>
  <si>
    <t>-1841710277</t>
  </si>
  <si>
    <t>"viz výkres D1.1.06" (20,95*12,15)*2</t>
  </si>
  <si>
    <t>"viz výkres D1.1.07" ((2,40*6,10)+(6,48*4,35))*2</t>
  </si>
  <si>
    <t>"viz výkres D1.1.07" ((20,60*12,63)-(2,10*1,25))*2</t>
  </si>
  <si>
    <t>210</t>
  </si>
  <si>
    <t>283723210</t>
  </si>
  <si>
    <t>deska z pěnového polystyrenu EPS 100 S tl. 200 mm</t>
  </si>
  <si>
    <t>775332674</t>
  </si>
  <si>
    <t>254,543*1,02 'Přepočtené koeficientem množství</t>
  </si>
  <si>
    <t>211</t>
  </si>
  <si>
    <t>283723160</t>
  </si>
  <si>
    <t>deska z pěnového polystyrenu EPS 100 S tl. 140 mm</t>
  </si>
  <si>
    <t>-105831529</t>
  </si>
  <si>
    <t>1109,847*1,02 'Přepočtené koeficientem množství</t>
  </si>
  <si>
    <t>212</t>
  </si>
  <si>
    <t>713141211</t>
  </si>
  <si>
    <t>Montáž izolace tepelné střech plochých volně položené atikový klín</t>
  </si>
  <si>
    <t>1856728941</t>
  </si>
  <si>
    <t>213</t>
  </si>
  <si>
    <t>631529080</t>
  </si>
  <si>
    <t>klín atikový přechodný z minerální izolace tl.100 x100 mm, délka 1000 mm</t>
  </si>
  <si>
    <t>-767835453</t>
  </si>
  <si>
    <t>232,09*1,02 'Přepočtené koeficientem množství</t>
  </si>
  <si>
    <t>214</t>
  </si>
  <si>
    <t>713141311</t>
  </si>
  <si>
    <t>Montáž izolace tepelné střech plochých kladené volně, spádová vrstva</t>
  </si>
  <si>
    <t>465683245</t>
  </si>
  <si>
    <t>"viz výkres D1.1.07" ((2,40*6,10)+(6,48*4,35))</t>
  </si>
  <si>
    <t>"viz výkres D1.1.07" ((20,60*12,63)-(2,10*1,25))</t>
  </si>
  <si>
    <t>215</t>
  </si>
  <si>
    <t>283761410</t>
  </si>
  <si>
    <t>klín spádový 1000 x 1000 mm, EPS 100</t>
  </si>
  <si>
    <t>-1118548953</t>
  </si>
  <si>
    <t>"viz výkres D1.1.06" (20,95*12,15)*0,14</t>
  </si>
  <si>
    <t>"viz výkres D1.1.07" ((2,40*6,10)+(6,48*4,35))*0,14</t>
  </si>
  <si>
    <t>"viz výkres D1.1.07" ((20,60*12,63)-(2,10*1,25))*0,14</t>
  </si>
  <si>
    <t>77,689*1,1 'Přepočtené koeficientem množství</t>
  </si>
  <si>
    <t>216</t>
  </si>
  <si>
    <t>713191114</t>
  </si>
  <si>
    <t>Montáž izolace tepelné podlah, stropů vrchem nebo střech překrytí pásem asfaltovým položeným volně</t>
  </si>
  <si>
    <t>1681586607</t>
  </si>
  <si>
    <t>217</t>
  </si>
  <si>
    <t>628111200</t>
  </si>
  <si>
    <t>pás asfaltovaný A330</t>
  </si>
  <si>
    <t>-1498709261</t>
  </si>
  <si>
    <t>528,74*1,15 'Přepočtené koeficientem množství</t>
  </si>
  <si>
    <t>218</t>
  </si>
  <si>
    <t>998713102</t>
  </si>
  <si>
    <t>Přesun hmot tonážní pro izolace tepelné v objektech v do 12 m</t>
  </si>
  <si>
    <t>-717414617</t>
  </si>
  <si>
    <t>721</t>
  </si>
  <si>
    <t>Zdravotechnika - vnitřní kanalizace</t>
  </si>
  <si>
    <t>219</t>
  </si>
  <si>
    <t>721210823</t>
  </si>
  <si>
    <t>Demontáž vpustí střešních DN 125</t>
  </si>
  <si>
    <t>-835021541</t>
  </si>
  <si>
    <t>220</t>
  </si>
  <si>
    <t>7212332</t>
  </si>
  <si>
    <t>Příplatek ke střešnímu vtoku DN 125 - za 0,5 m prodloužení (napojení na stávající hrdlo)</t>
  </si>
  <si>
    <t>1637685597</t>
  </si>
  <si>
    <t>221</t>
  </si>
  <si>
    <t>721233213</t>
  </si>
  <si>
    <t>Střešní vtok polypropylen PP pro pochůzné střechy svislý odtok DN 125</t>
  </si>
  <si>
    <t>1466864433</t>
  </si>
  <si>
    <t>222</t>
  </si>
  <si>
    <t>721273152</t>
  </si>
  <si>
    <t>Hlavice ventilační polypropylen PP DN 75</t>
  </si>
  <si>
    <t>1847935865</t>
  </si>
  <si>
    <t>725</t>
  </si>
  <si>
    <t>Zdravotechnika - zařizovací předměty</t>
  </si>
  <si>
    <t>223</t>
  </si>
  <si>
    <t>72565</t>
  </si>
  <si>
    <t>Dodávka a montáž systémového vybavení koupelny pro děti v přízemí dle vyhlášky 398/2009 Sb. pro bezbariérové užívání - nástěnná madla, sklopné sedátko, zvuková signalizace, dveřní háčky, odpadkový koš bez víka, apod</t>
  </si>
  <si>
    <t>soubor</t>
  </si>
  <si>
    <t>-1864706872</t>
  </si>
  <si>
    <t>224</t>
  </si>
  <si>
    <t>998725102</t>
  </si>
  <si>
    <t>Přesun hmot tonážní pro zařizovací předměty v objektech v do 12 m</t>
  </si>
  <si>
    <t>-1547320095</t>
  </si>
  <si>
    <t>751</t>
  </si>
  <si>
    <t>Vzduchotechnika</t>
  </si>
  <si>
    <t>225</t>
  </si>
  <si>
    <t>7513980</t>
  </si>
  <si>
    <t>Dodávka a montáž turbína ventilační BIB 12 hlavice, stavitelný krk a základna, průměr 305 mm</t>
  </si>
  <si>
    <t>-1488769064</t>
  </si>
  <si>
    <t>226</t>
  </si>
  <si>
    <t>751398031</t>
  </si>
  <si>
    <t>Mtž ventilační mřížky do dveří do 0,040 m2</t>
  </si>
  <si>
    <t>-1059433911</t>
  </si>
  <si>
    <t>"pozice 28/D" 6</t>
  </si>
  <si>
    <t>227</t>
  </si>
  <si>
    <t>611603</t>
  </si>
  <si>
    <t>dřevěná dveřní ventilační mřížka 80 x 400 mm</t>
  </si>
  <si>
    <t>-1915293388</t>
  </si>
  <si>
    <t>228</t>
  </si>
  <si>
    <t>998751101</t>
  </si>
  <si>
    <t>Přesun hmot tonážní pro vzduchotechniku v objektech v do 12 m</t>
  </si>
  <si>
    <t>-728114719</t>
  </si>
  <si>
    <t>762</t>
  </si>
  <si>
    <t>Konstrukce tesařské</t>
  </si>
  <si>
    <t>229</t>
  </si>
  <si>
    <t>762341037</t>
  </si>
  <si>
    <t>Bednění střech rovných z desek OSB tl 25 mm na sraz šroubovaných na rošt</t>
  </si>
  <si>
    <t>-503687843</t>
  </si>
  <si>
    <t>"horní hrana atiky - podklad pro oplechování atiky"</t>
  </si>
  <si>
    <t>230</t>
  </si>
  <si>
    <t>762395000</t>
  </si>
  <si>
    <t>Spojovací prostředky pro montáž krovu, bednění, laťování, světlíky, klíny</t>
  </si>
  <si>
    <t>-2055665249</t>
  </si>
  <si>
    <t>"množství převzato z položky č. 762341037" 126,44*0,025</t>
  </si>
  <si>
    <t>231</t>
  </si>
  <si>
    <t>998762102</t>
  </si>
  <si>
    <t>Přesun hmot tonážní pro kce tesařské v objektech v do 12 m</t>
  </si>
  <si>
    <t>-575258188</t>
  </si>
  <si>
    <t>763</t>
  </si>
  <si>
    <t>Konstrukce suché výstavby</t>
  </si>
  <si>
    <t>232</t>
  </si>
  <si>
    <t>763111311</t>
  </si>
  <si>
    <t>SDK příčka tl 75 mm profil CW+UW 50 desky 1xA 12,5 TI 50 mm EI 30 Rw 41 dB</t>
  </si>
  <si>
    <t>-1780026713</t>
  </si>
  <si>
    <t>"prachotěsné stěny po dobu realizace" 25,00</t>
  </si>
  <si>
    <t>233</t>
  </si>
  <si>
    <t>763111811</t>
  </si>
  <si>
    <t>Demontáž SDK příčky s jednoduchou ocelovou nosnou konstrukcí opláštění jednoduché</t>
  </si>
  <si>
    <t>-2136291769</t>
  </si>
  <si>
    <t>234</t>
  </si>
  <si>
    <t>763121421</t>
  </si>
  <si>
    <t>SDK stěna předsazená tl 62,5 mm profil CW+UW 50 deska 1xDF 12,5 TI 40 mm EI 30</t>
  </si>
  <si>
    <t>1120617907</t>
  </si>
  <si>
    <t>"opláštění vedení TZB" 13,55</t>
  </si>
  <si>
    <t>235</t>
  </si>
  <si>
    <t>763172312</t>
  </si>
  <si>
    <t>Montáž revizních dvířek SDK kcí vel. 300x300 mm</t>
  </si>
  <si>
    <t>-1449914688</t>
  </si>
  <si>
    <t>236</t>
  </si>
  <si>
    <t>590307110</t>
  </si>
  <si>
    <t>dvířka revizní s automatickým zámkem 300 x 300 mm</t>
  </si>
  <si>
    <t>-743194665</t>
  </si>
  <si>
    <t>237</t>
  </si>
  <si>
    <t>998763101</t>
  </si>
  <si>
    <t>Přesun hmot tonážní pro dřevostavby v objektech v do 12 m</t>
  </si>
  <si>
    <t>-1082635185</t>
  </si>
  <si>
    <t>764</t>
  </si>
  <si>
    <t>Konstrukce klempířské</t>
  </si>
  <si>
    <t>238</t>
  </si>
  <si>
    <t>764001821</t>
  </si>
  <si>
    <t>Demontáž krytiny ze svitků nebo tabulí do suti</t>
  </si>
  <si>
    <t>2008138671</t>
  </si>
  <si>
    <t>"větrací objekty na střechách" 10,00</t>
  </si>
  <si>
    <t>239</t>
  </si>
  <si>
    <t>764002841</t>
  </si>
  <si>
    <t>Demontáž oplechování horních ploch zdí a nadezdívek do suti</t>
  </si>
  <si>
    <t>67630860</t>
  </si>
  <si>
    <t>240</t>
  </si>
  <si>
    <t>764002851</t>
  </si>
  <si>
    <t>Demontáž oplechování parapetů do suti</t>
  </si>
  <si>
    <t>-943088483</t>
  </si>
  <si>
    <t>"viz výkres výpis oken"</t>
  </si>
  <si>
    <t>"pozice 6/O" 1,50*31</t>
  </si>
  <si>
    <t>"pozice 7/O" 1,50*6</t>
  </si>
  <si>
    <t>"pozice 8/O" 1,20*26</t>
  </si>
  <si>
    <t>"pozice 9/O" 0,93</t>
  </si>
  <si>
    <t>"pozice 10/O" 0,90*8</t>
  </si>
  <si>
    <t>"pozice 12/O" 0,60*6</t>
  </si>
  <si>
    <t>"pozice 13/O" 0,60*4</t>
  </si>
  <si>
    <t>"pozice 14/O" 0,90*3</t>
  </si>
  <si>
    <t>241</t>
  </si>
  <si>
    <t>764111641</t>
  </si>
  <si>
    <t>Krytina střechy rovné drážkováním ze svitků z Pz plechu s povrchovou úpravou rš 670 mm sklonu do 30°</t>
  </si>
  <si>
    <t>-1133072659</t>
  </si>
  <si>
    <t>242</t>
  </si>
  <si>
    <t>76421460</t>
  </si>
  <si>
    <t>Oplechování horních ploch a atik bez rohů z Pz s povrch úpravou mechanicky kotvené rš 580 mm</t>
  </si>
  <si>
    <t>1469925013</t>
  </si>
  <si>
    <t>"viz výkres výpis klempířských prvků" 218,35+16,14</t>
  </si>
  <si>
    <t>243</t>
  </si>
  <si>
    <t>764214611</t>
  </si>
  <si>
    <t>Oplechování horních ploch a atik bez rohů z Pz s povrch úpravou mechanicky kotvené rš přes 800mm</t>
  </si>
  <si>
    <t>75112916</t>
  </si>
  <si>
    <t>"oplechování stěn komínového tělesa" (2,10+2,10+1,03+1,03)*2,00</t>
  </si>
  <si>
    <t>244</t>
  </si>
  <si>
    <t>764215646</t>
  </si>
  <si>
    <t>Příplatek za zvýšenou pracnost při oplechování rohů nadezdívek(atik)z Pz s povrch úprav rš přes400mm</t>
  </si>
  <si>
    <t>368089348</t>
  </si>
  <si>
    <t>245</t>
  </si>
  <si>
    <t>764226443</t>
  </si>
  <si>
    <t>Oplechování parapetů rovných celoplošně lepené z Al plechu rš 250 mm</t>
  </si>
  <si>
    <t>-751271159</t>
  </si>
  <si>
    <t>"viz výkres výpis venkovních dveří"</t>
  </si>
  <si>
    <t>"pozice 1/Dpl" 1,50</t>
  </si>
  <si>
    <t>"pozice 2/Dpl" 1,00*2</t>
  </si>
  <si>
    <t>246</t>
  </si>
  <si>
    <t>764226445</t>
  </si>
  <si>
    <t>Oplechování parapetů rovných celoplošně lepené z Al plechu rš 360 mm</t>
  </si>
  <si>
    <t>682484702</t>
  </si>
  <si>
    <t>"pozice 1/O" 1,50*7</t>
  </si>
  <si>
    <t>"pozice 2/O" 1,50*2</t>
  </si>
  <si>
    <t>"pozice 3/O" 1,20*25</t>
  </si>
  <si>
    <t>"pozice 4/O" 1,20</t>
  </si>
  <si>
    <t>"pozice 5/O" 0,90*9</t>
  </si>
  <si>
    <t>"pozice 11/O" 0,90</t>
  </si>
  <si>
    <t>247</t>
  </si>
  <si>
    <t>998764102</t>
  </si>
  <si>
    <t>Přesun hmot tonážní pro konstrukce klempířské v objektech v do 12 m</t>
  </si>
  <si>
    <t>356370019</t>
  </si>
  <si>
    <t>765</t>
  </si>
  <si>
    <t>Krytina skládaná</t>
  </si>
  <si>
    <t>248</t>
  </si>
  <si>
    <t>765131851</t>
  </si>
  <si>
    <t>Demontáž vlnité vláknocementové krytiny sklonu do 30° do suti</t>
  </si>
  <si>
    <t>-182274891</t>
  </si>
  <si>
    <t>"stávající přístřešky" 10,00</t>
  </si>
  <si>
    <t>249</t>
  </si>
  <si>
    <t>765142801</t>
  </si>
  <si>
    <t>Demontáž krytiny z polykarbonátových rovných desek</t>
  </si>
  <si>
    <t>-2105810067</t>
  </si>
  <si>
    <t>766</t>
  </si>
  <si>
    <t>Konstrukce truhlářské</t>
  </si>
  <si>
    <t>250</t>
  </si>
  <si>
    <t>766621001</t>
  </si>
  <si>
    <t>Montáž dřevěných oken plochy přes 1 m2 pevných výšky do 1,5 m s rámem do dřevěné kce</t>
  </si>
  <si>
    <t>-1306164585</t>
  </si>
  <si>
    <t>1,00*0,85*2</t>
  </si>
  <si>
    <t>1,20*0,95</t>
  </si>
  <si>
    <t>251</t>
  </si>
  <si>
    <t>6111011</t>
  </si>
  <si>
    <t>okno vnitřní dřevěné 100 x 85 cm, jednokřídlové pevné zasklení bezpečnostním čirým sklem, barva bílá, bližší specifikace viz výkres výpis oken - pozice 15/O</t>
  </si>
  <si>
    <t>-592804863</t>
  </si>
  <si>
    <t>252</t>
  </si>
  <si>
    <t>6111012</t>
  </si>
  <si>
    <t>okno vnitřní dřevěné 120 x 95 cm, jednokřídlové pevné zasklení bezpečnostním čirým sklem, barva bílá, bližší specifikace viz výkres výpis oken - pozice 16/O</t>
  </si>
  <si>
    <t>2133279321</t>
  </si>
  <si>
    <t>253</t>
  </si>
  <si>
    <t>766622132</t>
  </si>
  <si>
    <t>Montáž plastových oken plochy přes 1 m2 otevíravých výšky do 2,5 m s rámem do zdiva</t>
  </si>
  <si>
    <t>-649841066</t>
  </si>
  <si>
    <t>1,50*2,00*7</t>
  </si>
  <si>
    <t>1,50*2,00*2</t>
  </si>
  <si>
    <t>1,20*1,75*25</t>
  </si>
  <si>
    <t>1,20*2,00</t>
  </si>
  <si>
    <t>0,90*1,75*9</t>
  </si>
  <si>
    <t>0,90*1,80</t>
  </si>
  <si>
    <t>254</t>
  </si>
  <si>
    <t>61130591</t>
  </si>
  <si>
    <t>okno plastové 150x200 cm, 1x otvíravé a 1x otvíravé a sklopné křídlo, Uwmax=0,8 W/m2K, barva bílá/imitace dřeva, bližší specifikace viz výkres výpis oken - pozice 1/O</t>
  </si>
  <si>
    <t>-1283313158</t>
  </si>
  <si>
    <t>255</t>
  </si>
  <si>
    <t>61130592</t>
  </si>
  <si>
    <t>okno plastové 150x200 cm, 1x otvíravé a 1x otvíravé a sklopné křídlo, Uwmax=0,8 W/m2K, barva bílá/imitace dřeva, bližší specifikace viz výkres výpis oken - pozice 2/O</t>
  </si>
  <si>
    <t>-113518847</t>
  </si>
  <si>
    <t>P</t>
  </si>
  <si>
    <t>Poznámka k položce:
Spojeno s pozicí 1/Dpl spojovacím profilem</t>
  </si>
  <si>
    <t>256</t>
  </si>
  <si>
    <t>61130593</t>
  </si>
  <si>
    <t>okno plastové 120x175 cm, 1x otvíravé a 1x otvíravé a sklopné křídlo, Uwmax=0,8 W/m2K, barva bílá/imitace dřeva, bližší specifikace viz výkres výpis oken - pozice 3/O</t>
  </si>
  <si>
    <t>726336171</t>
  </si>
  <si>
    <t>257</t>
  </si>
  <si>
    <t>61130594</t>
  </si>
  <si>
    <t>okno plastové 120x200 cm, 1x otvíravé a 1x otvíravé a sklopné křídlo, Uwmax=0,8 W/m2K, barva bílá/imitace dřeva, bližší specifikace viz výkres výpis oken - pozice 4/O</t>
  </si>
  <si>
    <t>1227830926</t>
  </si>
  <si>
    <t>258</t>
  </si>
  <si>
    <t>61130595</t>
  </si>
  <si>
    <t>okno plastové 90x175 cm, 1x otvíravé a 1x otvíravé a sklopné křídlo, Uwmax=0,8 W/m2K, barva bílá/imitace dřeva, bližší specifikace viz výkres výpis oken - pozice 5/O</t>
  </si>
  <si>
    <t>-121472844</t>
  </si>
  <si>
    <t>259</t>
  </si>
  <si>
    <t>61130596</t>
  </si>
  <si>
    <t>okno plastové 90x180 cm, 1x otvíravé a 1x otvíravé a sklopné křídlo, Uwmax=0,8 W/m2K, barva bílá/imitace dřeva, bližší specifikace viz výkres výpis oken - pozice 11/O</t>
  </si>
  <si>
    <t>-1992274997</t>
  </si>
  <si>
    <t>260</t>
  </si>
  <si>
    <t>766622832</t>
  </si>
  <si>
    <t>Demontáž rámu zdvojených oken dřevěných nebo plastových do 2m2 k opětovnému použití</t>
  </si>
  <si>
    <t>94315805</t>
  </si>
  <si>
    <t>"viz výkres D1.1.03" (1,20*1,80*4)</t>
  </si>
  <si>
    <t>"viz výkres D1.1.07" (1,20*1,75)+(0,90*1,75)</t>
  </si>
  <si>
    <t>4,00</t>
  </si>
  <si>
    <t>261</t>
  </si>
  <si>
    <t>766629214</t>
  </si>
  <si>
    <t>Příplatek k montáži oken rovné ostění připojovací spára do 15 mm - páska</t>
  </si>
  <si>
    <t>-701523974</t>
  </si>
  <si>
    <t>"okna plastová"</t>
  </si>
  <si>
    <t>(1,50+1,50+2,00+2,00)*7</t>
  </si>
  <si>
    <t>(1,50+1,50+2,00+2,00)*2</t>
  </si>
  <si>
    <t>(1,20+1,20+1,75+1,75)*25</t>
  </si>
  <si>
    <t>1,20+1,20+2,00+2,00</t>
  </si>
  <si>
    <t>(0,90+0,90+1,75+1,75)*9</t>
  </si>
  <si>
    <t>0,90+0,90+1,80+1,80</t>
  </si>
  <si>
    <t>"balkónové plastové dveře"</t>
  </si>
  <si>
    <t>1,50+1,50+2,63+2,63</t>
  </si>
  <si>
    <t>"vstupní hliníkové dveře"</t>
  </si>
  <si>
    <t>1,20+1,20+2,45+2,45</t>
  </si>
  <si>
    <t>1,15+1,15+2,10+2,10</t>
  </si>
  <si>
    <t>0,975+0,975+2,10+2,10</t>
  </si>
  <si>
    <t>(1,12+1,12+2,10+2,10)*3</t>
  </si>
  <si>
    <t>262</t>
  </si>
  <si>
    <t>766641163</t>
  </si>
  <si>
    <t>Montáž balkónových dveří zdvojených 2křídlových s nadsvětlíkem včetně rámu do zdiva</t>
  </si>
  <si>
    <t>-794588285</t>
  </si>
  <si>
    <t>"pozice 1/Dpl" 1</t>
  </si>
  <si>
    <t>"pozice 2/Dpl" 2</t>
  </si>
  <si>
    <t>263</t>
  </si>
  <si>
    <t>6111021</t>
  </si>
  <si>
    <t>balkónové dveře plastové s nadsvětlíkem 150 x 263 cm, dvoukřídlové, Udmax=1,1 W/m2K,  barva bílá/imitace dřeva, bližší specifikace viz výkres výpis venkovních dveří - pozice 1/Dpl</t>
  </si>
  <si>
    <t>1869349306</t>
  </si>
  <si>
    <t>264</t>
  </si>
  <si>
    <t>6111022</t>
  </si>
  <si>
    <t>balkónové dveře plastové s nadsvětlíkem 100 x 205 cm, jednokřídlové, Udmax=1,1 W/m2K,  barva bílá/imitace dřeva, bližší specifikace viz výkres výpis venkovních dveří - pozice 2/Dpl</t>
  </si>
  <si>
    <t>-30187367</t>
  </si>
  <si>
    <t>265</t>
  </si>
  <si>
    <t>766641</t>
  </si>
  <si>
    <t>Dodávka a montáž shrnovacích koženkových dveří 2900 x 2650 mm, bližší specifikace viz výkres výpis vnitřních dveří - pozice 13/D</t>
  </si>
  <si>
    <t>2045903154</t>
  </si>
  <si>
    <t>266</t>
  </si>
  <si>
    <t>766642</t>
  </si>
  <si>
    <t>Dodávka a montáž shrnovacích koženkových dveří 2500 x 2650 mm, bližší specifikace viz výkres výpis vnitřních dveří - pozice 20/D</t>
  </si>
  <si>
    <t>1508932045</t>
  </si>
  <si>
    <t>267</t>
  </si>
  <si>
    <t>766660001</t>
  </si>
  <si>
    <t>Montáž dveřních křídel otvíravých 1křídlových š do 0,8 m do ocelové zárubně</t>
  </si>
  <si>
    <t>998962995</t>
  </si>
  <si>
    <t>"pozice 27/D" 22</t>
  </si>
  <si>
    <t>"pozice 30/D" 3</t>
  </si>
  <si>
    <t>268</t>
  </si>
  <si>
    <t>611629320</t>
  </si>
  <si>
    <t>dveře vnitřní hladké laminované světlý dub plné 1křídlé 70x197 cm, bližší specifikace viz výkes výpis vnitřních dveří</t>
  </si>
  <si>
    <t>-568562860</t>
  </si>
  <si>
    <t>269</t>
  </si>
  <si>
    <t>611629340</t>
  </si>
  <si>
    <t>dveře vnitřní hladké laminované světlý dub plné 1křídlé 80x197 cm, bližší specifikace viz výkes výpis vnitřních dveří</t>
  </si>
  <si>
    <t>-677944970</t>
  </si>
  <si>
    <t>270</t>
  </si>
  <si>
    <t>61162960</t>
  </si>
  <si>
    <t>dveře vnitřní hladké laminované světlý dub sklo 1/2 1křídlé 80x197 cm - zasklení bezpečnostním sklem, bližší specifikace viz výkes výpis vnitřních dveří</t>
  </si>
  <si>
    <t>418507368</t>
  </si>
  <si>
    <t>271</t>
  </si>
  <si>
    <t>766660002</t>
  </si>
  <si>
    <t>Montáž dveřních křídel otvíravých 1křídlových š přes 0,8 m do ocelové zárubně</t>
  </si>
  <si>
    <t>-438627026</t>
  </si>
  <si>
    <t>272</t>
  </si>
  <si>
    <t>611629360</t>
  </si>
  <si>
    <t>dveře vnitřní hladké laminované světlý dub plné 1křídlé 90x197 cm, bližší specifikace viz výkes výpis vnitřních dveří</t>
  </si>
  <si>
    <t>-661029378</t>
  </si>
  <si>
    <t>273</t>
  </si>
  <si>
    <t>61162962</t>
  </si>
  <si>
    <t>dveře vnitřní hladké laminované světlý dub sklo 1/2 1křídlé 90x197 cm - zasklení bezpečnostním sklem, bližší specifikace viz výkes výpis vnitřních dveří</t>
  </si>
  <si>
    <t>850550739</t>
  </si>
  <si>
    <t>274</t>
  </si>
  <si>
    <t>766660021</t>
  </si>
  <si>
    <t>Montáž dveřních křídel otvíravých 1křídlových š do 0,8 m požárních do ocelové zárubně</t>
  </si>
  <si>
    <t>478509163</t>
  </si>
  <si>
    <t>"pozice 23/D" 1</t>
  </si>
  <si>
    <t>"pozice 24/D" 2</t>
  </si>
  <si>
    <t>"pozice 26/D" 1</t>
  </si>
  <si>
    <t>275</t>
  </si>
  <si>
    <t>611656080</t>
  </si>
  <si>
    <t>dveře vnitřní požárně odolné, CPL fólie,odolnost EI (EW) 30 D3, 1křídlové 60 x 197 cm, bližší specifikace viz výkes výpis vnitřních dveří</t>
  </si>
  <si>
    <t>1628165372</t>
  </si>
  <si>
    <t>276</t>
  </si>
  <si>
    <t>611656100</t>
  </si>
  <si>
    <t>dveře vnitřní požárně odolné, CPL fólie,odolnost EI (EW) 30 D3, 1křídlové 80 x 197 cm, bližší specifikace viz výkes výpis vnitřních dveří</t>
  </si>
  <si>
    <t>-1417719</t>
  </si>
  <si>
    <t>277</t>
  </si>
  <si>
    <t>766660022</t>
  </si>
  <si>
    <t>Montáž dveřních křídel otvíravých 1křídlových š přes 0,8 m požárních do ocelové zárubně</t>
  </si>
  <si>
    <t>59362310</t>
  </si>
  <si>
    <t>278</t>
  </si>
  <si>
    <t>611656110</t>
  </si>
  <si>
    <t>dveře vnitřní požárně odolné, CPL fólie,odolnost EI (EW) 30 D3, 1křídlové 90 x 197 cm, bližší specifikace viz výkes výpis vnitřních dveří</t>
  </si>
  <si>
    <t>-179877193</t>
  </si>
  <si>
    <t>279</t>
  </si>
  <si>
    <t>766660031</t>
  </si>
  <si>
    <t>Montáž dveřních křídel otvíravých 2křídlových požárních do ocelové zárubně</t>
  </si>
  <si>
    <t>-157880407</t>
  </si>
  <si>
    <t>"pozice 32/D" 1</t>
  </si>
  <si>
    <t>280</t>
  </si>
  <si>
    <t>611656130</t>
  </si>
  <si>
    <t>dveře vnitřní požárně odolné, CPL fólie,odolnost EI (EW) 30 D3, 2křídlové 125 x 197 cm, bližší specifikace viz výkes výpis vnitřních dveří</t>
  </si>
  <si>
    <t>1553924140</t>
  </si>
  <si>
    <t>281</t>
  </si>
  <si>
    <t>7666607</t>
  </si>
  <si>
    <t>Kontrola funkčnosti panikového kování u stávajících vstupních dveří</t>
  </si>
  <si>
    <t>546272503</t>
  </si>
  <si>
    <t>"viz výkres výpis venkovních dveří - pozice 7/Dpl" 4</t>
  </si>
  <si>
    <t>282</t>
  </si>
  <si>
    <t>766660713</t>
  </si>
  <si>
    <t>Montáž dveřních křídel dokování okopného plechu</t>
  </si>
  <si>
    <t>1910528467</t>
  </si>
  <si>
    <t>"šíře dveří 600 mm" (4+2)*2</t>
  </si>
  <si>
    <t>"šíře dveří 700 mm" 5*2</t>
  </si>
  <si>
    <t>"šíře dveří 800 mm" (12+40+3)*2</t>
  </si>
  <si>
    <t>"šíře dveří 900 mm" (1+1+4)*2</t>
  </si>
  <si>
    <t>283</t>
  </si>
  <si>
    <t>549152100</t>
  </si>
  <si>
    <t>plech okopový nerez 615 x 250 x 0.6 mm</t>
  </si>
  <si>
    <t>-1522068137</t>
  </si>
  <si>
    <t>284</t>
  </si>
  <si>
    <t>549152110</t>
  </si>
  <si>
    <t>plech okopový nerez 715 x 250 x 0.6 mm</t>
  </si>
  <si>
    <t>923064148</t>
  </si>
  <si>
    <t>285</t>
  </si>
  <si>
    <t>549152120</t>
  </si>
  <si>
    <t>plech okopový nerez 815 x 250 x 0.6 mm</t>
  </si>
  <si>
    <t>649581092</t>
  </si>
  <si>
    <t>286</t>
  </si>
  <si>
    <t>549152130</t>
  </si>
  <si>
    <t>plech okopový nerez 915 x 250 x 0.6 mm</t>
  </si>
  <si>
    <t>-634864380</t>
  </si>
  <si>
    <t>287</t>
  </si>
  <si>
    <t>766660717</t>
  </si>
  <si>
    <t>Montáž dveřních křídel samozavírače na ocelovou zárubeň</t>
  </si>
  <si>
    <t>1283198186</t>
  </si>
  <si>
    <t>7+4+1</t>
  </si>
  <si>
    <t>288</t>
  </si>
  <si>
    <t>549172600</t>
  </si>
  <si>
    <t>samozavírač dveří pro dveře požárně odolné</t>
  </si>
  <si>
    <t>1572845451</t>
  </si>
  <si>
    <t>289</t>
  </si>
  <si>
    <t>76666072</t>
  </si>
  <si>
    <t>Montáž dveřního kování - kliky</t>
  </si>
  <si>
    <t>1361595671</t>
  </si>
  <si>
    <t>"šíře dveří 600 mm" (4+2)</t>
  </si>
  <si>
    <t>"šíře dveří 700 mm" 5</t>
  </si>
  <si>
    <t>"šíře dveří 800 mm" (12+40+3)</t>
  </si>
  <si>
    <t>"šíře dveří 900 mm" (1+1+4)</t>
  </si>
  <si>
    <t>290</t>
  </si>
  <si>
    <t>549146200</t>
  </si>
  <si>
    <t>klika včetně rozet a montážního materiálu nerez PK</t>
  </si>
  <si>
    <t>1677298266</t>
  </si>
  <si>
    <t>291</t>
  </si>
  <si>
    <t>766660722</t>
  </si>
  <si>
    <t>Montáž dveřního kování - zámku</t>
  </si>
  <si>
    <t>-1409570090</t>
  </si>
  <si>
    <t>292</t>
  </si>
  <si>
    <t>549260430</t>
  </si>
  <si>
    <t>zámek zadlabací vložkový 24026 s převodem L HB</t>
  </si>
  <si>
    <t>-987289981</t>
  </si>
  <si>
    <t>293</t>
  </si>
  <si>
    <t>54964110</t>
  </si>
  <si>
    <t>vložka zámková cylindrická oboustranná (včetně 10 klíčů)</t>
  </si>
  <si>
    <t>1716010566</t>
  </si>
  <si>
    <t>294</t>
  </si>
  <si>
    <t>766691914</t>
  </si>
  <si>
    <t>Vyvěšení nebo zavěšení dřevěných křídel dveří pl do 2 m2</t>
  </si>
  <si>
    <t>-139014652</t>
  </si>
  <si>
    <t>295</t>
  </si>
  <si>
    <t>766694111</t>
  </si>
  <si>
    <t>Montáž parapetních desek dřevěných nebo plastových šířky do 30 cm délky do 1,0 m</t>
  </si>
  <si>
    <t>-249147712</t>
  </si>
  <si>
    <t>"šíře 300 mm" 9+1</t>
  </si>
  <si>
    <t>296</t>
  </si>
  <si>
    <t>766694112</t>
  </si>
  <si>
    <t>Montáž parapetních desek dřevěných nebo plastových šířky do 30 cm délky do 1,6 m</t>
  </si>
  <si>
    <t>-1126132855</t>
  </si>
  <si>
    <t>"šíře 300 mm" 7+2+25+1</t>
  </si>
  <si>
    <t>"šíře 150 mm" 4+2</t>
  </si>
  <si>
    <t>297</t>
  </si>
  <si>
    <t>607941000</t>
  </si>
  <si>
    <t>deska parapetní dřevotřísková vnitřní 0,15 x 1 m, barva bílá</t>
  </si>
  <si>
    <t>-294696435</t>
  </si>
  <si>
    <t>1,00*4</t>
  </si>
  <si>
    <t>1,20*2</t>
  </si>
  <si>
    <t>6,4*1,05 'Přepočtené koeficientem množství</t>
  </si>
  <si>
    <t>298</t>
  </si>
  <si>
    <t>607941030</t>
  </si>
  <si>
    <t>deska parapetní dřevotřísková vnitřní 0,3 x 1 m, barva bílá</t>
  </si>
  <si>
    <t>-503089235</t>
  </si>
  <si>
    <t>1,50*7</t>
  </si>
  <si>
    <t>1,50*2</t>
  </si>
  <si>
    <t>1,20*25</t>
  </si>
  <si>
    <t>1,20</t>
  </si>
  <si>
    <t>0,90*9</t>
  </si>
  <si>
    <t>0,90</t>
  </si>
  <si>
    <t>53,7*1,05 'Přepočtené koeficientem množství</t>
  </si>
  <si>
    <t>299</t>
  </si>
  <si>
    <t>998766102</t>
  </si>
  <si>
    <t>Přesun hmot tonážní pro konstrukce truhlářské v objektech v do 12 m</t>
  </si>
  <si>
    <t>1771159657</t>
  </si>
  <si>
    <t>767</t>
  </si>
  <si>
    <t>Konstrukce zámečnické</t>
  </si>
  <si>
    <t>300</t>
  </si>
  <si>
    <t>7675311</t>
  </si>
  <si>
    <t>Dodávka a montáž venkovního ocelového škrabáku z pozinkovaného roštu včetně vaničky z polymerbetonu rozměr 500 x 1000 mm</t>
  </si>
  <si>
    <t>254023569</t>
  </si>
  <si>
    <t>"viz výkres výpis zámečnických výrobků"</t>
  </si>
  <si>
    <t>"pozice 7/Z" 1</t>
  </si>
  <si>
    <t>301</t>
  </si>
  <si>
    <t>767531111</t>
  </si>
  <si>
    <t>Montáž vstupních kovových nebo plastových rohoží čistících zón</t>
  </si>
  <si>
    <t>-1619314705</t>
  </si>
  <si>
    <t>"pozice 8/Z" 0,90*0,90</t>
  </si>
  <si>
    <t>302</t>
  </si>
  <si>
    <t>697521220</t>
  </si>
  <si>
    <t>koberec čistící zóna, střiž.smyčka s pruhy hrub.vlákna,vlákno Polyamide,670g/m2,zátěž 33,Bfl-S1,záda vinyl</t>
  </si>
  <si>
    <t>789439822</t>
  </si>
  <si>
    <t>303</t>
  </si>
  <si>
    <t>767531121</t>
  </si>
  <si>
    <t>Osazení zapuštěného rámu z L profilů k čistícím rohožím</t>
  </si>
  <si>
    <t>2027683471</t>
  </si>
  <si>
    <t>"pozice 8/Z" 0,90*4</t>
  </si>
  <si>
    <t>304</t>
  </si>
  <si>
    <t>697521600</t>
  </si>
  <si>
    <t>rám pro zapuštění, profil L - 30/30, 25/25, 20/30, 15/30 - Al</t>
  </si>
  <si>
    <t>-236025212</t>
  </si>
  <si>
    <t>3,6*1,1 'Přepočtené koeficientem množství</t>
  </si>
  <si>
    <t>305</t>
  </si>
  <si>
    <t>7676401</t>
  </si>
  <si>
    <t>Dodávka a montáž ocelových výtahových dveří s požární odolností EW 15 DPR, bližší specifikace viz výkres výpis vnitřních dveří - pozice 18/D a 25/D</t>
  </si>
  <si>
    <t>1774084511</t>
  </si>
  <si>
    <t>1+3</t>
  </si>
  <si>
    <t>306</t>
  </si>
  <si>
    <t>767640111</t>
  </si>
  <si>
    <t>Montáž dveří ocelových vchodových jednokřídlových bez nadsvětlíku</t>
  </si>
  <si>
    <t>-691505036</t>
  </si>
  <si>
    <t>"pozice 3/Dpl" 1</t>
  </si>
  <si>
    <t>"pozice 4/Dpl" 1</t>
  </si>
  <si>
    <t>"pozice 5/Dpl" 1</t>
  </si>
  <si>
    <t>"pozice 6/Dpl" 3</t>
  </si>
  <si>
    <t>307</t>
  </si>
  <si>
    <t>5534121</t>
  </si>
  <si>
    <t>dveře hliníkové vchodové jednokřídlové 120 x 245 cm, Udmax=1,4 W/m2K, barva hnědá, bližší specifikace viz výkres výpis venkovních dveří - pozice 3/Dpl</t>
  </si>
  <si>
    <t>-1537653213</t>
  </si>
  <si>
    <t>308</t>
  </si>
  <si>
    <t>5534122</t>
  </si>
  <si>
    <t>dveře hliníkové vchodové jednokřídlové 115 x 210 cm, Udmax=1,4 W/m2K, barva hnědá, bližší specifikace viz výkres výpis venkovních dveří - pozice 4/Dpl</t>
  </si>
  <si>
    <t>1615677685</t>
  </si>
  <si>
    <t>309</t>
  </si>
  <si>
    <t>5534123</t>
  </si>
  <si>
    <t>dveře hliníkové vchodové jednokřídlové 975 x 210 cm, Udmax=1,4 W/m2K, barva hnědá, bližší specifikace viz výkres výpis venkovních dveří - pozice 5/Dpl</t>
  </si>
  <si>
    <t>159009960</t>
  </si>
  <si>
    <t>310</t>
  </si>
  <si>
    <t>5534124</t>
  </si>
  <si>
    <t>dveře hliníkové vchodové jednokřídlové 112 x 210 cm, Udmax=1,4 W/m2K, barva hnědá, bližší specifikace viz výkres výpis venkovních dveří - pozice 6/Dpl</t>
  </si>
  <si>
    <t>-7757120</t>
  </si>
  <si>
    <t>311</t>
  </si>
  <si>
    <t>767991</t>
  </si>
  <si>
    <t>Dodávka a montáž atypických zámečnických konstrukcí - rovného zábradlí v. 1,0 m včetně povrchové úpravy 1x základ a 2xvrchní nátěr, včetně spojovacího a kotvícího materiálu</t>
  </si>
  <si>
    <t>76541475</t>
  </si>
  <si>
    <t>"zábradlí terasy budovy A" 24,00</t>
  </si>
  <si>
    <t>"zábradlí terasy budovy B" 15,00</t>
  </si>
  <si>
    <t>312</t>
  </si>
  <si>
    <t>767992</t>
  </si>
  <si>
    <t>Demontáž, zakrácení o tloušťku zateplení a opětovná montáž ocelového zábradlí lodžie - celková délka 5,6 m včetně povrchové úpravy 1x základ a 2xvrchní nátěr, včetně spojovacího a kotvícího materiálu</t>
  </si>
  <si>
    <t>1824573924</t>
  </si>
  <si>
    <t>313</t>
  </si>
  <si>
    <t>767993</t>
  </si>
  <si>
    <t>Demontáž, nastavení el. přívodu o tloušťku zateplení a opětovná montáž 3F vnější zásuvky</t>
  </si>
  <si>
    <t>991162658</t>
  </si>
  <si>
    <t>314</t>
  </si>
  <si>
    <t>767994</t>
  </si>
  <si>
    <t>Demontáž, nastavení venkovního vodovodního potrubí o tloušťku zateplení a opětovná montáž venkovního vodovodního kohoutu</t>
  </si>
  <si>
    <t>1406226949</t>
  </si>
  <si>
    <t>315</t>
  </si>
  <si>
    <t>767995</t>
  </si>
  <si>
    <t>Demontáž a opětovná montáž držáku vlajek, včetně odrezivění a nové povrchové úpravy 1x základ a 2xvrchní nátěr</t>
  </si>
  <si>
    <t>971174542</t>
  </si>
  <si>
    <t>316</t>
  </si>
  <si>
    <t>767996</t>
  </si>
  <si>
    <t>Dodávka a montáž typového zatstřešení nad vstupy z minerálního tvrzeného skla 2500 x 1000 mm na nerezových táhlech včetně kotevního materiálu</t>
  </si>
  <si>
    <t>-1498459104</t>
  </si>
  <si>
    <t>317</t>
  </si>
  <si>
    <t>767997</t>
  </si>
  <si>
    <t>Demontáž, nastavení el. přívodu o tloušťku zateplení a opětovná montáž vnějších svítidel</t>
  </si>
  <si>
    <t>844122514</t>
  </si>
  <si>
    <t>318</t>
  </si>
  <si>
    <t>767998</t>
  </si>
  <si>
    <t>Demontáž, nastavení el. přívodu o tloušťku zateplení a opětovná montáž zvonkového tabla</t>
  </si>
  <si>
    <t>-553942701</t>
  </si>
  <si>
    <t>319</t>
  </si>
  <si>
    <t>767999</t>
  </si>
  <si>
    <t>Repase stávající komínové lávky + prodložení žebříku o 1,5 m  včetně povrchové úpravy 1x základ a 2xvrchní nátěr, včetně spojovacího a kotvícího materiálu</t>
  </si>
  <si>
    <t>-559453839</t>
  </si>
  <si>
    <t>320</t>
  </si>
  <si>
    <t>767100</t>
  </si>
  <si>
    <t>Stínící odnímatelná síťová PE plachta terasy včetně podpěrného, napínacího a stabilizačního systému</t>
  </si>
  <si>
    <t>-94522851</t>
  </si>
  <si>
    <t>321</t>
  </si>
  <si>
    <t>7679951</t>
  </si>
  <si>
    <t>Dodávka a montáž atypických zámečnických konstrukcí - nosná k-ce hlavního schodiště mezi 1.NP a 2.NP včetně povrchové úpravy 1x základ a 2xvrchní nátěr, včetně spojovacího a kotvícího materiálu</t>
  </si>
  <si>
    <t>kg</t>
  </si>
  <si>
    <t>908139166</t>
  </si>
  <si>
    <t>(2,20+2,20+1,20+1,20+1,20+2,00+2,00+1,20+1,20+1,20+2,20+2,20)*17,90*1,15</t>
  </si>
  <si>
    <t>322</t>
  </si>
  <si>
    <t>7679952</t>
  </si>
  <si>
    <t>Dodávka a montáž atypických zámeč. k-cí - venkovní požární únikové schodiště včetně povrchové úpravy 1x základ a 2xvrchní nátěr, včetně spojovacího a kotvícího materiálu, bližší specifikace viz výkres zámečnických výrobků - pozice 1/Z, 1a/Z, 1b/Z, 1c/Z</t>
  </si>
  <si>
    <t>-95528836</t>
  </si>
  <si>
    <t>323</t>
  </si>
  <si>
    <t>7679953</t>
  </si>
  <si>
    <t>Dodávka a montáž atypických zámečnických konstrukcí - venkovní požární únikové schodiště včetně povrchové úpravy 1x základ a 2xvrchní nátěr, včetně spojovacího a kotvícího materiálu, bližší specifikace viz výkres zámečnických výrobků - pozice 2/Z</t>
  </si>
  <si>
    <t>1531728774</t>
  </si>
  <si>
    <t>324</t>
  </si>
  <si>
    <t>7679954</t>
  </si>
  <si>
    <t>Demontáž a opětovná montáž atypických zámeč. k-cí - stávající venkovní požární únikové schodiště včetně povrchové úpravy 1x základ a 2xvrchní nátěr, včetně spojovacího a kotvícího materiálu, bližší specifikace viz výkres zámečnických výrobků - pozice 3/Z</t>
  </si>
  <si>
    <t>-53723457</t>
  </si>
  <si>
    <t>325</t>
  </si>
  <si>
    <t>7679955</t>
  </si>
  <si>
    <t>Dodávka a montáž atypických zámeč. k-cí - šikmého schodišťového zábradlí v. 1,0 m včetně povrchové úpravy 1x základ a 2xvrchní nátěr, včetně spojovacího a kotvícího materiálu, bližší specifikace viz výkres zámečnických výrobků - pozice 4/Z</t>
  </si>
  <si>
    <t>25596521</t>
  </si>
  <si>
    <t>326</t>
  </si>
  <si>
    <t>7679956</t>
  </si>
  <si>
    <t>Dodávka a montáž atypických zámeč. k-cí - rovného schodišťového zábradlí v. 1,0 m včetně povrchové úpravy 1x základ a 2xvrchní nátěr, včetně spojovacího a kotvícího materiálu, bližší specifikace viz výkres zámečnických výrobků - pozice 5/Z</t>
  </si>
  <si>
    <t>-1134859867</t>
  </si>
  <si>
    <t>327</t>
  </si>
  <si>
    <t>7679957</t>
  </si>
  <si>
    <t>Dodávka a montáž schodišťového madla z dřevěného bukového profilu a ocelových držáků  včetně povrchové úpravy 1x základ a 2xvrchní nátěr, včetně spojovacího a kotvícího materiálu, bližší specifikace viz výkres zámečnických výrobků - pozice 6/Z</t>
  </si>
  <si>
    <t>-653657523</t>
  </si>
  <si>
    <t>15,40*2</t>
  </si>
  <si>
    <t>328</t>
  </si>
  <si>
    <t>7679958</t>
  </si>
  <si>
    <t>Dodávka a montáž ocelového zábradlí rampy včetně povrchové úpravy 1x základ a 2xvrchní nátěr, včetně spojovacího a kotvícího materiálu, bližší specifikace viz výkres zámečnických výrobků - pozice 9/Z a 10/Z</t>
  </si>
  <si>
    <t>17637079</t>
  </si>
  <si>
    <t>9,90+1,50</t>
  </si>
  <si>
    <t>329</t>
  </si>
  <si>
    <t>7679959</t>
  </si>
  <si>
    <t>Dodávka a montáž ocelového madla včetně povrchové úpravy 1x základ a 2xvrchní nátěr, včetně spojovacího a kotvícího materiálu, bližší specifikace viz výkres zámečnických výrobků - pozice 11/Z</t>
  </si>
  <si>
    <t>1156495250</t>
  </si>
  <si>
    <t>6,90*3</t>
  </si>
  <si>
    <t>330</t>
  </si>
  <si>
    <t>7679960</t>
  </si>
  <si>
    <t>Dodávka a montáž ocelového venkovního žebříku na střechu v. 7,0 m včetně povrchové úpravy 1x základ a 2xvrchní nátěr, včetně spojovacího a kotvícího materiálu, bližší specifikace viz výkres zámečnických výrobků - pozice 12/Z</t>
  </si>
  <si>
    <t>393175163</t>
  </si>
  <si>
    <t>331</t>
  </si>
  <si>
    <t>7679961</t>
  </si>
  <si>
    <t>Dodávka a montáž atypických zámečnických k-cí - venkovní přístřešek na kola se zastřešením z polykarbonátu a stěnovou výplní z barevných cetris desek včetně povrchové úpravy 1x základ a 2xvrchní nátěr, včetně spojovacího a kotvícího materiálu</t>
  </si>
  <si>
    <t>1726375434</t>
  </si>
  <si>
    <t>Poznámka k položce:
půdorysný rozměr 7,7 x 1,9 m</t>
  </si>
  <si>
    <t>332</t>
  </si>
  <si>
    <t>767996702</t>
  </si>
  <si>
    <t>Demontáž atypických zámečnických konstrukcí řezáním hmotnosti jednotlivých dílů do 100 kg</t>
  </si>
  <si>
    <t>-1694647691</t>
  </si>
  <si>
    <t>"demontáž stávajícího přístřešku na kola" 100,00</t>
  </si>
  <si>
    <t>"demontáž stávajícího solárního systému pro ohřev bazénu" 100,00</t>
  </si>
  <si>
    <t>"demontáž stávajícího vekovního schodiště vedoucího do místnosti H 1.29" 80,00</t>
  </si>
  <si>
    <t>"stávající žebříky na střechu" 3*70,00</t>
  </si>
  <si>
    <t>333</t>
  </si>
  <si>
    <t>767996703</t>
  </si>
  <si>
    <t>Demontáž atypických zámečnických konstrukcí řezáním hmotnosti jednotlivých dílů do 250 kg</t>
  </si>
  <si>
    <t>1486008802</t>
  </si>
  <si>
    <t>"zábradlí terasy budovy A" 24,00*10,00</t>
  </si>
  <si>
    <t>"zábradlí terasy budovy B" 15,00*10,00</t>
  </si>
  <si>
    <t>"demontáž stávajícího hromosvodu" 150,00</t>
  </si>
  <si>
    <t>334</t>
  </si>
  <si>
    <t>767996704</t>
  </si>
  <si>
    <t>Demontáž atypických zámečnických konstrukcí řezáním hmotnosti jednotlivých dílů do 500 kg</t>
  </si>
  <si>
    <t>-820699444</t>
  </si>
  <si>
    <t>"demontáž ocelové k-ce v místě nového schodiště" 300,00</t>
  </si>
  <si>
    <t>335</t>
  </si>
  <si>
    <t>998767102</t>
  </si>
  <si>
    <t>Přesun hmot tonážní pro zámečnické konstrukce v objektech v do 12 m</t>
  </si>
  <si>
    <t>1040727113</t>
  </si>
  <si>
    <t>771</t>
  </si>
  <si>
    <t>Podlahy z dlaždic</t>
  </si>
  <si>
    <t>336</t>
  </si>
  <si>
    <t>771274113</t>
  </si>
  <si>
    <t>Montáž obkladů stupnic z dlaždic keramických flexibilní lepidlo š do 300 mm</t>
  </si>
  <si>
    <t>1165069906</t>
  </si>
  <si>
    <t>"viz výkres D1.1.07" 1,20*18</t>
  </si>
  <si>
    <t>337</t>
  </si>
  <si>
    <t>771274232</t>
  </si>
  <si>
    <t>Montáž obkladů podstupnic z dlaždic hladkých keramických flexibilní lepidlo v do 200 mm</t>
  </si>
  <si>
    <t>-763828956</t>
  </si>
  <si>
    <t>338</t>
  </si>
  <si>
    <t>771474112</t>
  </si>
  <si>
    <t>Montáž soklíků z dlaždic keramických rovných flexibilní lepidlo v do 90 mm</t>
  </si>
  <si>
    <t>-785966956</t>
  </si>
  <si>
    <t>"viz výkres D1.1.02, D1.1.03, D1.1.04" 97,50</t>
  </si>
  <si>
    <t>"místnost E 2.08" 1,98+1,98+1,98+1,98+0,20+0,20-0,90-0,80-0,90</t>
  </si>
  <si>
    <t>"místnost E 2.12" 2,18+2,18+0,25+0,25+5,68-4,50</t>
  </si>
  <si>
    <t>"místnost H 2.02" 7,78+7,78+1,50+1,50-1,20-0,90-0,90-0,90+0,15+0,15</t>
  </si>
  <si>
    <t>"místnost H 2.03" 2,40+2,40+8,43+8,43-0,90</t>
  </si>
  <si>
    <t>"místnost D 2.09" 1,45+1,45+5,05+5,05-0,90-(0,80*4)+0,20+0,20</t>
  </si>
  <si>
    <t>"místnost D 2.10" 3,35+3,35+1,45+1,45-(0,80*4)+0,20+0,20+0,20+0,20</t>
  </si>
  <si>
    <t>"místnost D 2.13" 0,85+0,85+1,00+1,00-0,60</t>
  </si>
  <si>
    <t>"stávající balkón ve 2.NP" 2,18+2,18+0,25+0,25+5,68-4,50</t>
  </si>
  <si>
    <t>339</t>
  </si>
  <si>
    <t>771474132</t>
  </si>
  <si>
    <t>Montáž soklíků z dlaždic keramických schodišťových stupňovitých flexibilní lepidlo v do 90 mm</t>
  </si>
  <si>
    <t>1381360591</t>
  </si>
  <si>
    <t>"viz výkres D1.1.07" (18*(0,20+0,30))+1,20+1,40+1,20+1,40</t>
  </si>
  <si>
    <t>340</t>
  </si>
  <si>
    <t>771574113</t>
  </si>
  <si>
    <t>Montáž podlah keramických režných hladkých lepených flexibilním lepidlem do 12 ks/m2</t>
  </si>
  <si>
    <t>-512691424</t>
  </si>
  <si>
    <t>"viz výkres D1.1.06" (14,26+5,90+3,11+3,90+1,65+6,26+12,35)</t>
  </si>
  <si>
    <t>"viz výkres D1.1.07" (10,37+23,24+6,55+1,70+7,32+4,86+0,89)+(11,53+20,22+(1,20*1,45*2))</t>
  </si>
  <si>
    <t>341</t>
  </si>
  <si>
    <t>597611350</t>
  </si>
  <si>
    <t>dlaždice keramické - 30 x 30 x 0,8 cm I. j.</t>
  </si>
  <si>
    <t>-1391756920</t>
  </si>
  <si>
    <t>"množství převzato z položky č. 771274113" 21,60*0,30</t>
  </si>
  <si>
    <t>"množství převzato z položky č. 771274232" 21,60*0,20</t>
  </si>
  <si>
    <t>"množství převzato z položky č. 771474112" 67,08*0,09*1,20</t>
  </si>
  <si>
    <t>"množství převzato z položky č. 771474132" 14,20*0,09*1,20</t>
  </si>
  <si>
    <t>"množství převzato z položky č. 771574113" 297,45</t>
  </si>
  <si>
    <t>317,029*1,12 'Přepočtené koeficientem množství</t>
  </si>
  <si>
    <t>342</t>
  </si>
  <si>
    <t>771591111</t>
  </si>
  <si>
    <t>Podlahy penetrace podkladu</t>
  </si>
  <si>
    <t>1020806665</t>
  </si>
  <si>
    <t>"množství převzato z položky č. 771474112" 73,12*0,09</t>
  </si>
  <si>
    <t>"množství převzato z položky č. 771474132" 14,20*0,09</t>
  </si>
  <si>
    <t>343</t>
  </si>
  <si>
    <t>771591211</t>
  </si>
  <si>
    <t>Rohož lepená roznášecí a separační do podlah ve spojení s dlažbou</t>
  </si>
  <si>
    <t>-261644631</t>
  </si>
  <si>
    <t>"viz výkres D1.1.06" 12,35+((5,68+2,18+2,18)*0,15)</t>
  </si>
  <si>
    <t>"stávající balkón ve 2.NP" 12,35+((5,68+2,18+2,18)*0,15)</t>
  </si>
  <si>
    <t>344</t>
  </si>
  <si>
    <t>771990111</t>
  </si>
  <si>
    <t>Vyrovnání podkladu samonivelační stěrkou tl 4 mm pevnosti 15 Mpa</t>
  </si>
  <si>
    <t>-1277391427</t>
  </si>
  <si>
    <t>345</t>
  </si>
  <si>
    <t>998771102</t>
  </si>
  <si>
    <t>Přesun hmot tonážní pro podlahy z dlaždic v objektech v do 12 m</t>
  </si>
  <si>
    <t>-567563045</t>
  </si>
  <si>
    <t>776</t>
  </si>
  <si>
    <t>Podlahy povlakové</t>
  </si>
  <si>
    <t>346</t>
  </si>
  <si>
    <t>776111311</t>
  </si>
  <si>
    <t>Vysátí podkladu povlakových podlah</t>
  </si>
  <si>
    <t>-1275280331</t>
  </si>
  <si>
    <t>"viz výkres D1.1.02"86,55+58,16+18,09+2,63+8,85</t>
  </si>
  <si>
    <t>"viz výkres D1.1.03" 10,43+13,50</t>
  </si>
  <si>
    <t>"viz výkres D1.1.04" 86,55+58,65+18,09+5,09+2,70</t>
  </si>
  <si>
    <t>"viz výkres D1.1.06" 88,69+58,76+33,98+2,97+5,03</t>
  </si>
  <si>
    <t>"viz výkres D1.1.07" 93,33+43,35+21,56+7,34+16,33</t>
  </si>
  <si>
    <t>347</t>
  </si>
  <si>
    <t>776121311</t>
  </si>
  <si>
    <t>Vodou ředitelná penetrace savého podkladu povlakových podlah ředěná v poměru 1:1</t>
  </si>
  <si>
    <t>-543969411</t>
  </si>
  <si>
    <t>"množství převzato z položky č. 776111311" 740,63*2</t>
  </si>
  <si>
    <t>348</t>
  </si>
  <si>
    <t>776141112</t>
  </si>
  <si>
    <t>Vyrovnání podkladu povlakových podlah stěrkou pevnosti 20 MPa tl 5 mm</t>
  </si>
  <si>
    <t>-275473545</t>
  </si>
  <si>
    <t>"množství převzato z položky č. 776111311" 740,63</t>
  </si>
  <si>
    <t>349</t>
  </si>
  <si>
    <t>776201813</t>
  </si>
  <si>
    <t>Demontáž lepených povlakových podlah strojně</t>
  </si>
  <si>
    <t>-401521442</t>
  </si>
  <si>
    <t>"viz výkres D1.1.02" 86,55+58,16+18,09+2,63+8,85</t>
  </si>
  <si>
    <t>350</t>
  </si>
  <si>
    <t>776231111</t>
  </si>
  <si>
    <t>Lepení lamel a čtverců z vinylu standardním lepidlem</t>
  </si>
  <si>
    <t>1078803785</t>
  </si>
  <si>
    <t>351</t>
  </si>
  <si>
    <t>284110510</t>
  </si>
  <si>
    <t>díl. vinylové tl.2,5 mm,nášlIJ.vrstva 0,55 mm,úpr.PUR, tř.zátěže 23/33/42,otlak 0,05mm,R10,tř.otěru T,Bfl S1,bez ftalátů</t>
  </si>
  <si>
    <t>-281066935</t>
  </si>
  <si>
    <t>740,63*1,1 'Přepočtené koeficientem množství</t>
  </si>
  <si>
    <t>352</t>
  </si>
  <si>
    <t>776410811</t>
  </si>
  <si>
    <t>Odstranění soklíků a lišt pryžových nebo plastových</t>
  </si>
  <si>
    <t>1261157382</t>
  </si>
  <si>
    <t>"viz výkres D1.1.02, D1.1.03, D1.1.04" 253,50</t>
  </si>
  <si>
    <t>353</t>
  </si>
  <si>
    <t>776421111</t>
  </si>
  <si>
    <t>Montáž obvodových lišt lepením</t>
  </si>
  <si>
    <t>493941122</t>
  </si>
  <si>
    <t>"místnost E 2.01" 14,60+14,60+6,10+6,10</t>
  </si>
  <si>
    <t>"místnost E 2.02" 5,95+5,95+9,90+9,90</t>
  </si>
  <si>
    <t>"místnost E 2.05" 5,55+5,55+8,65+8,65</t>
  </si>
  <si>
    <t>"místnost E 2.07" 1,65+1,65+1,80+1,80</t>
  </si>
  <si>
    <t>"místnost E 2.09" 2,00+2,00+2,80+2,80</t>
  </si>
  <si>
    <t>"místnost D 2.01" 16,70+16,70+6,15+6,15</t>
  </si>
  <si>
    <t>"místnost D 2.02" 6,08+6,08+8,25+8,25</t>
  </si>
  <si>
    <t>"místnost D 2.06" 6,08+6,08+5,20+5,20</t>
  </si>
  <si>
    <t>"místnost D 2.07" 3,30+3,30+2,85+2,85</t>
  </si>
  <si>
    <t>"místnost D 2.11" 3,55+3,55+4,60+4,60</t>
  </si>
  <si>
    <t>253,50</t>
  </si>
  <si>
    <t>354</t>
  </si>
  <si>
    <t>284110080</t>
  </si>
  <si>
    <t>lišta speciální soklová PVC 16 x 60 mm role 50 m</t>
  </si>
  <si>
    <t>1957846079</t>
  </si>
  <si>
    <t>497,02*1,02 'Přepočtené koeficientem množství</t>
  </si>
  <si>
    <t>355</t>
  </si>
  <si>
    <t>776421312</t>
  </si>
  <si>
    <t>Montáž přechodových šroubovaných lišt</t>
  </si>
  <si>
    <t>-1027399046</t>
  </si>
  <si>
    <t>"šíře dveří 600 mm" (4+2)*0,60</t>
  </si>
  <si>
    <t>"šíře dveří 700 mm" 5*0,70</t>
  </si>
  <si>
    <t>"šíře dveří 800 mm" (12+40+3)*0,80</t>
  </si>
  <si>
    <t>"šíře dveří 900 mm" (1+1+4)*0,90</t>
  </si>
  <si>
    <t>356</t>
  </si>
  <si>
    <t>553431160</t>
  </si>
  <si>
    <t>hliníkový přechodový profil 40 mm stříbro, zlato, champagne</t>
  </si>
  <si>
    <t>-1380039620</t>
  </si>
  <si>
    <t>56,5*1,2 'Přepočtené koeficientem množství</t>
  </si>
  <si>
    <t>357</t>
  </si>
  <si>
    <t>998776102</t>
  </si>
  <si>
    <t>Přesun hmot tonážní pro podlahy povlakové v objektech v do 12 m</t>
  </si>
  <si>
    <t>-457212524</t>
  </si>
  <si>
    <t>781</t>
  </si>
  <si>
    <t>Dokončovací práce - obklady</t>
  </si>
  <si>
    <t>358</t>
  </si>
  <si>
    <t>781474114</t>
  </si>
  <si>
    <t>Montáž obkladů vnitřních keramických hladkých do 22 ks/m2 lepených flexibilním lepidlem</t>
  </si>
  <si>
    <t>-1612976348</t>
  </si>
  <si>
    <t>"místnost E 2.03" ((3,78+3,78+5,55+5,55)*1,80)-(1,20*0,95)-(0,80*1,80*3)-(1,00*0,85)-(1,20*0,70)</t>
  </si>
  <si>
    <t>"místnost E 2.04" ((1,78+1,78+3,33+3,33)*1,80)-(0,80*1,80)-(1,20*0,70)-(1,20*0,95)</t>
  </si>
  <si>
    <t>"místnost E 2.06" ((1,73+1,73+1,80+1,80)*1,80)-(0,80*1,80)</t>
  </si>
  <si>
    <t>"místnost E 2.09" (0,90+0,90+0,90)*2,20</t>
  </si>
  <si>
    <t>"místnost E 2.10" ((1,00+1,00+1,65+1,65)*1,80)-(0,70*1,80)</t>
  </si>
  <si>
    <t>"místnost E 2.11" ((1,80+1,80+3,48+3,48)*1,80)-(0,80*1,80*2)+(5,00*0,20)</t>
  </si>
  <si>
    <t>"místnost D 2.03" ((2,58+2,58+4,60+4,60+0,85+0,85+1,53+1,53)*1,80)-(0,80*1,80*4)-(0,60*1,80)</t>
  </si>
  <si>
    <t>"místnost D 2.04" ((6,08+6,08+6,80+6,80)*1,80)-(0,80*1,80*4)-(1,20*0,75*2)</t>
  </si>
  <si>
    <t>"místnost D 2.05" ((1,70+1,70+3,85+3,85)*1,80)-(0,80*1,80)-(1,20*0,75*2)</t>
  </si>
  <si>
    <t>"místnost D 2.07" 1,10*1,80</t>
  </si>
  <si>
    <t>"místnost D 2.08" ((1,00+1,00+1,70+1,70)*1,50)-(0,70*1,50)</t>
  </si>
  <si>
    <t>359</t>
  </si>
  <si>
    <t>597610200</t>
  </si>
  <si>
    <t>obkládačky keramické - (bílé i barevné) 25 x 33 x 0,7 cm I. j.</t>
  </si>
  <si>
    <t>-1865473832</t>
  </si>
  <si>
    <t>345,072*1,12 'Přepočtené koeficientem množství</t>
  </si>
  <si>
    <t>360</t>
  </si>
  <si>
    <t>781479194</t>
  </si>
  <si>
    <t>Příplatek k montáži obkladů vnitřních keramických hladkých za nerovný povrch</t>
  </si>
  <si>
    <t>-278287060</t>
  </si>
  <si>
    <t>361</t>
  </si>
  <si>
    <t>781491012</t>
  </si>
  <si>
    <t>Montáž zrcadel plochy přes 1 m2 lepených silikonovým tmelem na podkladní omítku</t>
  </si>
  <si>
    <t>-1657095058</t>
  </si>
  <si>
    <t>"místnost E 2.03" 2,50</t>
  </si>
  <si>
    <t>"místnost E 2.09" 1,00</t>
  </si>
  <si>
    <t>"místnost D 2.04" 4,00</t>
  </si>
  <si>
    <t>"místnost D 2.07" 1,00</t>
  </si>
  <si>
    <t>"1.NP" 4,00</t>
  </si>
  <si>
    <t>362</t>
  </si>
  <si>
    <t>634651260</t>
  </si>
  <si>
    <t>zrcadlo nemontované čiré tl. 5 mm, max. rozměr 3210 x 2250 mm</t>
  </si>
  <si>
    <t>1526558820</t>
  </si>
  <si>
    <t>12,5*1,1 'Přepočtené koeficientem množství</t>
  </si>
  <si>
    <t>363</t>
  </si>
  <si>
    <t>781493611</t>
  </si>
  <si>
    <t>Montáž vanových plastových dvířek s rámem lepených</t>
  </si>
  <si>
    <t>181016557</t>
  </si>
  <si>
    <t>364</t>
  </si>
  <si>
    <t>553472030</t>
  </si>
  <si>
    <t>dvířka vanová nerezová 200 x 200</t>
  </si>
  <si>
    <t>642896034</t>
  </si>
  <si>
    <t>365</t>
  </si>
  <si>
    <t>781494111</t>
  </si>
  <si>
    <t>Plastové profily rohové lepené flexibilním lepidlem</t>
  </si>
  <si>
    <t>-470526697</t>
  </si>
  <si>
    <t>"místnost E 2.03" 1,80+1,80+(1,20+0,75+0,75)+(1,00+0,65+0,65)+(1,20+0,65+0,65)</t>
  </si>
  <si>
    <t>"místnost E 2.04" (1,20+0,75+0,75)+(1,20+0,65+0,65)</t>
  </si>
  <si>
    <t>"místnost E 2.11" 5,00</t>
  </si>
  <si>
    <t>"místnost D 2.03" 1,80</t>
  </si>
  <si>
    <t>"místnost D 2.04" 1,80+1,80+((1,20+0,75+0,75)*2)</t>
  </si>
  <si>
    <t>"místnost D 2.05" (1,20+0,75+0,75)*2</t>
  </si>
  <si>
    <t>"1.NP" 26,00</t>
  </si>
  <si>
    <t>366</t>
  </si>
  <si>
    <t>781495111</t>
  </si>
  <si>
    <t>Penetrace podkladu vnitřních obkladů</t>
  </si>
  <si>
    <t>-1253646578</t>
  </si>
  <si>
    <t>367</t>
  </si>
  <si>
    <t>781495115</t>
  </si>
  <si>
    <t>Spárování vnitřních obkladů silikonem</t>
  </si>
  <si>
    <t>2087046213</t>
  </si>
  <si>
    <t>"místnost E 2.03" (3,78+3,78+5,55+5,55)+(1,80*5)</t>
  </si>
  <si>
    <t>"místnost E 2.04" (1,78+1,78+3,33+3,33)+(1,80*4)</t>
  </si>
  <si>
    <t>"místnost E 2.06" (1,73+1,73+1,80+1,80)+(1,80*4)</t>
  </si>
  <si>
    <t>"místnost E 2.09" (0,90+0,90+0,90)+(2,20*2)</t>
  </si>
  <si>
    <t>"místnost E 2.10" (1,00+1,00+1,65+1,65)+(1,80*4)</t>
  </si>
  <si>
    <t>"místnost E 2.11" (1,80+1,80+3,48+3,48)+(1,80*4)</t>
  </si>
  <si>
    <t>"místnost D 2.03" (2,58+2,58+4,60+4,60+0,85+0,85+1,53+1,53)+(1,80*9)</t>
  </si>
  <si>
    <t>"místnost D 2.04" (6,08+6,08+6,80+6,80)+(1,80*6)</t>
  </si>
  <si>
    <t>"místnost D 2.05" (1,70+1,70+3,85+3,85)+(1,80*4)</t>
  </si>
  <si>
    <t>"místnost D 2.07" 1,10</t>
  </si>
  <si>
    <t>"místnost D 2.08" (1,00+1,00+1,70+1,70)+(1,50*4)</t>
  </si>
  <si>
    <t>"1.NP" 120,00</t>
  </si>
  <si>
    <t>368</t>
  </si>
  <si>
    <t>781495142</t>
  </si>
  <si>
    <t>Průnik obkladem kruhový do DN 90 bez izolace</t>
  </si>
  <si>
    <t>-2054883387</t>
  </si>
  <si>
    <t>"viz výkres D1.1.06" 40</t>
  </si>
  <si>
    <t>"viz výkres D1.1.07" 54</t>
  </si>
  <si>
    <t>"1.NP" 60</t>
  </si>
  <si>
    <t>369</t>
  </si>
  <si>
    <t>781544230</t>
  </si>
  <si>
    <t>Montáž obkladů ostění rámovkami 200x200 mm lepenými flexibilním lepidlem</t>
  </si>
  <si>
    <t>-144941307</t>
  </si>
  <si>
    <t>"místnost E 2.03" 0,75+0,75+0,65+0,65+0,65+0,65</t>
  </si>
  <si>
    <t>"místnost E 2.04" 0,75+0,75</t>
  </si>
  <si>
    <t>"místnost D 2.04" 0,75+0,75+0,75+0,75</t>
  </si>
  <si>
    <t>"místnost D 2.05" 0,75+0,75+0,75+0,75</t>
  </si>
  <si>
    <t>370</t>
  </si>
  <si>
    <t>781674113</t>
  </si>
  <si>
    <t>Montáž obkladů parapetů šířky do 200 mm z dlaždic keramických lepených flexibilním lepidlem</t>
  </si>
  <si>
    <t>921704696</t>
  </si>
  <si>
    <t>"místnost E 2.03" 1,20+1,20+1,00</t>
  </si>
  <si>
    <t>"místnost E 2.04" 1,20</t>
  </si>
  <si>
    <t>"místnost D 2.04" 1,20+1,20</t>
  </si>
  <si>
    <t>"místnost D 2.05" 1,20+1,20</t>
  </si>
  <si>
    <t>371</t>
  </si>
  <si>
    <t>597611180</t>
  </si>
  <si>
    <t>dlaždice keramické - (barevné) 20 x 20 x 0,8 cm I. j.</t>
  </si>
  <si>
    <t>-1189925415</t>
  </si>
  <si>
    <t>"množství převzato z položky č. 781544230" 16,60*0,20</t>
  </si>
  <si>
    <t>"množství převzato z položky č. 781674113" 9,40*0,20</t>
  </si>
  <si>
    <t>5,2*1,15 'Přepočtené koeficientem množství</t>
  </si>
  <si>
    <t>372</t>
  </si>
  <si>
    <t>998781102</t>
  </si>
  <si>
    <t>Přesun hmot tonážní pro obklady keramické v objektech v do 12 m</t>
  </si>
  <si>
    <t>-1462896017</t>
  </si>
  <si>
    <t>783</t>
  </si>
  <si>
    <t>Dokončovací práce - nátěry</t>
  </si>
  <si>
    <t>373</t>
  </si>
  <si>
    <t>783101201</t>
  </si>
  <si>
    <t>Hrubé obroušení podkladu truhlářských konstrukcí před provedením nátěru</t>
  </si>
  <si>
    <t>1177795872</t>
  </si>
  <si>
    <t>"viz výkres výpis oken - pozice 17/O" 0,80*4</t>
  </si>
  <si>
    <t>374</t>
  </si>
  <si>
    <t>783101203</t>
  </si>
  <si>
    <t>Jemné obroušení podkladu truhlářských konstrukcí před provedením nátěru</t>
  </si>
  <si>
    <t>-729238239</t>
  </si>
  <si>
    <t>375</t>
  </si>
  <si>
    <t>783122121</t>
  </si>
  <si>
    <t>Lokální tmelení truhlářských konstrukcí včetně přebroušení disperzním tmelem plochy do 50%</t>
  </si>
  <si>
    <t>1537481851</t>
  </si>
  <si>
    <t>376</t>
  </si>
  <si>
    <t>783123101</t>
  </si>
  <si>
    <t>Jednonásobný napouštěcí akrylátový nátěr truhlářských konstrukcí</t>
  </si>
  <si>
    <t>36093228</t>
  </si>
  <si>
    <t>377</t>
  </si>
  <si>
    <t>783128211</t>
  </si>
  <si>
    <t>Lakovací dvojnásobný akrylátový nátěr truhlářských konstrukcí s mezibroušením</t>
  </si>
  <si>
    <t>-1339580675</t>
  </si>
  <si>
    <t>378</t>
  </si>
  <si>
    <t>783162201</t>
  </si>
  <si>
    <t>Dotmelení skleněných výplní truhlářských konstrukcí sklenářským tmelem</t>
  </si>
  <si>
    <t>1951525730</t>
  </si>
  <si>
    <t>"viz výkres výpis oken - pozice 17/O" 4,80*4</t>
  </si>
  <si>
    <t>379</t>
  </si>
  <si>
    <t>783301313</t>
  </si>
  <si>
    <t>Odmaštění zámečnických konstrukcí ředidlovým odmašťovačem</t>
  </si>
  <si>
    <t>-1521321752</t>
  </si>
  <si>
    <t>"ocelové zárubně"</t>
  </si>
  <si>
    <t>"nové" (27+7)*5,00*0,25</t>
  </si>
  <si>
    <t>"stávající" (1+2+1+22+6+3+1)*5,00*0,25</t>
  </si>
  <si>
    <t>380</t>
  </si>
  <si>
    <t>783314101</t>
  </si>
  <si>
    <t>Základní jednonásobný syntetický nátěr zámečnických konstrukcí</t>
  </si>
  <si>
    <t>-2065477753</t>
  </si>
  <si>
    <t>381</t>
  </si>
  <si>
    <t>783315101</t>
  </si>
  <si>
    <t>Mezinátěr jednonásobný syntetický standardní zámečnických konstrukcí</t>
  </si>
  <si>
    <t>-1808114871</t>
  </si>
  <si>
    <t>382</t>
  </si>
  <si>
    <t>783317101</t>
  </si>
  <si>
    <t>Krycí jednonásobný syntetický standardní nátěr zámečnických konstrukcí</t>
  </si>
  <si>
    <t>194881842</t>
  </si>
  <si>
    <t>784</t>
  </si>
  <si>
    <t>Dokončovací práce - malby a tapety</t>
  </si>
  <si>
    <t>383</t>
  </si>
  <si>
    <t>784181101</t>
  </si>
  <si>
    <t>Základní akrylátová jednonásobná penetrace podkladu v místnostech výšky do 3,80m</t>
  </si>
  <si>
    <t>-1008647884</t>
  </si>
  <si>
    <t>384</t>
  </si>
  <si>
    <t>784211111</t>
  </si>
  <si>
    <t>Dvojnásobné  bílé malby ze směsí za mokra velmi dobře otěruvzdorných v místnostech výšky do 3,80 m</t>
  </si>
  <si>
    <t>-1369310844</t>
  </si>
  <si>
    <t>385</t>
  </si>
  <si>
    <t>784211163</t>
  </si>
  <si>
    <t>Příplatek k cenám 2x maleb ze směsí za mokra otěruvzdorných za barevnou malbu středně sytého odstínu</t>
  </si>
  <si>
    <t>150490287</t>
  </si>
  <si>
    <t>4750,00/2</t>
  </si>
  <si>
    <t>786</t>
  </si>
  <si>
    <t>Dokončovací práce - čalounické úpravy</t>
  </si>
  <si>
    <t>386</t>
  </si>
  <si>
    <t>78662411</t>
  </si>
  <si>
    <t>Montáž lamelové žaluzie do oken plastových</t>
  </si>
  <si>
    <t>-1170201585</t>
  </si>
  <si>
    <t>387</t>
  </si>
  <si>
    <t>6114059</t>
  </si>
  <si>
    <t>žaluzie hliníková lamelová horizontální šířka lamel 25 mm</t>
  </si>
  <si>
    <t>1457655736</t>
  </si>
  <si>
    <t>388</t>
  </si>
  <si>
    <t>786626</t>
  </si>
  <si>
    <t xml:space="preserve">Montáž vnější sítě proti hmyzu </t>
  </si>
  <si>
    <t>1632989467</t>
  </si>
  <si>
    <t>389</t>
  </si>
  <si>
    <t>611499</t>
  </si>
  <si>
    <t>vnější síť proti hmyzu, AL rám</t>
  </si>
  <si>
    <t>-1437751915</t>
  </si>
  <si>
    <t>390</t>
  </si>
  <si>
    <t>998786102</t>
  </si>
  <si>
    <t>Přesun hmot tonážní pro čalounické úpravy v objektech v do 12 m</t>
  </si>
  <si>
    <t>1444487661</t>
  </si>
  <si>
    <t>02 - Architektonicko-stavební část - stávající sociální zázemí</t>
  </si>
  <si>
    <t>-1252063795</t>
  </si>
  <si>
    <t>-2139844234</t>
  </si>
  <si>
    <t>"množství převzato z položky č. 771574113" 66,38</t>
  </si>
  <si>
    <t>66,38*1,12 'Přepočtené koeficientem množství</t>
  </si>
  <si>
    <t>1029826475</t>
  </si>
  <si>
    <t>360302486</t>
  </si>
  <si>
    <t>1016843742</t>
  </si>
  <si>
    <t>-1671060565</t>
  </si>
  <si>
    <t>-1465275474</t>
  </si>
  <si>
    <t>181,416*1,12 'Přepočtené koeficientem množství</t>
  </si>
  <si>
    <t>797722595</t>
  </si>
  <si>
    <t>467424870</t>
  </si>
  <si>
    <t>"1.NP" 8,50</t>
  </si>
  <si>
    <t>-121850087</t>
  </si>
  <si>
    <t>8,5*1,1 'Přepočtené koeficientem množství</t>
  </si>
  <si>
    <t>-1545144173</t>
  </si>
  <si>
    <t>-1329935427</t>
  </si>
  <si>
    <t>-1862715614</t>
  </si>
  <si>
    <t>"1.NP" 25,00</t>
  </si>
  <si>
    <t>553719724</t>
  </si>
  <si>
    <t>826750701</t>
  </si>
  <si>
    <t>"1.NP" 150,00</t>
  </si>
  <si>
    <t>-1357294605</t>
  </si>
  <si>
    <t>-348871929</t>
  </si>
  <si>
    <t>-990904646</t>
  </si>
  <si>
    <t>-979455375</t>
  </si>
  <si>
    <t>-1763696392</t>
  </si>
  <si>
    <t>03 - Zpevněné plochy a terénní úpravy</t>
  </si>
  <si>
    <t xml:space="preserve">    5 - Komunikace pozemní</t>
  </si>
  <si>
    <t xml:space="preserve">    732 - Ústřední vytápění - strojovny</t>
  </si>
  <si>
    <t>76876075</t>
  </si>
  <si>
    <t xml:space="preserve">"viz výkres D1.01.2, D1.01.3, D1.1.04, C.02" </t>
  </si>
  <si>
    <t>(10,30*2,60)+(2,70*3,00)+(18,60*1,60)+(21,40*1,60)+(27,60*1,60)+(7,70*1,60)+(4,50*4,50)+(20,00*2,30)+(9,80*1,60)+(29,10*1,60)+(2,40*1,60)+(22,70*1,60)</t>
  </si>
  <si>
    <t>(21,90*1,60)+(1,80*5,80)+(3,50*7,40)</t>
  </si>
  <si>
    <t>"stávající terasy" ((3,00*8,80)+(6,00*2,35))+40,16</t>
  </si>
  <si>
    <t>113106123</t>
  </si>
  <si>
    <t>Rozebrání dlažeb komunikací pro pěší ze zámkových dlaždic</t>
  </si>
  <si>
    <t>-2018160264</t>
  </si>
  <si>
    <t>"v místě budoucího přístřešku pro kola u budovy B" 10,50*2,20</t>
  </si>
  <si>
    <t>113107131</t>
  </si>
  <si>
    <t>Odstranění podkladu pl do 50 m2 z betonu prostého tl 150 mm</t>
  </si>
  <si>
    <t>-1032611335</t>
  </si>
  <si>
    <t>10,00</t>
  </si>
  <si>
    <t>113107162</t>
  </si>
  <si>
    <t>Odstranění podkladu pl přes 50 do 200 m2 z kameniva drceného tl 200 mm</t>
  </si>
  <si>
    <t>1526772605</t>
  </si>
  <si>
    <t>113204111</t>
  </si>
  <si>
    <t>Vytrhání obrub záhonových</t>
  </si>
  <si>
    <t>-95007321</t>
  </si>
  <si>
    <t>"viz výkres D1.01.2, D1.01.3, D1.1.04, C.02" 10,30+6,00+3,00+2,70+15,60+6,00+21,40+18,40+29,00+26,00+7,70+5,20+3,00+24,50+9,80+5,0+29,1+26,1+22,7+8,00</t>
  </si>
  <si>
    <t>-753096517</t>
  </si>
  <si>
    <t>"vytvoření zářezu pro novou rampu před vstupem do místnosti H 1.14" ((9,50*3,00)+(7,80*4,00))*0,35</t>
  </si>
  <si>
    <t>1958071220</t>
  </si>
  <si>
    <t>-1471298843</t>
  </si>
  <si>
    <t>"množství převzato z položky č. 122201101" 20,895</t>
  </si>
  <si>
    <t>1238103902</t>
  </si>
  <si>
    <t>2103969754</t>
  </si>
  <si>
    <t>-1576433547</t>
  </si>
  <si>
    <t>20,895*1,75 'Přepočtené koeficientem množství</t>
  </si>
  <si>
    <t>181111111</t>
  </si>
  <si>
    <t>Plošná úprava terénu do 500 m2 zemina tř 1 až 4 nerovnosti do 100 mm v rovinně a svahu do 1:5</t>
  </si>
  <si>
    <t>-812859857</t>
  </si>
  <si>
    <t>181411131</t>
  </si>
  <si>
    <t>Založení parkového trávníku výsevem plochy do 1000 m2 v rovině a ve svahu do 1:5</t>
  </si>
  <si>
    <t>943763173</t>
  </si>
  <si>
    <t>005724100</t>
  </si>
  <si>
    <t>osivo směs travní parková</t>
  </si>
  <si>
    <t>46028321</t>
  </si>
  <si>
    <t>500*0,02 'Přepočtené koeficientem množství</t>
  </si>
  <si>
    <t>082113210</t>
  </si>
  <si>
    <t>voda pitná pro ostatní odběratele</t>
  </si>
  <si>
    <t>876422770</t>
  </si>
  <si>
    <t>182303111</t>
  </si>
  <si>
    <t>Doplnění zeminy nebo substrátu na travnatých plochách tl 50 mm rovina v rovinně a svahu do 1:5</t>
  </si>
  <si>
    <t>-64196287</t>
  </si>
  <si>
    <t>103715000</t>
  </si>
  <si>
    <t>substrát pro trávníky A  VL</t>
  </si>
  <si>
    <t>-1839069745</t>
  </si>
  <si>
    <t>500*0,058 'Přepočtené koeficientem množství</t>
  </si>
  <si>
    <t>183402121</t>
  </si>
  <si>
    <t>Rozrušení půdy souvislé plochy do 500 m2 hloubky do 150 mm v rovině a svahu do 1:5</t>
  </si>
  <si>
    <t>1566262889</t>
  </si>
  <si>
    <t>184802111</t>
  </si>
  <si>
    <t>Chemické odplevelení před založením kultury nad 20 m2 postřikem na široko v rovině a svahu do 1:5</t>
  </si>
  <si>
    <t>-260232166</t>
  </si>
  <si>
    <t>4341214</t>
  </si>
  <si>
    <t>Osazení betonových schodišťových stupňů tvaru L do betonového lože</t>
  </si>
  <si>
    <t>-2066772523</t>
  </si>
  <si>
    <t>"olemování stávajících teras"</t>
  </si>
  <si>
    <t>3,30+3,30+9,00</t>
  </si>
  <si>
    <t>4,50+9,20</t>
  </si>
  <si>
    <t>6,00</t>
  </si>
  <si>
    <t>593737</t>
  </si>
  <si>
    <t>schodový betonový prvek tvaru L barva přírodní, tlošťka stěny 5 cm, šířka 30 cm</t>
  </si>
  <si>
    <t>-549262147</t>
  </si>
  <si>
    <t>(3,30+3,30+9,00)*3</t>
  </si>
  <si>
    <t>(4,50+9,20)*3</t>
  </si>
  <si>
    <t>6,00*3</t>
  </si>
  <si>
    <t>105,9*1,03 'Přepočtené koeficientem množství</t>
  </si>
  <si>
    <t>Komunikace pozemní</t>
  </si>
  <si>
    <t>564752113</t>
  </si>
  <si>
    <t>Podklad z vibrovaného štěrku VŠ tl 170 mm</t>
  </si>
  <si>
    <t>-1748625498</t>
  </si>
  <si>
    <t>"stávající terasy" 50,39+40,16</t>
  </si>
  <si>
    <t>"nová rampa před vstupem do místnosti H 1.14" (9,50*3,00)+(7,80*4,00)</t>
  </si>
  <si>
    <t>564831111</t>
  </si>
  <si>
    <t>Podklad ze štěrkodrtě ŠD tl 100 mm</t>
  </si>
  <si>
    <t>-1522832487</t>
  </si>
  <si>
    <t>596211112</t>
  </si>
  <si>
    <t>Kladení zámkové dlažby komunikací pro pěší tl 60 mm skupiny A pl do 300 m2</t>
  </si>
  <si>
    <t>-232394115</t>
  </si>
  <si>
    <t>592452180</t>
  </si>
  <si>
    <t>dlažba zámková obdelník přírodní 19,6x9,6x6 cm</t>
  </si>
  <si>
    <t>-1290878476</t>
  </si>
  <si>
    <t>568,74*1,02 'Přepočtené koeficientem množství</t>
  </si>
  <si>
    <t>631312141</t>
  </si>
  <si>
    <t>Doplnění rýh v dosavadních mazaninách betonem prostým</t>
  </si>
  <si>
    <t>"vysekání stávající výpusti bazénu a nového odvodňovacího potrubí" 4,00*0,30*0,50</t>
  </si>
  <si>
    <t>916231213</t>
  </si>
  <si>
    <t>Osazení chodníkového obrubníku betonového stojatého s boční opěrou do lože z betonu prostého</t>
  </si>
  <si>
    <t>908974497</t>
  </si>
  <si>
    <t>"nová rampa před vstupem do místnosti H 1.14" 9,50+7,30+7,80+2,80</t>
  </si>
  <si>
    <t>592174100</t>
  </si>
  <si>
    <t>obrubník betonový chodníkový 100x10x25 cm</t>
  </si>
  <si>
    <t>1614049448</t>
  </si>
  <si>
    <t>27,4*1,04 'Přepočtené koeficientem množství</t>
  </si>
  <si>
    <t>916331112</t>
  </si>
  <si>
    <t>Osazení zahradního obrubníku betonového do lože z betonu s boční opěrou</t>
  </si>
  <si>
    <t>-983876316</t>
  </si>
  <si>
    <t>592172100</t>
  </si>
  <si>
    <t>obrubník betonový zahradní šedý 100 x 5 x 25 cm</t>
  </si>
  <si>
    <t>-292215004</t>
  </si>
  <si>
    <t>279,5*1,03 'Přepočtené koeficientem množství</t>
  </si>
  <si>
    <t>961044111</t>
  </si>
  <si>
    <t>Bourání základů z betonu prostého</t>
  </si>
  <si>
    <t>1570456207</t>
  </si>
  <si>
    <t>"olemování stávajících teras" (((1,60*8,80)+(3,00*0,25))*0,30)+((3,30+3,30+9,00)*0,60*0,30)</t>
  </si>
  <si>
    <t>"výtahová šachta u kotelny" (2,00+0,70+0,70)*0,30*0,50</t>
  </si>
  <si>
    <t>1,50</t>
  </si>
  <si>
    <t>965042221</t>
  </si>
  <si>
    <t>Bourání podkladů pod dlažby nebo mazanin betonových nebo z litého asfaltu tl přes 100 mm pl do 1 m2</t>
  </si>
  <si>
    <t>798510318</t>
  </si>
  <si>
    <t>977312114</t>
  </si>
  <si>
    <t>Řezání stávajících betonových mazanin vyztužených hl do 200 mm</t>
  </si>
  <si>
    <t>478001911</t>
  </si>
  <si>
    <t>"vysekání stávající výpusti bazénu a nového odvodňovacího potrubí" 4,00+4,00+0,50+0,50</t>
  </si>
  <si>
    <t>-628786468</t>
  </si>
  <si>
    <t>-1650204151</t>
  </si>
  <si>
    <t>-11575097</t>
  </si>
  <si>
    <t>1310848024</t>
  </si>
  <si>
    <t>306,436*6 'Přepočtené koeficientem množství</t>
  </si>
  <si>
    <t>-1421421249</t>
  </si>
  <si>
    <t>998223011</t>
  </si>
  <si>
    <t>Přesun hmot pro pozemní komunikace s krytem dlážděným</t>
  </si>
  <si>
    <t>1296204986</t>
  </si>
  <si>
    <t>712363</t>
  </si>
  <si>
    <t>Dodávka a montáž bazénové fólie včetně podkladní textílie a opracování kolem prostupů (sloupky zábradlí, výpusť, apod)</t>
  </si>
  <si>
    <t>823938006</t>
  </si>
  <si>
    <t>(4,35*7,00)+((6,65+6,65+3,70+3,70)*1,00)+10,00</t>
  </si>
  <si>
    <t>998712101</t>
  </si>
  <si>
    <t>Přesun hmot tonážní tonážní pro krytiny povlakové v objektech v do 6 m</t>
  </si>
  <si>
    <t>7212114</t>
  </si>
  <si>
    <t>Dodávka montáž bazénové vpusti včetně výměny odtokového potrubí do revizní šachty v délce 4,0 m</t>
  </si>
  <si>
    <t>1472885366</t>
  </si>
  <si>
    <t>998721101</t>
  </si>
  <si>
    <t>Přesun hmot tonážní pro vnitřní kanalizace v objektech v do 6 m</t>
  </si>
  <si>
    <t>580934260</t>
  </si>
  <si>
    <t>732</t>
  </si>
  <si>
    <t>Ústřední vytápění - strojovny</t>
  </si>
  <si>
    <t>732525</t>
  </si>
  <si>
    <t>Dodávka a montáž solárního systému pro natápění bazénu, umístění na střeše nad 2.NP včetně přívodního potrubí</t>
  </si>
  <si>
    <t>700641701</t>
  </si>
  <si>
    <t>998732102</t>
  </si>
  <si>
    <t>Přesun hmot tonážní pro strojovny v objektech v do 12 m</t>
  </si>
  <si>
    <t>197407677</t>
  </si>
  <si>
    <t>04 - ZTI  - způsobil - 04 - ZTI  - způsobilé nák...</t>
  </si>
  <si>
    <t>721 - Vnitřní kanalizace</t>
  </si>
  <si>
    <t>722 - Vnitřní vodovod</t>
  </si>
  <si>
    <t>725 - Zařizovací předměty</t>
  </si>
  <si>
    <t>Vnitřní kanalizace</t>
  </si>
  <si>
    <t>721173204R00</t>
  </si>
  <si>
    <t>Potrubí PP - polypropylén - odpadní se zvukovou izolací - 3vrstvé, vnější vrstva PP, zesílená středbí vrstva z PP-HV, hladká vnitřní vrstva z PP DN40x1,8+MTZ+dodávka</t>
  </si>
  <si>
    <t>721173205R00</t>
  </si>
  <si>
    <t>Potrubí PP - polypropylén - odpadní se zvukovou izolací - 3vrstvé, vnější vrstva PP, zesílená středbí vrstva z PP-HV, hladká vnitřní vrstva z PP DN50x2 +MTZ+dodávka</t>
  </si>
  <si>
    <t>721173206R00</t>
  </si>
  <si>
    <t>Potrubí PP - polypropylén - odpadní se zvukovou izolací - 3vrstvé, vnější vrstva PP, zesílená středbí vrstva z PP-HV, hladká vnitřní vrstva z PP DN110x3,4 +MTZ+dodávka</t>
  </si>
  <si>
    <t>721256585999</t>
  </si>
  <si>
    <t>ČISTÍCÍ KUS DN100 dodávka + MTZ</t>
  </si>
  <si>
    <t>ks</t>
  </si>
  <si>
    <t>721652623253</t>
  </si>
  <si>
    <t>litinová odbočka 100/100-vsazení litinové odbočky na stávající svod /+dodávka +MTZ</t>
  </si>
  <si>
    <t>721335666666</t>
  </si>
  <si>
    <t>přechod z PVC na litina DN100+MTZ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</si>
  <si>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</si>
  <si>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</si>
  <si>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</si>
  <si>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</si>
  <si>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</si>
  <si>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</si>
  <si>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721290111R00</t>
  </si>
  <si>
    <t>Zkouška těsnosti kanalizace vodou DN 125</t>
  </si>
  <si>
    <t>721290123R00</t>
  </si>
  <si>
    <t>Zkouška těsnosti kanalizace kouřem DN 300</t>
  </si>
  <si>
    <t>72121-1521.R01</t>
  </si>
  <si>
    <t>podlahová vpusť  DN50 se svislým odtokem, s nástavcem 123x123mm, vtokovou mřížkou z nerezové oceli, se zápachový uzávěrem umožňujícím pachotěsnost, +MTZ</t>
  </si>
  <si>
    <t>7215161616.R05</t>
  </si>
  <si>
    <t>přivzdušňovací ventil s pryžovou membránou, odnímatelnou mřížkou proti hmyzu, zukově izolovaný DN110+MTZ</t>
  </si>
  <si>
    <t>721140802R00</t>
  </si>
  <si>
    <t>Demontáž potrubí litinového DN 100</t>
  </si>
  <si>
    <t>721171803R00</t>
  </si>
  <si>
    <t>Demontáž potrubí z PVC do DN 75</t>
  </si>
  <si>
    <t>721210813R00</t>
  </si>
  <si>
    <t>Demontáž vpusti z kameniny DN 100</t>
  </si>
  <si>
    <t>8251115555.R02</t>
  </si>
  <si>
    <t>závěsy na potrubí + objímka</t>
  </si>
  <si>
    <t>721171109RM2</t>
  </si>
  <si>
    <t>Potrubí z plastu odpadní hrdlové DN100+MTZ materiál KG SN8  včetně tvarovek</t>
  </si>
  <si>
    <t>721171109RM2.1</t>
  </si>
  <si>
    <t>Potrubí z plastu odpadní hrdlové DN125+MTZ materiál KG SN8  včetně tvarovek</t>
  </si>
  <si>
    <t>1651656666</t>
  </si>
  <si>
    <t>zemní práce v uzavřeném prostoru celkem včetně DMTZ podlahy</t>
  </si>
  <si>
    <t>m1</t>
  </si>
  <si>
    <t>165165165</t>
  </si>
  <si>
    <t>střešní vpusť s vyhřívaným vtokem</t>
  </si>
  <si>
    <t>155115552526</t>
  </si>
  <si>
    <t>přesun hmot vnitřní kanalizace</t>
  </si>
  <si>
    <t>722</t>
  </si>
  <si>
    <t>Vnitřní vodovod</t>
  </si>
  <si>
    <t>722174310R00</t>
  </si>
  <si>
    <t>Potrubí PP DN16 PN20 +dodávka + mtz</t>
  </si>
  <si>
    <t>722174311R00</t>
  </si>
  <si>
    <t>Potrubí PP PN 20, DN 20+dodávka +MTZ</t>
  </si>
  <si>
    <t>72265165065</t>
  </si>
  <si>
    <t>POTRUBÍ OCEL.ZÁV.POZINK DN20 + tvarovky + MTZ</t>
  </si>
  <si>
    <t>7228646406</t>
  </si>
  <si>
    <t>POTRUBÍ OCEL.ZÁV.POZINK DN25 + tvarovky + MTZ</t>
  </si>
  <si>
    <t>7228646406.1</t>
  </si>
  <si>
    <t>POTRUBÍ OCEL.ZÁV.POZINK DN32 + tvarovky + MTZ</t>
  </si>
  <si>
    <t>72265165165</t>
  </si>
  <si>
    <t>POTRUBÍ OCEL.ZÁV.POZINK DN40 + tvarovky + MTZ</t>
  </si>
  <si>
    <t>722651651651</t>
  </si>
  <si>
    <t>POTRUBÍ OCEL.ZÁV.POZINK DN50 + tvarovky + MTZ</t>
  </si>
  <si>
    <t>72256616516</t>
  </si>
  <si>
    <t>72221-5111.R01</t>
  </si>
  <si>
    <t>IZOLACE NÁVLEKOVÁ Z PĚNOVÉHO POLYETYLENU DN16TL.20MM+dodávka+MTZ</t>
  </si>
  <si>
    <t>72221-5111.R01.1</t>
  </si>
  <si>
    <t>IZOLACE NÁVLEKOVÁ Z PĚNOVÉHO POLYETYLENU DN20TL.20MM+dodávka+MTZ</t>
  </si>
  <si>
    <t>72221-5111.R01.2</t>
  </si>
  <si>
    <t>IZOLACE NÁVLEKOVÁ Z PĚNOVÉHO POLYETYLENU DN25TL.30MM+dodávka+MTZ</t>
  </si>
  <si>
    <t>72221-5111.R01.3</t>
  </si>
  <si>
    <t>IZOLACE NÁVLEKOVÁ Z PĚNOVÉHO POLYETYLENU DN32TL.30MM+dodávka+MTZ</t>
  </si>
  <si>
    <t>72221-5111.R01.4</t>
  </si>
  <si>
    <t>IZOLACE NÁVLEKOVÁ Z PĚNOVÉHO POLYETYLENU DN40TL.40MM+dodávka+MTZ</t>
  </si>
  <si>
    <t>72222.0125.R05</t>
  </si>
  <si>
    <t>IZOLACE NÁVLEKOVÁ DN50 TL.40MM+dodávka+MTZ</t>
  </si>
  <si>
    <t>722290226R00</t>
  </si>
  <si>
    <t>tlaková zkouška vodovodního potrubí</t>
  </si>
  <si>
    <t>722290234R00</t>
  </si>
  <si>
    <t>Proplach a dezinfekce vodovod.potrubí DN 80</t>
  </si>
  <si>
    <t>722190401R00</t>
  </si>
  <si>
    <t>Vyvedení a upevnění výpustek DN 15</t>
  </si>
  <si>
    <t>722220111R00</t>
  </si>
  <si>
    <t>Nástěnky pro výtokový ventil G 1/2 +MTZ</t>
  </si>
  <si>
    <t>722220121R00</t>
  </si>
  <si>
    <t>Nástěnky pro baterii G 1/2 +MTZ</t>
  </si>
  <si>
    <t>pár</t>
  </si>
  <si>
    <t>722651651651.1</t>
  </si>
  <si>
    <t>KU DN50 + DODÁVKA + MTZ</t>
  </si>
  <si>
    <t>65165165166</t>
  </si>
  <si>
    <t>VYP. VENTIL DN15</t>
  </si>
  <si>
    <t>74616161665</t>
  </si>
  <si>
    <t>ZPĚTNÝ VENTIL DN50 + DODÁVKA + MTZ</t>
  </si>
  <si>
    <t>7226516165</t>
  </si>
  <si>
    <t>MANOMETR</t>
  </si>
  <si>
    <t>72265165161</t>
  </si>
  <si>
    <t>CIRKULAČNÍ ČERPADLO</t>
  </si>
  <si>
    <t>722654165165</t>
  </si>
  <si>
    <t>ZPĚTNÝ VENTIL DN32 + DODÁVKA + MTZ</t>
  </si>
  <si>
    <t>7225616656</t>
  </si>
  <si>
    <t>KK DN32 + DODÁVKA + MTZ</t>
  </si>
  <si>
    <t>6546565566</t>
  </si>
  <si>
    <t>Demontáž potrubí ocelových závitových do DN50 včetně závěsů a izolace</t>
  </si>
  <si>
    <t>722220851R00</t>
  </si>
  <si>
    <t>Demontáž armatur s jedním závitem G 3/4</t>
  </si>
  <si>
    <t>755156546.R02</t>
  </si>
  <si>
    <t>napojení na stávající vodovodní rozvod</t>
  </si>
  <si>
    <t>Zařizovací předměty</t>
  </si>
  <si>
    <t>72521-2222.R01</t>
  </si>
  <si>
    <t>KLOZET ZÁVĚSNÝ BÍLÝ HLUBOKÉ SPLACHOVÁNÍ</t>
  </si>
  <si>
    <t>72521-2222.R01.1</t>
  </si>
  <si>
    <t>KLOZET DĚTSKÝ ZÁVĚSNÝ BÍLÝ HLUBOKÉ SPLACHOVÁNÍ</t>
  </si>
  <si>
    <t>72522-0000.R01</t>
  </si>
  <si>
    <t>WC SEDÁTKO BÍLÉ</t>
  </si>
  <si>
    <t>72522-0001.R01</t>
  </si>
  <si>
    <t>MONZÁŽNÍ PRVEK PRO ZÁVĚSNÉ WC2-MNOŽSTVÍ</t>
  </si>
  <si>
    <t>72522-0022.R01</t>
  </si>
  <si>
    <t>OVLÁDACÍ DESTIČKA</t>
  </si>
  <si>
    <t>72522-0333.R01</t>
  </si>
  <si>
    <t>SOUPRAVA ZVUKOVÉ IZOLACE PRO ZÁVĚSNÝ WC</t>
  </si>
  <si>
    <t>72225-0666.R01</t>
  </si>
  <si>
    <t>UMYVADLO KERAM. S OTVOREM PRO BAT.</t>
  </si>
  <si>
    <t>72222-0888.R01</t>
  </si>
  <si>
    <t>KRYT NA SIFON/POLOSLOUP BÍLÝ</t>
  </si>
  <si>
    <t>722651616516</t>
  </si>
  <si>
    <t>UMÝVÁTKO KERAM. 45CM + SIFON</t>
  </si>
  <si>
    <t>72523-0125.R01</t>
  </si>
  <si>
    <t>ZÁPACHOVÁ UZÁVĚRKA UMYVADLO</t>
  </si>
  <si>
    <t>72244-0111.R01</t>
  </si>
  <si>
    <t>SPRCHOVÁ VANA BÍLÁ ČTVEREC z extrudované skořepiny a polyuretanového nosiče zpevněného skelným vláknem, Vanička je samonostná lisovaná vcelku.</t>
  </si>
  <si>
    <t>72225-0000.R01</t>
  </si>
  <si>
    <t>SIFON PRO SPRCHU</t>
  </si>
  <si>
    <t>725555555.R01</t>
  </si>
  <si>
    <t>ZÁSTĚNA, POSUVNÉ BÍLÉ FLEXI, HLINÍK RÁM</t>
  </si>
  <si>
    <t>72225-0236.R02</t>
  </si>
  <si>
    <t>TYČ NA SPRCHU, HADICE</t>
  </si>
  <si>
    <t>12312-0256.R01</t>
  </si>
  <si>
    <t>NEREZ DŘEZ JEDNODUCHÝ</t>
  </si>
  <si>
    <t>13651616165</t>
  </si>
  <si>
    <t>výlevka s plast. Mříží</t>
  </si>
  <si>
    <t>12312-0235.R02</t>
  </si>
  <si>
    <t>BATERIE PÁKOVÁ DŘEZOVÁ CHROM. Na každé kartuši lze ručně nastavit průtočné množství dle požadavku uživatele. V karuši je zabudován kompenzátor k eleiminaci dynamického rázu v potrubí.</t>
  </si>
  <si>
    <t>72522-9990.R01</t>
  </si>
  <si>
    <t>BAT.PÁKOVÁ, UMYVADLOVÁ CHROM.-dodávka s ovl.vypouštěcím ventilem. Obsahující karuš s nastavitelným průtočným množstvím vody, kartuš obsahuje kompenzátor.</t>
  </si>
  <si>
    <t>722552-0258.R03</t>
  </si>
  <si>
    <t>BAT.PÁKOVÁ SPRCHOVÁ, CHROM, RUČNÍ SPRCHA S POSUVNÝM DRŽÁKEM, SPRCHOVÁ HADICE 1500mm-KOVOVÁ-CHROM.</t>
  </si>
  <si>
    <t>72265165156</t>
  </si>
  <si>
    <t>batrie páka chrom k výlevce</t>
  </si>
  <si>
    <t>72216516516</t>
  </si>
  <si>
    <t>směšovací podomítková baterie</t>
  </si>
  <si>
    <t>725165656102</t>
  </si>
  <si>
    <t>rohový ventil DN15+mtz</t>
  </si>
  <si>
    <t>725119205R00</t>
  </si>
  <si>
    <t>pračkový ventil</t>
  </si>
  <si>
    <t>725210821R00</t>
  </si>
  <si>
    <t>Demontáž stávajících zařizovacích předmětů</t>
  </si>
  <si>
    <t>725820801R00</t>
  </si>
  <si>
    <t>Demontáž baterie nástěnné do G 3/4</t>
  </si>
  <si>
    <t>725516465465</t>
  </si>
  <si>
    <t>přesun hmot zařizovací předměty</t>
  </si>
  <si>
    <t>6515615616515</t>
  </si>
  <si>
    <t>vybourání prostupů do cihelného zdiva plocha 0,15m2 tloušťka zdiva 0,15m</t>
  </si>
  <si>
    <t>1.85958698559</t>
  </si>
  <si>
    <t>vybourání prostupů do cihelného zdiva plocha 0,15m2 tloušťka zdiva do 0,5m</t>
  </si>
  <si>
    <t>1.42587785112</t>
  </si>
  <si>
    <t>vybourání otvorů do plocha 0,2m2 tloušťka stropu 0,3m</t>
  </si>
  <si>
    <t>1.254/7856622</t>
  </si>
  <si>
    <t>zazdívka otvorů plocha 0,14m2, tloušťka 0,15m</t>
  </si>
  <si>
    <t>1.52894155233</t>
  </si>
  <si>
    <t>zazdívka otvorů plocha 0,14m2, tloušťka 0,5m</t>
  </si>
  <si>
    <t>1.25848597882</t>
  </si>
  <si>
    <t>vysekání rýh ve zdi smíšené 15x15cm</t>
  </si>
  <si>
    <t>1.25878526352</t>
  </si>
  <si>
    <t>vysekání rýh ve zdi smíšené 20x15cm</t>
  </si>
  <si>
    <t>1.25884566636</t>
  </si>
  <si>
    <t>zapravení rýhy, oprava omítky</t>
  </si>
  <si>
    <t>05 - ZTI  stávající  - 05 - ZTI  stávající soc. ...</t>
  </si>
  <si>
    <t>KLOZET ZÁVĚSNÝ</t>
  </si>
  <si>
    <t>Potrubí PP - polypropylén - odpadní se zvukovou izolací - 3vrstvé, vnější vrstva PP, zesílená středbí vrstva z PP-HV, hladká vnitřní vrstva z PP DN40-50 +MTZ+dodávka</t>
  </si>
  <si>
    <t>Demontáž potrubí litinového do DN 100</t>
  </si>
  <si>
    <t>06 - Vytápění - způs - 06 - Vytápění - způsobilé...</t>
  </si>
  <si>
    <t>713 - Izolace tepelné</t>
  </si>
  <si>
    <t>731 - Kotelny</t>
  </si>
  <si>
    <t>732 - Strojovny</t>
  </si>
  <si>
    <t>733 - Rozvod potrubí</t>
  </si>
  <si>
    <t>734 - Armatury</t>
  </si>
  <si>
    <t>735 - Otopná tělesa</t>
  </si>
  <si>
    <t>767 - Konstrukce zámečnické</t>
  </si>
  <si>
    <t>783 - Nátěry</t>
  </si>
  <si>
    <t>991 - HODINOVÉ ZŮČTOVACÍ SAZBY</t>
  </si>
  <si>
    <t>713852369</t>
  </si>
  <si>
    <t>IZOLACE NÁVLEKOVÁ AL 60-89</t>
  </si>
  <si>
    <t>713262266</t>
  </si>
  <si>
    <t>IZOLACE NÁVLEKOVÁ AL 50-60</t>
  </si>
  <si>
    <t>713852147</t>
  </si>
  <si>
    <t>IZOLACE NÁVLEKOVÁ AL 40-44,5</t>
  </si>
  <si>
    <t>713852147.1</t>
  </si>
  <si>
    <t>IZOLACE NÁVLEKOVÁ AL40-38</t>
  </si>
  <si>
    <t>713741258</t>
  </si>
  <si>
    <t>IZOLACE NÁVLEKOVÁ AL 25-21</t>
  </si>
  <si>
    <t>7137584125</t>
  </si>
  <si>
    <t>IZOLACE NÁVLEKOVÁ AL 10-15</t>
  </si>
  <si>
    <t>7137584125.1</t>
  </si>
  <si>
    <t>IZOLACE NÁVLEKOVÁ AL 20/35</t>
  </si>
  <si>
    <t>7137896542</t>
  </si>
  <si>
    <t>PŘÍSLUŠENSTVÍ, SAMOLEPÍCÍ PÁSKA AL PLNÁ, ROLE 50 M, š. 38 MM</t>
  </si>
  <si>
    <t>KS</t>
  </si>
  <si>
    <t>731</t>
  </si>
  <si>
    <t>Kotelny</t>
  </si>
  <si>
    <t>7312164064654</t>
  </si>
  <si>
    <t>plynový kondenzační kotel se spalovací komorou s nerezové oceli, výkon 15-90kW</t>
  </si>
  <si>
    <t>7315416840684</t>
  </si>
  <si>
    <t>SADA PRUŽNÉHO ULOŽENÍ POD KOTEL</t>
  </si>
  <si>
    <t>73185046546</t>
  </si>
  <si>
    <t>MONTÁŽ KOTLE, SPUŠTĚNÍ, SEŘÍZENÍ</t>
  </si>
  <si>
    <t>7315464684086</t>
  </si>
  <si>
    <t>KOUŘOVOD DN200, DOPOJENÍ NA KOMÍN</t>
  </si>
  <si>
    <t>731540646656</t>
  </si>
  <si>
    <t>vyvložkování stávajícího komínu DN250 materiál nerez, komínová hlava, krycí plechy, odvod kondenzátu komplet dodávka + MTZ</t>
  </si>
  <si>
    <t>7311351515555</t>
  </si>
  <si>
    <t>expanzní nádoba s membránou V=150L</t>
  </si>
  <si>
    <t>161616161455</t>
  </si>
  <si>
    <t>rozdělovací kus pro oddělené připojení odtahu spalin a přívodu spalovacího vzduchu</t>
  </si>
  <si>
    <t>185859625445</t>
  </si>
  <si>
    <t>sací trubice spalovacího vzduchu</t>
  </si>
  <si>
    <t>1656515616</t>
  </si>
  <si>
    <t>čerpadlo kondenzátu</t>
  </si>
  <si>
    <t>1651651651</t>
  </si>
  <si>
    <t>neitralizační box</t>
  </si>
  <si>
    <t>6161651651</t>
  </si>
  <si>
    <t>připojovací sada kotle</t>
  </si>
  <si>
    <t>61616515651</t>
  </si>
  <si>
    <t>přívod vzduchu pro spalování komplet</t>
  </si>
  <si>
    <t>616516165</t>
  </si>
  <si>
    <t>zásobníkový ohřívač TUV V =500L, výkon 56kW, 1400 l/hod - dodávka +MTZ</t>
  </si>
  <si>
    <t>16546666</t>
  </si>
  <si>
    <t>kompletní demontáž stávající kotelny - 4xlitinový kotel 4x45kW, rozdělovač, potrubí</t>
  </si>
  <si>
    <t>hod</t>
  </si>
  <si>
    <t>Strojovny</t>
  </si>
  <si>
    <t>7328199988855</t>
  </si>
  <si>
    <t>teplovodní sdružený rozdělovač D150, l=3,5m</t>
  </si>
  <si>
    <t>732111239</t>
  </si>
  <si>
    <t>PŘÍPL.ZKD 0,5M TĚLESA ROZDĚL. DN150</t>
  </si>
  <si>
    <t>732111325</t>
  </si>
  <si>
    <t>TRUBKOVÁ HRDLA BEZ PŘÍRUB DN80</t>
  </si>
  <si>
    <t>732111322</t>
  </si>
  <si>
    <t>TRUBKOVÁ HRDLA BEZ PŘÍRUB DN32-50</t>
  </si>
  <si>
    <t>2515155151</t>
  </si>
  <si>
    <t>oběhové teplovodní čerpadlo s elektronickou regulací DN32, 4,3m3/h, 15kPa</t>
  </si>
  <si>
    <t>7232510650</t>
  </si>
  <si>
    <t>oběhové teplovodní čerpadlo s elektronickou regulací DN25, 0,8 až 2,3m3/h, 15kPa</t>
  </si>
  <si>
    <t>72366548448</t>
  </si>
  <si>
    <t>oběhové teplovodní čerpadlo DN25, 1,7m3/h, 2kPa</t>
  </si>
  <si>
    <t>72366548448.1</t>
  </si>
  <si>
    <t>oběhové teplovodní čerpadlo DN32, 3m3/h, 4kPa</t>
  </si>
  <si>
    <t>72366548448.2</t>
  </si>
  <si>
    <t>oběhové teplovodní čerpadlo DN25, 1,8m3/h, 2kPa</t>
  </si>
  <si>
    <t>72366548448.3</t>
  </si>
  <si>
    <t>oběhové teplovodní čerpadlo DN32, 5,2m3/h, 2kPa</t>
  </si>
  <si>
    <t>733</t>
  </si>
  <si>
    <t>Rozvod potrubí</t>
  </si>
  <si>
    <t>732852369</t>
  </si>
  <si>
    <t>POTR HLAD KOTELNY, STROJ D89/3,6</t>
  </si>
  <si>
    <t>73285223369</t>
  </si>
  <si>
    <t>POTR HLAD KOTELNY, STROJ D57/2,9</t>
  </si>
  <si>
    <t>73285223369.1</t>
  </si>
  <si>
    <t>POTR HLAD KOTELNY, STROJ D44,5/2,6</t>
  </si>
  <si>
    <t>733698569</t>
  </si>
  <si>
    <t>POTR BĚŽN ZÁVIT NÍZKOTLAKÉ DN25</t>
  </si>
  <si>
    <t>733963258</t>
  </si>
  <si>
    <t>POTR BĚŽN ZÁVIT NÍZKOTLAKÉ DN32</t>
  </si>
  <si>
    <t>73248498408</t>
  </si>
  <si>
    <t>PŘÍPL POTR HLAD PRIPOJ DN15</t>
  </si>
  <si>
    <t>73385106065</t>
  </si>
  <si>
    <t>POTR MĚDĚNÉ včetně tvarovek 15x1 +MTZ</t>
  </si>
  <si>
    <t>73385106065.1</t>
  </si>
  <si>
    <t>POTR MĚDĚNÉ včetně tvarovek 18x1 +MTZ</t>
  </si>
  <si>
    <t>73385106065.2</t>
  </si>
  <si>
    <t>POTR MĚDĚNÉ včetně tvarovek 22x1 +MTZ</t>
  </si>
  <si>
    <t>73385106065.3</t>
  </si>
  <si>
    <t>POTR MĚDĚNÉ včetně tvarovek 28x1,5 +MTZ</t>
  </si>
  <si>
    <t>73385106065.4</t>
  </si>
  <si>
    <t>POTR MĚDĚNÉ včetně tvarovek 35x1,5 +MTZ</t>
  </si>
  <si>
    <t>10616106516</t>
  </si>
  <si>
    <t>TLAKOVÁ ZKOUŠKA, PROPLACH,DESINFEKCE</t>
  </si>
  <si>
    <t>734</t>
  </si>
  <si>
    <t>Armatury</t>
  </si>
  <si>
    <t>732852963</t>
  </si>
  <si>
    <t>vyvažovací ventil DN20 + MTZ</t>
  </si>
  <si>
    <t>165016855</t>
  </si>
  <si>
    <t>MANOMETR 0-6bar</t>
  </si>
  <si>
    <t>72320506405</t>
  </si>
  <si>
    <t>TEPLOMĚR 0-100°C</t>
  </si>
  <si>
    <t>7321460166</t>
  </si>
  <si>
    <t>SMĚŠOVACÍ ARMATURA TŘÍCESTNÁ DN20+pohon</t>
  </si>
  <si>
    <t>732732505</t>
  </si>
  <si>
    <t>SMĚŠOVACÍ ARMATURA TŘÍCESTNÁ DN32+POHON</t>
  </si>
  <si>
    <t>732741258</t>
  </si>
  <si>
    <t>KULOVÝ KOHOUT UZAVÍRACÍ DN50+MTZ</t>
  </si>
  <si>
    <t>732963258</t>
  </si>
  <si>
    <t>KULOVÝ KOHOUT UZAVÍRACÍ DN40+MTZ</t>
  </si>
  <si>
    <t>732852369.1</t>
  </si>
  <si>
    <t>KULOVÝ KOHOUT UZAVÍRACÍ DN32+MTZ</t>
  </si>
  <si>
    <t>732852369.2</t>
  </si>
  <si>
    <t>KULOVÝ KOHOUT UZAVÍRACÍ DN25+MTZ</t>
  </si>
  <si>
    <t>732852963.1</t>
  </si>
  <si>
    <t>FILTR DN50 + MTZ</t>
  </si>
  <si>
    <t>732852963.2</t>
  </si>
  <si>
    <t>FILTR DN40 + MTZ</t>
  </si>
  <si>
    <t>732852963.3</t>
  </si>
  <si>
    <t>FILTR DN32 + MTZ</t>
  </si>
  <si>
    <t>732963258.1</t>
  </si>
  <si>
    <t>ZPĚTNÁ KLAPKA DN 50 +MTZ</t>
  </si>
  <si>
    <t>732963258.2</t>
  </si>
  <si>
    <t>ZPĚTNÁ KLAPKA DN 40 +MTZ</t>
  </si>
  <si>
    <t>732963258.3</t>
  </si>
  <si>
    <t>ZPĚTNÁ KLAPKA DN 32 +MTZ</t>
  </si>
  <si>
    <t>77250560646</t>
  </si>
  <si>
    <t>ODVZDUŠŇOVACÍ VENTIL AUTOMATICKÝ</t>
  </si>
  <si>
    <t>109974494949</t>
  </si>
  <si>
    <t>TERMOSTATICKÝ VENTIL A TERMOSTATICKÁ HLAVICE DN15 + MTZ + demontáž stávajících ventilů na stáv. Litinových OT</t>
  </si>
  <si>
    <t>16019779749098</t>
  </si>
  <si>
    <t>RADIÁTOROVÉ ŠROUBENÍ DN15 + MTZ + DMTZ STÁVAJÍCÍCH</t>
  </si>
  <si>
    <t>4940949499</t>
  </si>
  <si>
    <t>REGULOVATELNÉ ŠROUBENÍ  DN15</t>
  </si>
  <si>
    <t>10744494555</t>
  </si>
  <si>
    <t>TERMOSTATICKÁ HLAVICE A  VENTIL DN15</t>
  </si>
  <si>
    <t>735</t>
  </si>
  <si>
    <t>Otopná tělesa</t>
  </si>
  <si>
    <t>1019498989</t>
  </si>
  <si>
    <t>MONTÁŽ OTOPNÝCH TĚLES</t>
  </si>
  <si>
    <t>165165165161</t>
  </si>
  <si>
    <t>VYPUŠTĚNÍ VODY Z OTOPNÝCH TĚLES</t>
  </si>
  <si>
    <t>4190949049</t>
  </si>
  <si>
    <t>TLAKOVÁ ZKOUŠKA OTOPNÝCH TĚLES</t>
  </si>
  <si>
    <t>731110699</t>
  </si>
  <si>
    <t>OTOPNÉ TĚLESO DESKOVÉ 21VK-500/1200</t>
  </si>
  <si>
    <t>735852365</t>
  </si>
  <si>
    <t>22VK-500/1200</t>
  </si>
  <si>
    <t>725741258</t>
  </si>
  <si>
    <t>22VK-500/500</t>
  </si>
  <si>
    <t>753852177</t>
  </si>
  <si>
    <t>22VK-500/1100</t>
  </si>
  <si>
    <t>735741258</t>
  </si>
  <si>
    <t>21VK-500/500</t>
  </si>
  <si>
    <t>735963258</t>
  </si>
  <si>
    <t>21VK-500/1000</t>
  </si>
  <si>
    <t>735963258.1</t>
  </si>
  <si>
    <t>21VK-500/1100</t>
  </si>
  <si>
    <t>735985741</t>
  </si>
  <si>
    <t>22VK-500/900</t>
  </si>
  <si>
    <t>78521458</t>
  </si>
  <si>
    <t>22VK-500/1400</t>
  </si>
  <si>
    <t>416161616516</t>
  </si>
  <si>
    <t>el. žebřík 1200.600, topný výkon 400W</t>
  </si>
  <si>
    <t>vybourání prostupů do cihelného zdiva plocha 0,15m2 tloušťka zdiva 0,5m</t>
  </si>
  <si>
    <t>vybourání otvorů do stropu plocha 0,2m2 tloušťka stropu 0,4m</t>
  </si>
  <si>
    <t>zazdívka otvorů plocha 0,15m2, tloušťka 0,15m</t>
  </si>
  <si>
    <t>zazdívka otvorů plocha 0,15m2, tloušťka 0,5m</t>
  </si>
  <si>
    <t>1.52684845151</t>
  </si>
  <si>
    <t>oprava omítky o ploše 0,25m2</t>
  </si>
  <si>
    <t>165165156156</t>
  </si>
  <si>
    <t>napojení na stávající rozvody vytápění</t>
  </si>
  <si>
    <t>1165101565</t>
  </si>
  <si>
    <t>MONTÁŽ KOVOVÝCH KONSTRUKCÍ ATYP.DO5KG</t>
  </si>
  <si>
    <t>KG</t>
  </si>
  <si>
    <t>1980949499</t>
  </si>
  <si>
    <t>MTZ KOVOVÝCH KCÍ ATYP DO 10KG</t>
  </si>
  <si>
    <t>1515151515</t>
  </si>
  <si>
    <t>STOJÁNKY NA PODLAHU PRO UCHYCENÍ OT VÝŠKY DO 300MM</t>
  </si>
  <si>
    <t>19049494984</t>
  </si>
  <si>
    <t>DODÁVKA PROFILŮ PRO UCHYCENÍ POTR. A ROZDĚL.</t>
  </si>
  <si>
    <t>Nátěry</t>
  </si>
  <si>
    <t>20848468486</t>
  </si>
  <si>
    <t>NÁTĚR SYNTETICKÝ KOV.KCÍ dvojnásobný</t>
  </si>
  <si>
    <t>1807949908</t>
  </si>
  <si>
    <t>NÁTĚR SYNT.KOV.KCÍ 2xEMAIL</t>
  </si>
  <si>
    <t>M2</t>
  </si>
  <si>
    <t>19049494988</t>
  </si>
  <si>
    <t>NÁTĚR SYNT.POTRUBÍ DO DN50 - Z+1x+1x email</t>
  </si>
  <si>
    <t>49499099049</t>
  </si>
  <si>
    <t>NÁTĚR SYNT.POTRUBÍ DO DN100  Z+2x</t>
  </si>
  <si>
    <t>991</t>
  </si>
  <si>
    <t>HODINOVÉ ZŮČTOVACÍ SAZBY</t>
  </si>
  <si>
    <t>72516516565</t>
  </si>
  <si>
    <t>HZS-nezměřitelné práce celkem</t>
  </si>
  <si>
    <t>78146464640</t>
  </si>
  <si>
    <t>hzs-topná zkouška, doregulování ventilů, vyregulování celé otopné soustavy</t>
  </si>
  <si>
    <t>07 - VZDUCHOTECHNIKA - 07 - VZDUCHOTECHNIKA - zp...</t>
  </si>
  <si>
    <t>101 - vzduchotechnika</t>
  </si>
  <si>
    <t>vzduchotechnika</t>
  </si>
  <si>
    <t>1.01845201R01</t>
  </si>
  <si>
    <t>kompaltní vzt jednotka v plochém provedení s rekuperací tepla, 1800m3/h, pext.=250Pa, 0,78kW, 3,4A, 230V, obsahuje filtr, rekuperátor, ventilátor, teplovodní dohřev 28kW, směšovací komoru, klapky venkovního, výfukového a cirkulačního vzduchu + dodávka + M</t>
  </si>
  <si>
    <t>1.01845201R01.1</t>
  </si>
  <si>
    <t>venkovní žaluziová klapka elektricky ovládaná 500x400mm, ovládací servomotor 230v/50Hz+dodávka +MTZ</t>
  </si>
  <si>
    <t>16515615651</t>
  </si>
  <si>
    <t>kruhové potrubí pozink plech DN100-160mm+IZOLACE - vrstva z minerální vaty tl.25mm s parozábranoi - vrstvou Al folie+spojovací materiál /ocelové pozinkované kruhové potrubí/+MTZ+dodávka + tvarovky</t>
  </si>
  <si>
    <t>1.25888753333</t>
  </si>
  <si>
    <t>hmoždinka pro uchycení potrubí+dodávka+MTZ</t>
  </si>
  <si>
    <t>1,13123456R01</t>
  </si>
  <si>
    <t>vyústka přívodní VNM2-560x200/R2/-TPM 015/01, nastavitelná vyústka, dvouřadá, z hliníkového profilu se skrytým uchycením, součástí je upevňovací rámeček, šrouby pro uchycení vyústky, krytky a těsnění¨, regulace R2+MTZ</t>
  </si>
  <si>
    <t>1,18321654R01</t>
  </si>
  <si>
    <t>dveřní mřížka 335x132 + MTZ</t>
  </si>
  <si>
    <t>3,04122325R01</t>
  </si>
  <si>
    <t>čtyřhranné potrubí materiál nerez včetně tvarovek a závěsů - dodávka + MTZ</t>
  </si>
  <si>
    <t>3,02363532R01</t>
  </si>
  <si>
    <t>výfuková hlavice DN400 + dodávka + MTZ</t>
  </si>
  <si>
    <t>2651651616</t>
  </si>
  <si>
    <t>radiální malý ventilátor 100m3/h při 100Pa, 25W, 230V, včetně zpětné klapky + regulace-spínač/doběh, napojený na flexi hadice DN 100, ve výtlaku zpětná klapka, skříň bílá - plast+MTZ</t>
  </si>
  <si>
    <t>6545156156156</t>
  </si>
  <si>
    <t>radiální malý ventilátor 150m3/h při 100Pa, 230V, včetně zpětné klapky + regulace-spínač/doběh, umístění na stěnu nebo do podhledu, napojený na flexi hadice DN 100, ve výtlaku zpětná klapka, skříň bílá - plast+MTZ</t>
  </si>
  <si>
    <t>1,02232625R01</t>
  </si>
  <si>
    <t>dveřní mřížka 080-550</t>
  </si>
  <si>
    <t>1651651651651</t>
  </si>
  <si>
    <t>ohebné hadice s izolací DN100-160mm</t>
  </si>
  <si>
    <t>616516516516</t>
  </si>
  <si>
    <t>elektrická žaluzie protidest. DN100 + MTZ</t>
  </si>
  <si>
    <t>1651561616</t>
  </si>
  <si>
    <t>elektrická žaluzie protidest. DN160 + MTZ</t>
  </si>
  <si>
    <t>1561161616</t>
  </si>
  <si>
    <t>demontáž stávající vzt včetně potrubí a závěsů</t>
  </si>
  <si>
    <t>vybourání prostupů do cihelného zdiva plocha 0,32m2 tloušťka zdiva 0,15m</t>
  </si>
  <si>
    <t>vybourání prostupů do cihelného zdiva plocha 0,32m2 tloušťka zdiva 0,5m</t>
  </si>
  <si>
    <t>zazdívka otvorů plocha 0,32m2, tloušťka 0,15m</t>
  </si>
  <si>
    <t>zazdívka otvorů plocha 0,32m2, tloušťka 0,5m</t>
  </si>
  <si>
    <t>zapravení rýhy</t>
  </si>
  <si>
    <t>1.25884566636.1</t>
  </si>
  <si>
    <t>DMTZ stáv.  VZT do 0,5m2 včetně závěsů</t>
  </si>
  <si>
    <t>08 - Plynoinstalace  - 08 - Plynoinstalace - způ...</t>
  </si>
  <si>
    <t>723 - Vnitřní plynovod</t>
  </si>
  <si>
    <t>734 - armatury</t>
  </si>
  <si>
    <t>723</t>
  </si>
  <si>
    <t>Vnitřní plynovod</t>
  </si>
  <si>
    <t>723120202R00</t>
  </si>
  <si>
    <t>Potrubí ocel.závitové černé svařované DN 15</t>
  </si>
  <si>
    <t>72351616165</t>
  </si>
  <si>
    <t>Potrubí ocel.závitové černé svařované DN20</t>
  </si>
  <si>
    <t>723151651651</t>
  </si>
  <si>
    <t>Potrubí ocel.hlad. černésvařované DN50 /D57/</t>
  </si>
  <si>
    <t>723190204R00</t>
  </si>
  <si>
    <t>Připojka plynovodu, trubky závitové černé DN 20</t>
  </si>
  <si>
    <t>230 17-0011.R00</t>
  </si>
  <si>
    <t>Zkouška těsnosti potrubí do DN50</t>
  </si>
  <si>
    <t>230 17-00214.R0</t>
  </si>
  <si>
    <t>Zkouška těsnosti potrubí do DN200</t>
  </si>
  <si>
    <t>723239103RT2</t>
  </si>
  <si>
    <t>Montáž plynovodních armatur, 2 závity, G 1 včetně kulového kohoutu</t>
  </si>
  <si>
    <t>723239103RT2.1</t>
  </si>
  <si>
    <t>Montáž plynovodních armatur, 2 závity, G 1/2 včetně kulového kohoutu</t>
  </si>
  <si>
    <t>723239103RT2.2</t>
  </si>
  <si>
    <t>Montáž plynovodních armatur, 2 závity, G 3/4 včetně kulového kohoutu</t>
  </si>
  <si>
    <t>733 19-0107.R00</t>
  </si>
  <si>
    <t>Tlaková zkouška potrubí</t>
  </si>
  <si>
    <t>165165165156</t>
  </si>
  <si>
    <t>napojení potrubí na stávající rozvod</t>
  </si>
  <si>
    <t>998 72-3101.R00</t>
  </si>
  <si>
    <t>Přesun hmot pro vnitřní plynovod, výšky do 6 m</t>
  </si>
  <si>
    <t>16351651655</t>
  </si>
  <si>
    <t>kulový kohout DN50 + MTZ</t>
  </si>
  <si>
    <t>746165165155</t>
  </si>
  <si>
    <t>DMTZ POTRUBÍ VČETNĚ ZÁVĚSŮ A OBJÍMEK</t>
  </si>
  <si>
    <t>144156515515</t>
  </si>
  <si>
    <t>DMTZ stávajícího zařízení v kotelně včetně armatur</t>
  </si>
  <si>
    <t>21546546846</t>
  </si>
  <si>
    <t>pomocné stavební práce</t>
  </si>
  <si>
    <t>905-R.01</t>
  </si>
  <si>
    <t>HZS-REVIZE provoz.souboru a st.obj. revize plynu</t>
  </si>
  <si>
    <t>armatury</t>
  </si>
  <si>
    <t>734494121R00</t>
  </si>
  <si>
    <t>Návarky M 20x1,5 délka do 220 mm</t>
  </si>
  <si>
    <t>734499211R00</t>
  </si>
  <si>
    <t>Montáž návarků M 20x1,5</t>
  </si>
  <si>
    <t>734421130R00</t>
  </si>
  <si>
    <t>Tlakoměr deformační 0-30 kPa č. 03313, D 160</t>
  </si>
  <si>
    <t>734421130R00.1</t>
  </si>
  <si>
    <t>Tlakoměr deformační 0-6 kPa č. 03313, D 160</t>
  </si>
  <si>
    <t>998 73-4101.R00</t>
  </si>
  <si>
    <t>Přesun hmot pro armatury, výšky do 6 m</t>
  </si>
  <si>
    <t>767998105R00</t>
  </si>
  <si>
    <t>Montáž atypických konstrukcí hmotnosti do 5 kg</t>
  </si>
  <si>
    <t>16514068060461</t>
  </si>
  <si>
    <t>dodávka profilů pro uchycení potrubí</t>
  </si>
  <si>
    <t>783222100R00</t>
  </si>
  <si>
    <t>Nátěr syntetický kovových konstrukcí dvojnásobný</t>
  </si>
  <si>
    <t>783425350R00</t>
  </si>
  <si>
    <t>Nátěr syntet. potrubí do DN 100 mm Z +2x +1x email</t>
  </si>
  <si>
    <t>09 - Elektromontáže  - 09 - Elektromontáže - způ...</t>
  </si>
  <si>
    <t>D1 - SILNOPROUDÁ INSTALACE</t>
  </si>
  <si>
    <t xml:space="preserve">    D2 - ÚPRAVY VE STÁVAJÍCÍM ROZVADĚČI RH</t>
  </si>
  <si>
    <t xml:space="preserve">    D3 - ROZVADĚČ R- KUCHYŇ</t>
  </si>
  <si>
    <t xml:space="preserve">    D4 - ROZVADĚČ RMŠ - E</t>
  </si>
  <si>
    <t xml:space="preserve">    D5 - ROZVADĚČ RMŠ-D</t>
  </si>
  <si>
    <t xml:space="preserve">    D6 - NAPÁJECÍ SKŘÍNĚ DOMÁCÍHO TELEFONU</t>
  </si>
  <si>
    <t xml:space="preserve">    D7 - PŘIPOJENÍ ROZVADĚČŮ</t>
  </si>
  <si>
    <t xml:space="preserve">    D8 - KABELOVÝ ŽLAB V SUTERÉNU</t>
  </si>
  <si>
    <t xml:space="preserve">    D9 - SVÍTIDLA</t>
  </si>
  <si>
    <t xml:space="preserve">    D10 - INSTALAČNÍ PŘÍSTROJE</t>
  </si>
  <si>
    <t xml:space="preserve">    D11 - OCHRANNÉ POSPOJOVÁNÍ</t>
  </si>
  <si>
    <t xml:space="preserve">    D12 - PŘIPOJENÍ PRACOVNÍCH STROJŮ</t>
  </si>
  <si>
    <t xml:space="preserve">    D13 - KABELY  PRO OSVĚTLENÍ A ZÁSUVKY</t>
  </si>
  <si>
    <t xml:space="preserve">    D14 - INSTALAČNÍ KRABICE, SVORKY</t>
  </si>
  <si>
    <t xml:space="preserve">    D15 - OSTATNÍ POLOŽKY</t>
  </si>
  <si>
    <t>D16 - ELEKTROMONTÁŽE - OCHRANA PŘED BLESKEM</t>
  </si>
  <si>
    <t xml:space="preserve">    D17 - JÍMACÍ SOUSTAVA</t>
  </si>
  <si>
    <t xml:space="preserve">    D18 - SVODOVÉ VEDENÍ</t>
  </si>
  <si>
    <t xml:space="preserve">    D19 - UZEMŇOVACÍ SOUSTAVA</t>
  </si>
  <si>
    <t xml:space="preserve">    D20 - ZEMNÍ PRÁCE</t>
  </si>
  <si>
    <t xml:space="preserve">      D15 - OSTATNÍ POLOŽKY</t>
  </si>
  <si>
    <t>D21 - SLABOPROUDÁ INSTALACE</t>
  </si>
  <si>
    <t xml:space="preserve">    D22 - KAMEROVÝ SYSTÉM</t>
  </si>
  <si>
    <t xml:space="preserve">    D23 - DOMÁCÍ VIDEOTELEFON</t>
  </si>
  <si>
    <t>HSV - HSV</t>
  </si>
  <si>
    <t>D1</t>
  </si>
  <si>
    <t>SILNOPROUDÁ INSTALACE</t>
  </si>
  <si>
    <t>D2</t>
  </si>
  <si>
    <t>ÚPRAVY VE STÁVAJÍCÍM ROZVADĚČI RH</t>
  </si>
  <si>
    <t>Pol1</t>
  </si>
  <si>
    <t>Pojistkový odpínač 125A-3</t>
  </si>
  <si>
    <t>Pol2</t>
  </si>
  <si>
    <t>125A gG Pojistková vložka</t>
  </si>
  <si>
    <t>Pol3</t>
  </si>
  <si>
    <t>Svodič bleskových proudů 1+2 STUPEŇ Kombinovaný svodič bleskových proudů a přepětí, vhodné pro 3-fázový systém TN-S, instalace na vstupu do budovy, 100 kA (10/350), 240 kA (8/20), dálková signalizace poruchy</t>
  </si>
  <si>
    <t>Pol4</t>
  </si>
  <si>
    <t>10kA--50B-3 Jistič</t>
  </si>
  <si>
    <t>Pol5</t>
  </si>
  <si>
    <t>10kA-16B-3 Jistič</t>
  </si>
  <si>
    <t>Pol6</t>
  </si>
  <si>
    <t>160NT305-160-D Jistič VÝKONOVÝ 25KA 125-160A</t>
  </si>
  <si>
    <t>Pol7</t>
  </si>
  <si>
    <t>D- 4 A Řadová svornice</t>
  </si>
  <si>
    <t>Pol8</t>
  </si>
  <si>
    <t>D- 16 A Řadová svornice</t>
  </si>
  <si>
    <t>Pol9</t>
  </si>
  <si>
    <t>D- 70 A Řadová svornice</t>
  </si>
  <si>
    <t>Pol10</t>
  </si>
  <si>
    <t>DEMONTÁŽ POJISTKOVÝCH REZERVNÍCH SPODKŮ PRO INSTALACI NOVÝCH PŘÍSTROJŮ, UPRAVY V KRYTU PŘÍSTROJŮ, PŘIPOJENÍ JISTÍCÍCH PRVKŮ VČETNĚ PROPOJOVACÍCH VODIČŮ, PŘIPOJENÍ NOVÝCH KABELŮ</t>
  </si>
  <si>
    <t>hod.</t>
  </si>
  <si>
    <t>Pol11</t>
  </si>
  <si>
    <t>DOPLNĚNÍ KABELOVÝCH VÝVODEK PRO NOVÉ KABELY</t>
  </si>
  <si>
    <t>D3</t>
  </si>
  <si>
    <t>ROZVADĚČ R- KUCHYŇ</t>
  </si>
  <si>
    <t>Pol12</t>
  </si>
  <si>
    <t>Řadová skříň 2000 x 600 x 300 mm, IP40 /20VČETNĚ  NOSNÝCH A PŘÍSTROJOVÝCH LIŠT, BOČNÍCH KRYTŮ ,CU PE+N PŘÍPOJNIC, PROPOJOVACÍCH VODIČŮ, PROPOJOVACÍCH LIŠT, KRYTU PŘÍSTROJŮ, UPEVNĚNÍ JISTÍCÍCH PRVKŮ</t>
  </si>
  <si>
    <t>Pol13</t>
  </si>
  <si>
    <t>D- 10 Řadová svornice</t>
  </si>
  <si>
    <t>Pol14</t>
  </si>
  <si>
    <t>D- 2,5A Řadová svornice</t>
  </si>
  <si>
    <t>Pol15</t>
  </si>
  <si>
    <t>OLI-16B-1N-030AC Proudový chránič s nadproudovou ochranou</t>
  </si>
  <si>
    <t>Pol16</t>
  </si>
  <si>
    <t>10kA-10B-1 Jistič</t>
  </si>
  <si>
    <t>Pol17</t>
  </si>
  <si>
    <t>10kA-16B-1 Jistič</t>
  </si>
  <si>
    <t>Pol18</t>
  </si>
  <si>
    <t>10kA-20B-1 Jistič</t>
  </si>
  <si>
    <t>Pol19</t>
  </si>
  <si>
    <t>Pol20</t>
  </si>
  <si>
    <t>10kA-25B-3 Jistič</t>
  </si>
  <si>
    <t>Pol21</t>
  </si>
  <si>
    <t>10kA-32B-3 Jistič</t>
  </si>
  <si>
    <t>Pol22</t>
  </si>
  <si>
    <t>10kA-63B-3 Jistič</t>
  </si>
  <si>
    <t>Pol23</t>
  </si>
  <si>
    <t>10kA-20C-3 Jistič</t>
  </si>
  <si>
    <t>Pol24</t>
  </si>
  <si>
    <t>10kA-25C-3 Jistič</t>
  </si>
  <si>
    <t>Pol25</t>
  </si>
  <si>
    <t>10kA-50C-3 Jistič</t>
  </si>
  <si>
    <t>Pol26</t>
  </si>
  <si>
    <t>FI-63-4-030AC Proudový chránič</t>
  </si>
  <si>
    <t>Pol27</t>
  </si>
  <si>
    <t>Svodič přepětí, vhodné pro 3-fázový systém TN-S, 275 V/4 160 kA(8/20)</t>
  </si>
  <si>
    <t>Pol28</t>
  </si>
  <si>
    <t>160NT305-160-V ODPÍNAČ VÝKONOVÝ 160A,25KA</t>
  </si>
  <si>
    <t>Pol29</t>
  </si>
  <si>
    <t>PŘIPOJENÍ KABELŮ DO ROZVADĚČE, OZNAČENÍ VODIČŮ A JISTÍCÍCH PŘÍSTROJŮ</t>
  </si>
  <si>
    <t>Pol30</t>
  </si>
  <si>
    <t>DEMONTÁŽ STÁVAJÍCÍHO ROZVADĚČE, ROZŠÍŘENÍ OTVORU VE STĚNĚ PRO NOVÝ ROZVADĚČ, ZAZDĚNÍ NOVÉHO ROZVADĚČE</t>
  </si>
  <si>
    <t>Pol31</t>
  </si>
  <si>
    <t>ODPOJENÍ A ZPĚTNÉ PŘIPOJENÍ STÁVAJÍCÍCH NEDEMONTOVANÝCH KABELŮ DO NOVÉHO ROZVADĚČE</t>
  </si>
  <si>
    <t>D4</t>
  </si>
  <si>
    <t>ROZVADĚČ RMŠ - E</t>
  </si>
  <si>
    <t>Pol32</t>
  </si>
  <si>
    <t>SKŘÍŇ ROZVADĚČE, OCELOPLECHOVÝ, 72 MODULŮ, IP40/20 VČETNĚ PROPOJOVACÍCH LIŠT, PROPOJOVACÍCH VODIČŮ, VČETNĚ VYSEKÁNÍ OTVORU A USAZENÍ VE STĚNĚ</t>
  </si>
  <si>
    <t>Pol33</t>
  </si>
  <si>
    <t>APN-63-3 Páčkový spínač</t>
  </si>
  <si>
    <t>Pol197</t>
  </si>
  <si>
    <t>Ochrana napájecího vedení nn (50 Hz) - SPD typ 2 - přepěťová ochrana pro síť TN-C,TN-S, TT, IT SLP-275 V/4 svodič přepětí, vhodné pro 3-fázový systém TN-S, 160 kA(8/20)</t>
  </si>
  <si>
    <t>Pol198</t>
  </si>
  <si>
    <t>Ochrana napájecího vedení nn (50 Hz) - SPD typ 2 - přepěťová ochrana pro síť TN-C,TN-S, TT, IT PŘIPOJENÍ KABELŮ DO ROZVADĚČE, OZNAČENÍ VODIČŮ A JISTÍCÍCH PŘÍSTROJŮ</t>
  </si>
  <si>
    <t>D5</t>
  </si>
  <si>
    <t>ROZVADĚČ RMŠ-D</t>
  </si>
  <si>
    <t>Pol36</t>
  </si>
  <si>
    <t>Pol37</t>
  </si>
  <si>
    <t>D6</t>
  </si>
  <si>
    <t>NAPÁJECÍ SKŘÍNĚ DOMÁCÍHO TELEFONU</t>
  </si>
  <si>
    <t>Pol38</t>
  </si>
  <si>
    <t>PLAST SKŘÍŇ IP65/20, 12 MODULŮ, 1X JISTIČ 1/2/B, VČETNĚ VYSEKÁNÍ OTVORU ,USAZENÍ</t>
  </si>
  <si>
    <t>Pol39</t>
  </si>
  <si>
    <t>PLAST SKŘÍŇ IP65/20, 16 MODULŮ, 1X JISTIČ 1/2/B, VČETNĚ VYSEKÁNÍ OTVORU ,USAZENÍ</t>
  </si>
  <si>
    <t>Pol199</t>
  </si>
  <si>
    <t>KABEL SILOVÝ,IZOLACE PVC CYKY-J 3x2.5 , pevně včetně vysekání kabelové drážky</t>
  </si>
  <si>
    <t>D7</t>
  </si>
  <si>
    <t>PŘIPOJENÍ ROZVADĚČŮ</t>
  </si>
  <si>
    <t>Pol200</t>
  </si>
  <si>
    <t>KABEL SILOVÝ,IZOLACE PVC CYKY-J 3x70+50 , pevně VČETNĚ VYSEKÁNÍ KABELOVÉ DRÁŽKY A PRŮRAZŮ</t>
  </si>
  <si>
    <t>Pol201</t>
  </si>
  <si>
    <t>KABEL SILOVÝ,IZOLACE PVC CYKY-J 4x16 , pevně VČETNĚ VYSEKÁNÍ KABELOVÉ DRÁŽKY A PRŮRAZŮ</t>
  </si>
  <si>
    <t>Pol202</t>
  </si>
  <si>
    <t>KABEL SILOVÝ,IZOLACE PVC CYKY-J 5x4 , pevně VČETNĚ VYSEKÁNÍ KABELOVÉ DRÁŽKY A PRŮRAZŮ</t>
  </si>
  <si>
    <t>D8</t>
  </si>
  <si>
    <t>KABELOVÝ ŽLAB V SUTERÉNU</t>
  </si>
  <si>
    <t>Pol44</t>
  </si>
  <si>
    <t>Žlab DRÁTĚNÝ POZINKOVANÝ 200/50 "ŽZ" - vzdálenost podpěr cca.1,7m</t>
  </si>
  <si>
    <t>Pol45</t>
  </si>
  <si>
    <t>Spojka  - pro spojení "žlab-žlab" - M2</t>
  </si>
  <si>
    <t>Pol46</t>
  </si>
  <si>
    <t>Držák ŽLABU</t>
  </si>
  <si>
    <t>Pol47</t>
  </si>
  <si>
    <t>Závitová tyč 8mm/2m "GZ"</t>
  </si>
  <si>
    <t>Pol48</t>
  </si>
  <si>
    <t>Spojka závitové tyče M8 "GZ"</t>
  </si>
  <si>
    <t>Pol49</t>
  </si>
  <si>
    <t>Kotva průvlačná M8x85 "GZ" vřetně vyvrtání otvorů</t>
  </si>
  <si>
    <t>D9</t>
  </si>
  <si>
    <t>SVÍTIDLA</t>
  </si>
  <si>
    <t>Pol50</t>
  </si>
  <si>
    <t>A  ZÁŘIVKOVÉ SVÍTIDLO 228/6 T5 2 × 28W,  188 × 1210 × 57 NÍZKÉ ZKOSENÉ  LESKLÁ MŘÍŽKA</t>
  </si>
  <si>
    <t>Pol203</t>
  </si>
  <si>
    <t>Zářivkové trubice LT-T5 28W T5-EQ/840</t>
  </si>
  <si>
    <t>Pol204</t>
  </si>
  <si>
    <t>Zářivkové trubice LT-T5 B  ZÁŘIVKOVÉ SVÍTIDLO128/6 T5 1 × 28W,  188 × 1210 × 57 NÍZKÉ ZKOSENÉ  LESKLÁ MŘÍŽKA</t>
  </si>
  <si>
    <t>Pol205</t>
  </si>
  <si>
    <t>Zářivkové trubice LT-T5 C  236 PC K zářivkové svítidlo průmyslové s kompenzací IP65</t>
  </si>
  <si>
    <t>Pol206</t>
  </si>
  <si>
    <t>TRUBICE  D28mm 36W/840 chladná bílá</t>
  </si>
  <si>
    <t>Pol207</t>
  </si>
  <si>
    <t>TRUBICE  D28mm D 258  PC K zářivkové svítidlo průmyslové s kompenzací IP65</t>
  </si>
  <si>
    <t>Pol208</t>
  </si>
  <si>
    <t>TRUBICE  D28mm 58W/840 chladná bílá</t>
  </si>
  <si>
    <t>Pol209</t>
  </si>
  <si>
    <t>TRUBICE  D28mm E   SVÍTIDLO STROPNI  VVG;  zářivkové, 2x26W, d-42cm, sklo triplex opál mat IP43 VČETNĚ SVĚTELNÝCH ZDROJŮ</t>
  </si>
  <si>
    <t>Pol210</t>
  </si>
  <si>
    <t>TRUBICE  D28mm E1   NOUZOVÉ KOMBINOVANÉ SVÍTIDLO SVÍTIDLO STROPNI  VVG;  zářivkové, 2x26W, d-42cm, sklo triplex opál mat IP43 VČETNĚ SVĚTELNÝCH ZDROJŮ</t>
  </si>
  <si>
    <t>Pol211</t>
  </si>
  <si>
    <t>TRUBICE  D28mm F NOUZOVÉ  1HOD, ÚNIKOVÉ  8W, síťové, IP65</t>
  </si>
  <si>
    <t>Pol212</t>
  </si>
  <si>
    <t>TRUBICE  D28mm G VENKOVNÍ SVÍTIDLO IP54, LED ŽÁROVKA 10W, D35CM OVLÁDANÉ SNÍMAČEM POHYBU</t>
  </si>
  <si>
    <t>Pol213</t>
  </si>
  <si>
    <t>TRUBICE  D28mm H SVÍTIDLO STROPNÍ VVG; ZÁŘIVKOVÉ 2x18W D35MM IP43, SKLO TRIPEX OPÁL VČETNĚ SVĚTELNÝCH ZDROJŮ</t>
  </si>
  <si>
    <t>Pol214</t>
  </si>
  <si>
    <t>TRUBICE  D28mm N - Modul nouzového zdroje 6-58W-3hod-DO ZÁŘIVKOVÉHO SVÍTIDLA</t>
  </si>
  <si>
    <t>D10</t>
  </si>
  <si>
    <t>INSTALAČNÍ PŘÍSTROJE</t>
  </si>
  <si>
    <t>Pol63</t>
  </si>
  <si>
    <t>Kryt spínače kolébkového; d.  ; b. bílá</t>
  </si>
  <si>
    <t>Pol64</t>
  </si>
  <si>
    <t>Kryt spínače kolébkového, dělený; d.  ; b. bílá</t>
  </si>
  <si>
    <t>Pol65</t>
  </si>
  <si>
    <t>Rámeček pro elektroinstalační přístroje, jednonásobný; d.  ; b. bílá</t>
  </si>
  <si>
    <t>Pol66</t>
  </si>
  <si>
    <t>ZÁSUVKA DVOJNÁSOBNÁ S CLONKAMI, S PŘEPĚŤOVOU OCHRANOU</t>
  </si>
  <si>
    <t>Pol67</t>
  </si>
  <si>
    <t>Zásuvka dvojnásobná, s ochrannými kolíky; řazení 2x(2P+PE); d.  ; b. bílá</t>
  </si>
  <si>
    <t>Pol68</t>
  </si>
  <si>
    <t>Zásuvka jednonásobná (bezšroubové svorky), s ochranným kolíkem, s clonkami; řazení 2P+PE; d.  ; b. bílá</t>
  </si>
  <si>
    <t>Pol69</t>
  </si>
  <si>
    <t>Zásuvka jednonásobná IP 44, s ochranným kolíkem, s clonkami, s víčkem; řazení 2P+PE; d.  ; b. bílá</t>
  </si>
  <si>
    <t>Pol70</t>
  </si>
  <si>
    <t>Zásuvka průmyslová,ZAPUŠTĚNÁ MONTÁŽ, ČTVERVOVÝ VZHLED; řazení 3P+N+PE; b. IP 44, 16 A</t>
  </si>
  <si>
    <t>Pol71</t>
  </si>
  <si>
    <t>STOP TLAČÍTKO IP65</t>
  </si>
  <si>
    <t>Pol72</t>
  </si>
  <si>
    <t>Přístroj ovládače zapínacího dvojitého (bezšroubové svorky); řazení 1/0+1/0 (do hořlavých podkladů B až F)</t>
  </si>
  <si>
    <t>Pol73</t>
  </si>
  <si>
    <t>Přepínač sériový IP 44, zapuštěná montáž; řazení 5; d.  ; b. bílá</t>
  </si>
  <si>
    <t>Pol74</t>
  </si>
  <si>
    <t>Přepínač střídavý IP 44, zapuštěná montáž; řazení 6 (1); d.  ; b. bílá</t>
  </si>
  <si>
    <t>Pol75</t>
  </si>
  <si>
    <t>Přepínač křížový IP 44, zapuštěná montáž; řazení 7; d.  ; b. bílá</t>
  </si>
  <si>
    <t>Pol76</t>
  </si>
  <si>
    <t>Přístroj přepínače střídavého dvojitého; řazení 6+6 (6+1, 5B)</t>
  </si>
  <si>
    <t>Pol77</t>
  </si>
  <si>
    <t>Přepínač střídavý dvojitý IP 44, zapuštěná montáž; řazení 6+6 (6+1, 5B); d.  ; b. bílá</t>
  </si>
  <si>
    <t>Pol78</t>
  </si>
  <si>
    <t>Přístroj spínače jednopólového (bezšroubové svorky); řazení 1, 1So (do hořlavých podkladů B až F)</t>
  </si>
  <si>
    <t>Pol79</t>
  </si>
  <si>
    <t>Přístroj přepínače sériového (bezšroubové svorky); řazení 5 (do hořlavých podkladů B až F)</t>
  </si>
  <si>
    <t>Pol80</t>
  </si>
  <si>
    <t>Přístroj přepínače střídavého (bezšroubové svorky); řazení 6, 6So (do hořlavých podkladů B až F)</t>
  </si>
  <si>
    <t>Pol81</t>
  </si>
  <si>
    <t>Přístroj přepínače křížového (bezšroubové svorky); řazení 7, 7So (do hořlavých podkladů B až F)</t>
  </si>
  <si>
    <t>D11</t>
  </si>
  <si>
    <t>OCHRANNÉ POSPOJOVÁNÍ</t>
  </si>
  <si>
    <t>Pol82</t>
  </si>
  <si>
    <t>SVORKOVNICE OCHRANNÉHO POSPOJOVÁNÍ -CU PŘÍPOJNICE V PLASTOVÉ KRABICI IP65 300/200/100MM, VČETNĚ VYSEKÁNÍ OTVORU A USAZENÍ VE STĚNĚ</t>
  </si>
  <si>
    <t>Pol83</t>
  </si>
  <si>
    <t>PLAST. KRABICE 120/120 svorkovnice IP65 VČETNĚ VYSEKÁNÍ OTVORU A USAZENÍ VE STĚNĚ</t>
  </si>
  <si>
    <t>Pol215</t>
  </si>
  <si>
    <t>OCHRANNÁ HADICE PRO APLIKACE ZE ZVÝŠENÝMI BEZPEČNOSTNÍMI POŽADAVKY, NÁRAZUVZDORNÁ PŘI NÍZKÝVG TEPLOTÁCH, ODOLNÁ VYSOKÝM TEPLOTÁM S NÍZKOU DÝMIVOSTÍ. PRO POKLÁDKU NA POVRCH, POD OMÍTKU, DO VŠECH TYPŮ BETONU (VIBROVANÝ, DUSANÝ, VOLNĚ SYPANÝ) VHODNÝ ... D 20</t>
  </si>
  <si>
    <t>Pol216</t>
  </si>
  <si>
    <t>PŘÍMÁ  VÝVODKA S VYSOKOU PEVNOSTÍ V TAHU ČERNA REAL 9005, UV STABILNÍ,, PATENTOVANÝ BAJONETOVÝ UZĚVĚR, IP54 PLAST, VČETNĚ VYVRTÁNÍ OTVORU A A UPEVNĚNÍ VÝVODKY NA VÍČKO INSTALAČNÍ KRABICE(KRYTU EL. ZAŘÍZENÍ) BAJONETOVÁ VÝVODKA D20</t>
  </si>
  <si>
    <t>Pol217</t>
  </si>
  <si>
    <t>PŘÍMÁ  VÝVODKA S VYSOKOU PEVNOSTÍ V TAHU ČERNA REAL 9005, UV STABILNÍ,, PATENTOVANÝ BAJONETOVÝ UZĚVĚR, IP54 PLAST, VČETNĚ VYVRTÁNÍ OTVORU A A UPEVNĚNÍ VÝVODKY NA VÍČKO INSTALAČNÍ KRABICE(KRYTU EL. ZAŘÍZENÍ) CY 6</t>
  </si>
  <si>
    <t>Pol218</t>
  </si>
  <si>
    <t>PŘÍMÁ  VÝVODKA S VYSOKOU PEVNOSTÍ V TAHU ČERNA REAL 9005, UV STABILNÍ,, PATENTOVANÝ BAJONETOVÝ UZĚVĚR, IP54 PLAST, VČETNĚ VYVRTÁNÍ OTVORU A A UPEVNĚNÍ VÝVODKY NA VÍČKO INSTALAČNÍ KRABICE(KRYTU EL. ZAŘÍZENÍ) CY 4</t>
  </si>
  <si>
    <t>Pol219</t>
  </si>
  <si>
    <t>PŘÍMÁ  VÝVODKA S VYSOKOU PEVNOSTÍ V TAHU ČERNA REAL 9005, UV STABILNÍ,, PATENTOVANÝ BAJONETOVÝ UZĚVĚR, IP54 PLAST, VČETNĚ VYVRTÁNÍ OTVORU A A UPEVNĚNÍ VÝVODKY NA VÍČKO INSTALAČNÍ KRABICE(KRYTU EL. ZAŘÍZENÍ) CY 10</t>
  </si>
  <si>
    <t>Pol220</t>
  </si>
  <si>
    <t>PŘÍMÁ  VÝVODKA S VYSOKOU PEVNOSTÍ V TAHU ČERNA REAL 9005, UV STABILNÍ,, PATENTOVANÝ BAJONETOVÝ UZĚVĚR, IP54 PLAST, VČETNĚ VYVRTÁNÍ OTVORU A A UPEVNĚNÍ VÝVODKY NA VÍČKO INSTALAČNÍ KRABICE(KRYTU EL. ZAŘÍZENÍ) CYA 25</t>
  </si>
  <si>
    <t>Pol221</t>
  </si>
  <si>
    <t>PŘÍMÁ  VÝVODKA S VYSOKOU PEVNOSTÍ V TAHU ČERNA REAL 9005, UV STABILNÍ,, PATENTOVANÝ BAJONETOVÝ UZĚVĚR, IP54 PLAST, VČETNĚ VYVRTÁNÍ OTVORU A A UPEVNĚNÍ VÝVODKY NA VÍČKO INSTALAČNÍ KRABICE(KRYTU EL. ZAŘÍZENÍ) ZSA16 zemnicí svorka na potrubí</t>
  </si>
  <si>
    <t>Pol222</t>
  </si>
  <si>
    <t>PŘÍMÁ  VÝVODKA S VYSOKOU PEVNOSTÍ V TAHU ČERNA REAL 9005, UV STABILNÍ,, PATENTOVANÝ BAJONETOVÝ UZĚVĚR, IP54 PLAST, VČETNĚ VYVRTÁNÍ OTVORU A A UPEVNĚNÍ VÝVODKY NA VÍČKO INSTALAČNÍ KRABICE(KRYTU EL. ZAŘÍZENÍ) Cu pás.ZSA16 Pásek uzemňovací Cu, 0.5m</t>
  </si>
  <si>
    <t>D12</t>
  </si>
  <si>
    <t>PŘIPOJENÍ PRACOVNÍCH STROJŮ</t>
  </si>
  <si>
    <t>Pol92</t>
  </si>
  <si>
    <t>CYKY-J 5x4 , pevně</t>
  </si>
  <si>
    <t>Pol93</t>
  </si>
  <si>
    <t>CYKY-J 5x10 , pevně</t>
  </si>
  <si>
    <t>Pol94</t>
  </si>
  <si>
    <t>CYKY-J 5x6 , pevně</t>
  </si>
  <si>
    <t>Pol223</t>
  </si>
  <si>
    <t>ŠNŮRA STŘEDNÍ,IZOLACE KAUČUK (CGSG) H05RN-F-X 5x4 , pevně</t>
  </si>
  <si>
    <t>Pol224</t>
  </si>
  <si>
    <t>ŠNŮRA STŘEDNÍ,IZOLACE KAUČUK (CGSG) H05RN-F-X 5x6 , pevně</t>
  </si>
  <si>
    <t>Pol225</t>
  </si>
  <si>
    <t>ŠNŮRA STŘEDNÍ,IZOLACE KAUČUK (CGSG) H05RN-F-X 5x10 , pevně</t>
  </si>
  <si>
    <t>Pol226</t>
  </si>
  <si>
    <t>SPÍNAČ 3F ,63A, V KRYTU IP65 63A  3 patra, 6 kontaktů</t>
  </si>
  <si>
    <t>Pol227</t>
  </si>
  <si>
    <t>OCHRANNÁ HADICE PRO APLIKACE ZE ZVÝŠENÝMI BEZPEČNOSTNÍMI POŽADAVKY, NÁRAZUVZDORNÁ PŘI NÍZKÝVG TEPLOTÁCH, ODOLNÁ VYSOKÝM TEPLOTÁM S NÍZKOU DÝMIVOSTÍ. PRO POKLÁDKU NA POVRCH, POD OMÍTKU, DO VŠECH TYPŮ BETONU (VIBROVANÝ, DUSANÝ, VOLNĚ SYPANÝ) VHODNÝ ... D 40</t>
  </si>
  <si>
    <t>Pol228</t>
  </si>
  <si>
    <t>PŘÍMÁ  VÝVODKA S VYSOKOU PEVNOSTÍ V TAHU ČERNA REAL 9005, UV STABILNÍ,, PATENTOVANÝ BAJONETOVÝ UZĚVĚR, IP54 PLAST, VČETNĚ VYVRTÁNÍ OTVORU A A UPEVNĚNÍ VÝVODKY NA VÍČKO INSTALAČNÍ KRABICE(KRYTU) EL. ZAŘÍZENÍ BAJONETOVÁ VÝVODKA D40</t>
  </si>
  <si>
    <t>D13</t>
  </si>
  <si>
    <t>KABELY  PRO OSVĚTLENÍ A ZÁSUVKY</t>
  </si>
  <si>
    <t>Pol101</t>
  </si>
  <si>
    <t>CYKY-O 2x1.5 , pevně VČETNĚ VYSEKÁNÍ KABELOVÉ DRÁŽKY</t>
  </si>
  <si>
    <t>Pol102</t>
  </si>
  <si>
    <t>CYKY-O 3x1.5 , pevně VČETNĚ VYSEKÁNÍ KABELOVÉ DRÁŽKY</t>
  </si>
  <si>
    <t>Pol103</t>
  </si>
  <si>
    <t>CYKY-J 3x1.5 , pevně VČETNĚ VYSEKÁNÍ KABELOVÉ DRÁŽKY</t>
  </si>
  <si>
    <t>Pol104</t>
  </si>
  <si>
    <t>CYKY-J 5x1.5 , pevně VČETNĚ VYSEKÁNÍ KABELOVÉ DRÁŽKY</t>
  </si>
  <si>
    <t>Pol105</t>
  </si>
  <si>
    <t>CYKY-J 3x2.5 , pevně VČETNĚ VYSEKÁNÍ KABELOVÉ DRÁŽKY</t>
  </si>
  <si>
    <t>Pol106</t>
  </si>
  <si>
    <t>CYKY-J 5x2.5 , pevně VČETNĚ VYSEKÁNÍ KABELOVÉ DRÁŽKY</t>
  </si>
  <si>
    <t>Pol107</t>
  </si>
  <si>
    <t>CYKY-J 5x4 , pevně VČETNĚ VYSEKÁNÍ KABELOVÉ DRÁŽKY A PRŮRAZŮ</t>
  </si>
  <si>
    <t>D14</t>
  </si>
  <si>
    <t>INSTALAČNÍ KRABICE, SVORKY</t>
  </si>
  <si>
    <t>Pol108</t>
  </si>
  <si>
    <t>KRABICE IP54  1,5-2,5 mm2, Cu, 5 pól. svorkovnice</t>
  </si>
  <si>
    <t>Pol109</t>
  </si>
  <si>
    <t>KU 68-1903 KRABICE ODBOČNÁ</t>
  </si>
  <si>
    <t>Pol110</t>
  </si>
  <si>
    <t>KP 67/2 KRABICE PŘÍSTROJOVÁ</t>
  </si>
  <si>
    <t>Pol229</t>
  </si>
  <si>
    <t>VYSEKANI KAPES VE ZDIVU CIHELNEM PRO KRABICE 100x100x50 mm</t>
  </si>
  <si>
    <t>Pol230</t>
  </si>
  <si>
    <t>SVORKOVNICE KRABICOVÁ 273-102 4x1-2,5mm2</t>
  </si>
  <si>
    <t>Pol231</t>
  </si>
  <si>
    <t>SVORKOVNICE KRABICOVÁ 273-103 8x1-2,5mm2</t>
  </si>
  <si>
    <t>Pol232</t>
  </si>
  <si>
    <t>SVORKOVNICE KRABICOVÁ 273-104 3x1-2,5mm2</t>
  </si>
  <si>
    <t>Pol233</t>
  </si>
  <si>
    <t>SVORKOVNICE KRABICOVÁ 273-105 5x1-2,5mm2</t>
  </si>
  <si>
    <t>Pol234</t>
  </si>
  <si>
    <t>SVORKOVNICE KRABICOVÁ 273-112 2x1-2,5mm2</t>
  </si>
  <si>
    <t>D15</t>
  </si>
  <si>
    <t>OSTATNÍ POLOŽKY</t>
  </si>
  <si>
    <t>Pol235</t>
  </si>
  <si>
    <t>PRŮRAZ BETONOVOU ZDÍ O tloušťce 60cm</t>
  </si>
  <si>
    <t>Pol236</t>
  </si>
  <si>
    <t>PRŮRAZ ZDIVEM Z VELMI TVRDĚ PALENÝCH CIHEL O tloušťce 45cm</t>
  </si>
  <si>
    <t>Pol237</t>
  </si>
  <si>
    <t>PRŮRAZ ZDIVEM Z VELMI TVRDĚ PALENÝCH CIHEL O tloušťce 60cm</t>
  </si>
  <si>
    <t>Pol238</t>
  </si>
  <si>
    <t>DEMONTÁŽE Demontáže stávajcí instalace</t>
  </si>
  <si>
    <t>Pol239</t>
  </si>
  <si>
    <t>SÁDRA Sádrové pojivo</t>
  </si>
  <si>
    <t>Pol240</t>
  </si>
  <si>
    <t>KOORDINACE POSTUPU PRACI S ostatnimi profesemi</t>
  </si>
  <si>
    <t>Pol241</t>
  </si>
  <si>
    <t>PROVEDENI REVIZNICH ZKOUŠEK DLE  CSN 331500 Revizni technik</t>
  </si>
  <si>
    <t>Pol242</t>
  </si>
  <si>
    <t>LESENI LEHKE Do 2 m</t>
  </si>
  <si>
    <t>Pol243</t>
  </si>
  <si>
    <t>Doprava pracovníků na pracoviště do 20 km</t>
  </si>
  <si>
    <t>Pol244</t>
  </si>
  <si>
    <t>LIKVIDACE ODPADU Likvidace odadu</t>
  </si>
  <si>
    <t>Pol245</t>
  </si>
  <si>
    <t>PROJEKTOVÁ DOKUMENTACE SKUTEČNÉHO PROVEDENÍ Projektová dokumentace</t>
  </si>
  <si>
    <t>Pol246</t>
  </si>
  <si>
    <t>PPP PPV</t>
  </si>
  <si>
    <t>Pol247</t>
  </si>
  <si>
    <t>PODRUŽNÝ MATERIÁL Podružný materiál</t>
  </si>
  <si>
    <t>D16</t>
  </si>
  <si>
    <t>ELEKTROMONTÁŽE - OCHRANA PŘED BLESKEM</t>
  </si>
  <si>
    <t>D17</t>
  </si>
  <si>
    <t>JÍMACÍ SOUSTAVA</t>
  </si>
  <si>
    <t>Pol130</t>
  </si>
  <si>
    <t>OKRUŽNÍ VEDENÍ Drát 8 AlMgSi T/2 drát o 8mm AlMgSi T/2 (0,135kg/m) polotvrdý</t>
  </si>
  <si>
    <t>Pol248</t>
  </si>
  <si>
    <t>Podpěra vedení na ocel. Konstrukce PV32</t>
  </si>
  <si>
    <t>Pol249</t>
  </si>
  <si>
    <t>Podpěra vedení na ocel. Konstrukce MŘÍŽOVÁ SOUSTAVA  Drát 8 AlMgSi T/2 drát o 8mm AlMgSi T/2 (0,135kg/m) polotvrdý</t>
  </si>
  <si>
    <t>Pol250</t>
  </si>
  <si>
    <t>Podpěra na ploché střechy PV21  beton/plast/M8</t>
  </si>
  <si>
    <t>Pol251</t>
  </si>
  <si>
    <t>Spojovací svorka SUA univerzální s jednou příložkou</t>
  </si>
  <si>
    <t>Pol252</t>
  </si>
  <si>
    <t>Spojovací svorka SK křížová</t>
  </si>
  <si>
    <t>Pol253</t>
  </si>
  <si>
    <t>Spojovací svorka SS s příložkou</t>
  </si>
  <si>
    <t>Pol254</t>
  </si>
  <si>
    <t>JÍMACÍ TYČ JR 3,0 18/10 AlMgSi s rovným koncem, L 3000mm</t>
  </si>
  <si>
    <t>Pol255</t>
  </si>
  <si>
    <t>DRŽÁK JÍMACÍ TYČE DJSb na stěnu, D18mm, L 48mm VČETNĚ VRTÁNÍ DĚR A UPEVŇOVACÍHO MATERIÁLU</t>
  </si>
  <si>
    <t>Pol256</t>
  </si>
  <si>
    <t>SVORKA HROMOSVODNÍ,UZEMŇOVACÍ SJ 1 k jímací tyči,D=18</t>
  </si>
  <si>
    <t>D18</t>
  </si>
  <si>
    <t>SVODOVÉ VEDENÍ</t>
  </si>
  <si>
    <t>Pol257</t>
  </si>
  <si>
    <t>NEREZOVÉ PROVEDENÍ DRÁT, Drát 8 AlMgSi T/2 drát o 8mm AlMgSi T/2 (0,135kg/m) polotvrdý</t>
  </si>
  <si>
    <t>Pol258</t>
  </si>
  <si>
    <t>PODPĚRA VEDENÍ PV17ppp pro vlnitý eternit, vrut 8/250mm</t>
  </si>
  <si>
    <t>Pol259</t>
  </si>
  <si>
    <t>PODPĚRA VEDENÍ HMOŽDINKA 16/90 VČETNĚ VYVRTÁNÍ OTVORU</t>
  </si>
  <si>
    <t>Pol260</t>
  </si>
  <si>
    <t>OCHRANNÝ ÚHELNÍK A DRŽÁKY OU 1,7 ochranný úhelník, L 1700mm</t>
  </si>
  <si>
    <t>Pol261</t>
  </si>
  <si>
    <t>OCHRANNÝ ÚHELNÍK A DRŽÁKY DUZ držák ochranného úhelníku do zdiva, L 170mm</t>
  </si>
  <si>
    <t>Pol262</t>
  </si>
  <si>
    <t>OCHRANNÝ ÚHELNÍK A DRŽÁKY HMOŽDINKA 16/90 VČETNĚ VYVRTÁNÍ OTVORU</t>
  </si>
  <si>
    <t>Pol263</t>
  </si>
  <si>
    <t>SVORKA HROMOSVODNÍ,UZEMŇOVACÍ SZb zkušební - litinová</t>
  </si>
  <si>
    <t>Pol264</t>
  </si>
  <si>
    <t>OZNAČOVACÍ ŠTÍTEK Štítek označení- svody</t>
  </si>
  <si>
    <t>D19</t>
  </si>
  <si>
    <t>UZEMŇOVACÍ SOUSTAVA</t>
  </si>
  <si>
    <t>Pol265</t>
  </si>
  <si>
    <t>OCELOVÝ PÁSEK POZINKOVANÝ Páska 30x4 páska 30x4 (0,95 kg/m), pevně</t>
  </si>
  <si>
    <t>Pol266</t>
  </si>
  <si>
    <t>OCELOVÝ DRÁT POZINKOVANÝ Drát 10/13 PVC drát o 10/13mm PVC(0,62kg/m)- drát Fe/Zn v PVC plášti, pevně</t>
  </si>
  <si>
    <t>Pol267</t>
  </si>
  <si>
    <t>SVORKA HROMOSVODNÍ,UZEMŇOVACÍ SR 3b+1 svorka páska-drát+mezideska</t>
  </si>
  <si>
    <t>Pol268</t>
  </si>
  <si>
    <t>SVORKA HROMOSVODNÍ,UZEMŇOVACÍ SKT svorka páska-páska-drát (třmen)</t>
  </si>
  <si>
    <t>Pol269</t>
  </si>
  <si>
    <t>SVORKA HROMOSVODNÍ,UZEMŇOVACÍ VYHLEDÁNÍ PŘIPOJOVACÍHO MÍSTA, VÝKOPY PŘIPOJOVACÍCH MÍST, PŘIPOJENÍ NOVÉ UZEMŇOVACÍ SOUSTAVY NA STÁVAJÍCÍ UZEMŇOVACÍ SOUSTAVU OPRAVA VOZOVKY A TERÉNU</t>
  </si>
  <si>
    <t>Pol270</t>
  </si>
  <si>
    <t>SVORKA HROMOSVODNÍ,UZEMŇOVACÍ PŘIPOJENÍ KOVOVÉHO ŽEBŘÍKU K UZEMŇOVACÍ SOUSTAVĚ - 1KS</t>
  </si>
  <si>
    <t>Pol271</t>
  </si>
  <si>
    <t>SVORKA HROMOSVODNÍ,UZEMŇOVACÍ PŘIPOJENÍ KOVOVÉHO SCHODIŠTĚ  K UZEMŇOVACÍ SOUSTAVĚ - 2KS</t>
  </si>
  <si>
    <t>Pol272</t>
  </si>
  <si>
    <t>SVORKA HROMOSVODNÍ,UZEMŇOVACÍ PŘIPOJENÍ KOVOVÉHO PŘÍSTŘEŠKU  K UZEMŇOVACÍ SOUSTAVĚ - 2KS</t>
  </si>
  <si>
    <t>Pol273</t>
  </si>
  <si>
    <t>SVORKA HROMOSVODNÍ,UZEMŇOVACÍ Ochranný nátěr</t>
  </si>
  <si>
    <t>D20</t>
  </si>
  <si>
    <t>ZEMNÍ PRÁCE</t>
  </si>
  <si>
    <t>Pol274</t>
  </si>
  <si>
    <t>SEJMUTÍ DRNU Nářez drnu,naložení,odvoz</t>
  </si>
  <si>
    <t>Pol275</t>
  </si>
  <si>
    <t>HLOUBENÍ KABELOVÉ RÝHY Zemina třídy 5, Šíře 500mm,hloubka 700mm</t>
  </si>
  <si>
    <t>Pol276</t>
  </si>
  <si>
    <t>ZÁHOZ JÁMY,UPĚCHOVÁNÍ,ÚPRAVA POVRCHU V zemine třídy 5-7</t>
  </si>
  <si>
    <t>Pol277</t>
  </si>
  <si>
    <t>ÚPRAVA POVRCHU Položeni drnu</t>
  </si>
  <si>
    <t>Pol278</t>
  </si>
  <si>
    <t>Demontáže stávajíví jímací soustavy</t>
  </si>
  <si>
    <t>Pol279</t>
  </si>
  <si>
    <t>VYPRACOVÁNÍ PROJEKTOVÉ DOKUMENTACE SKUTEČNÉHO STAVU Projektová dokumentace</t>
  </si>
  <si>
    <t>Pol280</t>
  </si>
  <si>
    <t>ZDVIHACÍ PLOŠINA PRONÁJEM ZDVIHACÍ PLOŠINY</t>
  </si>
  <si>
    <t>den</t>
  </si>
  <si>
    <t>Pol281</t>
  </si>
  <si>
    <t>Pol282A</t>
  </si>
  <si>
    <t>PROVEDENI REVIZNICH ZKOUSEK DLE CSN 331500 Revizni technik</t>
  </si>
  <si>
    <t>Pol283</t>
  </si>
  <si>
    <t>LIKVIDACE ODPADU Likvidace odpadu</t>
  </si>
  <si>
    <t>Pol284</t>
  </si>
  <si>
    <t>Pol285</t>
  </si>
  <si>
    <t>Pol286</t>
  </si>
  <si>
    <t>D21</t>
  </si>
  <si>
    <t>SLABOPROUDÁ INSTALACE</t>
  </si>
  <si>
    <t>D22</t>
  </si>
  <si>
    <t>KAMEROVÝ SYSTÉM</t>
  </si>
  <si>
    <t>Pol168</t>
  </si>
  <si>
    <t>Venkovní kompaktní IP kamera s varifokálním objektivem a IR přísvitem. Volitelná komprese H.264/MJPEG, dual streaming, 3 Mpix rozlišení (2048 x 1536) s frekvencí 15 sn/s doplněné o funkci WDR pro vyšší kvalitu obrazu.Typ zařízení: kompaktní IP kamera, Sní</t>
  </si>
  <si>
    <t>Pol169</t>
  </si>
  <si>
    <t>Univerzální masivní kovový držák určený pro montáž kompaktních IP kamer do venkovního prostředí.Typ držáku: nástěnný držák pro kompaktní IP kamery, Otáčení: 360°, Náklon: 90°, Nosnost: 5 kg, Provedení: kov Barva: stříbrná, včetně upevńovacího setu do stěn</t>
  </si>
  <si>
    <t>Pol170</t>
  </si>
  <si>
    <t>NAHRÁVACÍ ZAŘÍZENÍ Malé, tiché a spolehlivé NVR s velice nízkou spotřebou pro 9 IP kameri, HDMI výstup na lokální monitor, ovládání USB myší.,  Snadná instalace, český jazyk, přístup přes internet a mobilní aplikaci "Mobil Client". Lz</t>
  </si>
  <si>
    <t>Pol171</t>
  </si>
  <si>
    <t>Hard disk navržený přímo k nepřetržitému provozu v zařízení pro záznam obrazu - v analogových DVR i v NVR síťových videorekordérech. Chladný, tichý, spolehlivý, 3,5", kapacita 2000 GB. SATA2 rozhraní umožňuje rychlý tok dat, 24/7 = spol</t>
  </si>
  <si>
    <t>Pol172</t>
  </si>
  <si>
    <t>Výkonný nastavitelný 8 portový switch 8 x 10/100 - PoE (100 W), 2 x 10/100/1000, 2 x mini - GBIC slot 1000 BASE-FX pro připojení na páteřní síť, managemant pro nastavení napájení a sítě zařízení dle standardu 802.3af. Kompaktní provedení, kovová skříň</t>
  </si>
  <si>
    <t>Pol173</t>
  </si>
  <si>
    <t>PROPOJENÍ ZAŘÍZENÍ VČETNĚ PROPOJOVACÍCH KABELŮ S KONEKTORY, NASTAVENÍ, OŽIVENÍ SYSTÉMU</t>
  </si>
  <si>
    <t>Pol174</t>
  </si>
  <si>
    <t>Monitor PC 24 HDMI (1410-085) - 24" LCD, 1920x1080 px, 16:9, HDMI,Barevný širokoúhlý LCD monitor, Full HD rozlišení, HDMI a VGA vstup, reproduktory, možnost VESA uchycení na zeď. Vhodný pro kamerové systémy.</t>
  </si>
  <si>
    <t>Pol175</t>
  </si>
  <si>
    <t>KABEL UTP CAT 6</t>
  </si>
  <si>
    <t>Pol176</t>
  </si>
  <si>
    <t>TRUBKA OHEBNÁ D23 VČETNĚ VYSEKÁNÍ KABELOVÉ DRÁŽKY A UPEVNĚNÍ SÁDROU VE STĚNĚ</t>
  </si>
  <si>
    <t>392</t>
  </si>
  <si>
    <t>Pol177</t>
  </si>
  <si>
    <t>KRABICE ROZVODNÁ D68 HLUBOKÁ VČETNĚ VYSEKÁNÍ OTVORU A UPEVNĚNÍ SÁDROU</t>
  </si>
  <si>
    <t>394</t>
  </si>
  <si>
    <t>D23</t>
  </si>
  <si>
    <t>DOMÁCÍ VIDEOTELEFON</t>
  </si>
  <si>
    <t>Pol178</t>
  </si>
  <si>
    <t>Modul tlačítkový, s tlačítky 4/8, 4 tlačítka pro vyzvánění. Možnost nastavení jednoduchého nebo dvojitého režimu tlačítek na hlasovém modulu. Podsvícení v režimu den/noc, Rozměry (v × š × h): 72 × 97 × 25 mm ,Stupeň krytí: IP 54 , Pracovní teploty: –40 až</t>
  </si>
  <si>
    <t>396</t>
  </si>
  <si>
    <t>Pol179</t>
  </si>
  <si>
    <t>MODUL KAMEROVÝ .Barevná kamera s úhlem záběru 86° horizontálně, 67° vertikálně 104° úhlopříčně). Ruční natočení kamery ±15° horizontálně i vertikálně. Vestavěné IR osvětlení snímané oblasti, vestavěné vyhřívání pro zamezení zamlžení kamery. Možnost připoj</t>
  </si>
  <si>
    <t>398</t>
  </si>
  <si>
    <t>Pol180</t>
  </si>
  <si>
    <t>MODUL HLASOVÝ Přístroj pro hlasovou komunikaci v systému. Připojení systémové sběrnice pro celé tlačítkové tablo. 3 stavové LED diody, snímač intenzity osvětlení (režim den/noc) Svorky pro připojení zámku. Přídavný bezpotenciálový kontakt pro druhý zámek.</t>
  </si>
  <si>
    <t>400</t>
  </si>
  <si>
    <t>Pol181</t>
  </si>
  <si>
    <t>Kryt tlačítkového tabla, velikost 1/3Pro umístění 3 funkčních modulů v 1 sloupci.Rozměry (v × š × h): 274 × 125 × 19 mm Stupeň krytí: IP 54 Pracovní teploty: –40 až +55 °C, BARVA STŘÍBRNÁ</t>
  </si>
  <si>
    <t>402</t>
  </si>
  <si>
    <t>Pol182</t>
  </si>
  <si>
    <t>Krabice instalační, zapuštěná, velikost 1/3 Pro montáž krytu tlačítkového tabla, velikost 1/3 pod omítku.Rozměry (v × š × h): 272 × 124 × 46 mm Stupeň krytí: IP 54 Pracovní teploty: –40 až +55 °C</t>
  </si>
  <si>
    <t>404</t>
  </si>
  <si>
    <t>Pol183</t>
  </si>
  <si>
    <t>Jednotka řídicí univerzální mini, řadová Pro napájení a řízení systému. V případě potřeby slouží jako přídavný napájecí zdroj pro větší instalace.Výstupní napětí: 28 V DC Výstupní proud: 0,65 A Rozměry(v × š × h): 90 × 72 × 65 mm (4 M) Stupeň krytí: IP 20</t>
  </si>
  <si>
    <t>406</t>
  </si>
  <si>
    <t>Pol184</t>
  </si>
  <si>
    <t>Jednotka řídicí univerzální, řadová,Pro napájení a řízení systému. V případě potřeby slouží jako přídavný napájecí zdroj pro větší instalace.Výstupní napětí: 28 V DC Výstupní proud: 1,2 A Rozměry (v × š × h): 90 × 144 × 65 mm (8 M) Stupeň krytí: IP 20 Pra</t>
  </si>
  <si>
    <t>408</t>
  </si>
  <si>
    <t>Pol185</t>
  </si>
  <si>
    <t>Systémová, řadová. Pro oddělení podsystémů, například pro jednu budovu, , která je součástí větší instalace více budov. Slouží též jako přídavný napájecí zdroj nebo linkový zesilovač pro potřeby prodloužení délky kabeláže.Výstupní napětí: 28 V DC</t>
  </si>
  <si>
    <t>410</t>
  </si>
  <si>
    <t>Pol186</t>
  </si>
  <si>
    <t>Videotelefon domovní, s hands-free ovládáním.Barevný displej 4,3“ s OSD ovládáním, 6 kapacitních ovládacích tlačítek. Ovládací menu v českém jazyce. Nastavitelná hlasitost vyzvánění. Pět volitelných polyfonních typů vyzvánění. Rozdílná vyzvánění pro volán</t>
  </si>
  <si>
    <t>412</t>
  </si>
  <si>
    <t>Pol187</t>
  </si>
  <si>
    <t>Telefon systémový.Barevný displej 4,3“ s OSD ovládáním, 6 kapacitních ovládacích tlačítek. Ovládací menu v českém jazyce. Nastavitelná hlasitost vyzvánění. Pět volitelných polyfonních typů vyzvánění. Umožňuje komunikaci ze všech tlačítkových tabel, volat</t>
  </si>
  <si>
    <t>414</t>
  </si>
  <si>
    <t>Pol188</t>
  </si>
  <si>
    <t>Krabice pod omítku pro domovní videotelefon.Pro zapuštěnou montáž domovního videotelefonu.Po instalaci je výška videotelefonu nad omítkou pouze 7 mm.Rozměry (v × š × h): 145 × 125 × 27 mm Pracovní teploty: –5 až +40 °C</t>
  </si>
  <si>
    <t>416</t>
  </si>
  <si>
    <t>Pol189</t>
  </si>
  <si>
    <t>Podstavec stolní pro domovní videotelefon.Rozměry (v × š × h): 125 × 107 × 134 mm .Pracovní teploty: –5 až +40 °C</t>
  </si>
  <si>
    <t>418</t>
  </si>
  <si>
    <t>Pol190</t>
  </si>
  <si>
    <t>DVEŘNÍ EL ZÁMEK. Zámek  elektrický otvírač dveří Je v poloze OTEVŘENO jen po dobu trvání napěťového impulzu – to je pouze po dobu, po kterou je stisknuto patřičné tlačítko na ovládacím zařízení. Mimo tuto dobu jsou dveře UZAMČENY. Napájení 12V</t>
  </si>
  <si>
    <t>420</t>
  </si>
  <si>
    <t>422</t>
  </si>
  <si>
    <t>Pol191</t>
  </si>
  <si>
    <t>Rozdělovač videosignálu pro vnitřní sběrnici, vestavný</t>
  </si>
  <si>
    <t>424</t>
  </si>
  <si>
    <t>Pol192</t>
  </si>
  <si>
    <t>J-Y(st)Y 2x2x0.8 Sdělovací kabel stíněný</t>
  </si>
  <si>
    <t>426</t>
  </si>
  <si>
    <t>428</t>
  </si>
  <si>
    <t>430</t>
  </si>
  <si>
    <t>Pol287</t>
  </si>
  <si>
    <t>432</t>
  </si>
  <si>
    <t>Pol288</t>
  </si>
  <si>
    <t>434</t>
  </si>
  <si>
    <t>436</t>
  </si>
  <si>
    <t>438</t>
  </si>
  <si>
    <t>Pol282</t>
  </si>
  <si>
    <t>440</t>
  </si>
  <si>
    <t>442</t>
  </si>
  <si>
    <t>Pol289</t>
  </si>
  <si>
    <t>444</t>
  </si>
  <si>
    <t>Pol290</t>
  </si>
  <si>
    <t>446</t>
  </si>
  <si>
    <t>Pol291</t>
  </si>
  <si>
    <t>448</t>
  </si>
  <si>
    <t>Pol292</t>
  </si>
  <si>
    <t>450</t>
  </si>
  <si>
    <t>10 - Elektromontáže  - 10 - Elektromontáže kotel...</t>
  </si>
  <si>
    <t>200 - Silnoproudá elektroinstalace</t>
  </si>
  <si>
    <t xml:space="preserve">    205 - Montáž</t>
  </si>
  <si>
    <t xml:space="preserve">    210 - Specifikace</t>
  </si>
  <si>
    <t xml:space="preserve">    215 - VRN</t>
  </si>
  <si>
    <t>Silnoproudá elektroinstalace</t>
  </si>
  <si>
    <t>Montáž</t>
  </si>
  <si>
    <t>210190001T00</t>
  </si>
  <si>
    <t>Montáž  rozvodnic do váhy 20 kg - rozvaděč RK-MaR</t>
  </si>
  <si>
    <t>333030265T01</t>
  </si>
  <si>
    <t>Kompletace rozvaděče RK-MaR1, instalace jistících a ovládacích přístrojů, propojení, označení</t>
  </si>
  <si>
    <t>210100002R00</t>
  </si>
  <si>
    <t>Ukončení vodičů v rozvaděči + zapojení do 6 mm2</t>
  </si>
  <si>
    <t>210100001R00</t>
  </si>
  <si>
    <t>Ukončení vodičů v rozvaděči + zapojení do 4 mm2</t>
  </si>
  <si>
    <t>210100251R00</t>
  </si>
  <si>
    <t>Ukončení celoplast. kabelů zákl./pás.do 5x10 mm2</t>
  </si>
  <si>
    <t>210100258R00</t>
  </si>
  <si>
    <t>Ukončení celoplast. kabelů zákl./pás.do 5x4 mm2</t>
  </si>
  <si>
    <t>210290841R00</t>
  </si>
  <si>
    <t>Demontáž/montáž krytu ocelopl. do 70 cm</t>
  </si>
  <si>
    <t>210950101RT1</t>
  </si>
  <si>
    <t>Štítek označovací na kabel, včetně dodávky štítku 6035-2k</t>
  </si>
  <si>
    <t>210192722R00</t>
  </si>
  <si>
    <t>Štítek označovací pro přístroje - lepený</t>
  </si>
  <si>
    <t>333030265T00</t>
  </si>
  <si>
    <t>Úprava stávajícího rozvaděče RH: dohledání vývodu, označení nového vývodu, odpojení vyrážecí cívky jističe FA3 v rozvaděči RH</t>
  </si>
  <si>
    <t>333030265T02</t>
  </si>
  <si>
    <t>TTE sada pro M TO</t>
  </si>
  <si>
    <t>M21M00149</t>
  </si>
  <si>
    <t>Vytvoření protokolu zabezpečení</t>
  </si>
  <si>
    <t>M21M00150</t>
  </si>
  <si>
    <t>Kontrola funkce bezpečnostních prvků, zkušební protokol</t>
  </si>
  <si>
    <t>333020009T00</t>
  </si>
  <si>
    <t>Dopojení regulátorů v kotlech</t>
  </si>
  <si>
    <t>33300300T00</t>
  </si>
  <si>
    <t>Dopojení BAP ventilu</t>
  </si>
  <si>
    <t>33300202T00</t>
  </si>
  <si>
    <t>Připojení čerpadel top. okruhů</t>
  </si>
  <si>
    <t>M21M00156</t>
  </si>
  <si>
    <t>Nastavení otáček čerpadel dle topného svstému</t>
  </si>
  <si>
    <t>M21M00184</t>
  </si>
  <si>
    <t>Montáž čidla topného okruhu a dopojení do regulace</t>
  </si>
  <si>
    <t>333020012T00</t>
  </si>
  <si>
    <t>Připojení servopohonů ventilů</t>
  </si>
  <si>
    <t>333020006T00</t>
  </si>
  <si>
    <t>Oživení regulace dvoukotlové jednotky</t>
  </si>
  <si>
    <t>M21M00195</t>
  </si>
  <si>
    <t>Servisní oživení kotle</t>
  </si>
  <si>
    <t>M21M00196</t>
  </si>
  <si>
    <t>Kontrola a seřízení hořáku</t>
  </si>
  <si>
    <t>M21M00197</t>
  </si>
  <si>
    <t>Vytvoření měřícího protokolu spalin kotle</t>
  </si>
  <si>
    <t>333020007T00</t>
  </si>
  <si>
    <t>Naprogramování topných  okruhů, čas.plán. ,teploty</t>
  </si>
  <si>
    <t>M21M00162</t>
  </si>
  <si>
    <t>Montáž vnitřního čidla s displayem</t>
  </si>
  <si>
    <t>M21M23458</t>
  </si>
  <si>
    <t>Naprogramování komunikace vnitřních čidel s reg.</t>
  </si>
  <si>
    <t>333020008T00</t>
  </si>
  <si>
    <t>Zjištění odezvy regulace při top.zk. a seřízení topných křivek</t>
  </si>
  <si>
    <t>M21M00166</t>
  </si>
  <si>
    <t>Montáž čidla výstupní teploty vody pro mix</t>
  </si>
  <si>
    <t>M21M00168</t>
  </si>
  <si>
    <t>Montáž čidla kaskády k použitému regulátoru</t>
  </si>
  <si>
    <t>M21M00170</t>
  </si>
  <si>
    <t>montáž a dopojení venkovního čidla</t>
  </si>
  <si>
    <t>M21M00172</t>
  </si>
  <si>
    <t>Montáž - stabilní indikátor úniku plynu 2. stupeň</t>
  </si>
  <si>
    <t>220711309R00</t>
  </si>
  <si>
    <t>Montáž STOP tlačítka</t>
  </si>
  <si>
    <t>210140650R00</t>
  </si>
  <si>
    <t>Termostat prostorový - montáž na strop</t>
  </si>
  <si>
    <t>220711402R00</t>
  </si>
  <si>
    <t>Montáž poplachové sirény vnější</t>
  </si>
  <si>
    <t>M21M00180</t>
  </si>
  <si>
    <t>Montáž čidla zaplavení kotelny</t>
  </si>
  <si>
    <t>M21M00182</t>
  </si>
  <si>
    <t>Kontrola funkce modulu poruchových stavů kotelny</t>
  </si>
  <si>
    <t>210020653R00</t>
  </si>
  <si>
    <t>Konstrukce ocelová nosná pro zařízení do 50 kg - montáž, sváření</t>
  </si>
  <si>
    <t>210050901R00</t>
  </si>
  <si>
    <t>Nátěr nosné konstrukce</t>
  </si>
  <si>
    <t>kpl</t>
  </si>
  <si>
    <t>Poznámka k položce:
1x základ, 2x email</t>
  </si>
  <si>
    <t>210020305R00</t>
  </si>
  <si>
    <t>Žlab kabelový Mars s přísluš., 125/50 mm s víkem</t>
  </si>
  <si>
    <t>Poznámka k položce:
Včetně kolen, T-kusů, prodlužovacích dílů, spojek apod.</t>
  </si>
  <si>
    <t>210020342R00</t>
  </si>
  <si>
    <t>Podpěrka pro žlab, 150x25 mm</t>
  </si>
  <si>
    <t>210020342R00DZ</t>
  </si>
  <si>
    <t>Podpěrka/závěs pro žlab kabelový</t>
  </si>
  <si>
    <t>210020651R00</t>
  </si>
  <si>
    <t>Konstrukce ocelová nosná pro zařízení do 5 kg</t>
  </si>
  <si>
    <t>220301021R00</t>
  </si>
  <si>
    <t>Lišta elektroinstalační 17x17 - montáž</t>
  </si>
  <si>
    <t>220301021R001011</t>
  </si>
  <si>
    <t>Lišta elektroinstalační 10x11 - montáž</t>
  </si>
  <si>
    <t>210010322T008101</t>
  </si>
  <si>
    <t>Krabice odbočná, se zapojením</t>
  </si>
  <si>
    <t>210800107R00</t>
  </si>
  <si>
    <t>Kabel CYKY 750 V 3x4 mm2 uložený v liště/žlabu</t>
  </si>
  <si>
    <t>210800106R00</t>
  </si>
  <si>
    <t>Kabel CYKY 750 V 3x2,5 mm2 uložený v liště/žlabu</t>
  </si>
  <si>
    <t>210800105R00</t>
  </si>
  <si>
    <t>Kabel CYKY 750 V 3x1,5 mm2 uložený v liště/žlabu</t>
  </si>
  <si>
    <t>210201001R00</t>
  </si>
  <si>
    <t>Svítidlo přisazené zářivkové trubicové - montáž</t>
  </si>
  <si>
    <t>211200101R00</t>
  </si>
  <si>
    <t>Svítidlo nouzové orientační, montáž</t>
  </si>
  <si>
    <t>210110021R00</t>
  </si>
  <si>
    <t>Spínač nástěnný jednopól.- řaz. 1, montáž</t>
  </si>
  <si>
    <t>210111021RT1</t>
  </si>
  <si>
    <t>Zásuvka 230V nástěnná IP44 - provedení 2P+Z,montáž</t>
  </si>
  <si>
    <t>M21M00143</t>
  </si>
  <si>
    <t>Montáž - PVC kabelová chránička pr.16, 750N</t>
  </si>
  <si>
    <t>210800014R00</t>
  </si>
  <si>
    <t>Vodič - uložení v liště/žlabu CYY 6 mm2</t>
  </si>
  <si>
    <t>210220451R00</t>
  </si>
  <si>
    <t>Ochranné spojení konstrukcí, potrubí a el. zařízení pomocí svorek vodičem Cu 6 mm2</t>
  </si>
  <si>
    <t>M21M00199</t>
  </si>
  <si>
    <t>Montáž H05VV-F 2x0.75 mm2</t>
  </si>
  <si>
    <t>M21M001992</t>
  </si>
  <si>
    <t>Montáž H05VV-F 3x0.75 mm2</t>
  </si>
  <si>
    <t>M21M00201</t>
  </si>
  <si>
    <t>Montáž H05VV-F 4x0,75 mm2</t>
  </si>
  <si>
    <t>M21M00303</t>
  </si>
  <si>
    <t>Montáž H05VV-F 3x1 mm2</t>
  </si>
  <si>
    <t>M21M00203</t>
  </si>
  <si>
    <t>Montáž H05VV-F 3x1.5 mm2</t>
  </si>
  <si>
    <t>M21M00205</t>
  </si>
  <si>
    <t>Montáž J-Y(St)Y 2x2x0,8</t>
  </si>
  <si>
    <t>460680025R00</t>
  </si>
  <si>
    <t>Průraz zdivem v cihlové zdi tloušťky 100 cm</t>
  </si>
  <si>
    <t>220260106R00</t>
  </si>
  <si>
    <t>Vyhledání vývodu nebo krabice</t>
  </si>
  <si>
    <t>021T00</t>
  </si>
  <si>
    <t>Demontáž původní elektroinstalace - kotelna</t>
  </si>
  <si>
    <t>Specifikace</t>
  </si>
  <si>
    <t>710000060T00</t>
  </si>
  <si>
    <t>Rozvaděčová skříň IP65,54mod (3x18)plastová na povrch, vč. DIN lišt a PE a N můstků, průhledné dveře</t>
  </si>
  <si>
    <t>33300512T00</t>
  </si>
  <si>
    <t>Stykač instalační S20-20</t>
  </si>
  <si>
    <t>35822105R</t>
  </si>
  <si>
    <t>Jistič do 63 A 1pólový charakter. B  2B-1</t>
  </si>
  <si>
    <t>35822106R</t>
  </si>
  <si>
    <t>Jistič do 63 A 1pólový charakter. B  4B-1</t>
  </si>
  <si>
    <t>35822109R</t>
  </si>
  <si>
    <t>Jistič do 63 A 1pólový charakter. B  10B-1</t>
  </si>
  <si>
    <t>35822111R</t>
  </si>
  <si>
    <t>Jistič do 63 A 1pólový charakter. B  16B-1</t>
  </si>
  <si>
    <t>35822401R</t>
  </si>
  <si>
    <t>Jistič do 63 A 3pólový charakter. B 16B-3</t>
  </si>
  <si>
    <t>35822112R</t>
  </si>
  <si>
    <t>Jistič do 63 A 1pólový charakter. B  20B-1</t>
  </si>
  <si>
    <t>35889029.AR</t>
  </si>
  <si>
    <t>Chránič proudový OFI40/4/030   OFI 40</t>
  </si>
  <si>
    <t>333030021T00</t>
  </si>
  <si>
    <t>Páčkový spínač APN 32/3</t>
  </si>
  <si>
    <t>M21D00T001</t>
  </si>
  <si>
    <t>Jednotka poruchové signalizace</t>
  </si>
  <si>
    <t>Poznámka k položce:
Modul poruchové signalizace,8 vstupů 230VAC signalizace LED,2 výstupy - měkká a tvrdá porucha</t>
  </si>
  <si>
    <t>361410152T13.5</t>
  </si>
  <si>
    <t>Průchodka kabelová PG13,5</t>
  </si>
  <si>
    <t>361410152T11</t>
  </si>
  <si>
    <t>Průchodka kabelová PG11</t>
  </si>
  <si>
    <t>361410152T16</t>
  </si>
  <si>
    <t>Průchodka kabelová PG16</t>
  </si>
  <si>
    <t>361410152T29</t>
  </si>
  <si>
    <t>Průchodka kabelová PG29</t>
  </si>
  <si>
    <t>345604010001R</t>
  </si>
  <si>
    <t>Svorkovnice řadová RSA 2,5 A</t>
  </si>
  <si>
    <t>345604030001R</t>
  </si>
  <si>
    <t>Svorkovnice řadová RSA 6</t>
  </si>
  <si>
    <t>M21D00013</t>
  </si>
  <si>
    <t>N15 Rozbočovací můstek</t>
  </si>
  <si>
    <t>M21D00014</t>
  </si>
  <si>
    <t>Propojovací lišta jističů 3f, 1m</t>
  </si>
  <si>
    <t>M21D00415</t>
  </si>
  <si>
    <t>Vodič jednožilový PVC, CY1,5mm2</t>
  </si>
  <si>
    <t>M21D00015</t>
  </si>
  <si>
    <t>Vodič jednožilový PVC, CY2,5mm2</t>
  </si>
  <si>
    <t>M21D00016</t>
  </si>
  <si>
    <t>Vodič jednožilový PVC, CY4mm2</t>
  </si>
  <si>
    <t>710000060T00.1</t>
  </si>
  <si>
    <t>TTE rozšíření jazykové verze</t>
  </si>
  <si>
    <t>33308511T00</t>
  </si>
  <si>
    <t>Stykač instalační S20-10</t>
  </si>
  <si>
    <t>35822107R</t>
  </si>
  <si>
    <t>Jistič do 63 A 1pólový charakter. B  6B-1</t>
  </si>
  <si>
    <t>333030221T00</t>
  </si>
  <si>
    <t>Páčkový spínač APN 32/1</t>
  </si>
  <si>
    <t>345604010001T15</t>
  </si>
  <si>
    <t>Svorkovnice řadová RSA 1,5 A</t>
  </si>
  <si>
    <t>M21D00083</t>
  </si>
  <si>
    <t>TTE vnitřní  čidlo comfort bílá barva</t>
  </si>
  <si>
    <t>M21D00151</t>
  </si>
  <si>
    <t>Tabulka vypni v nebezpečí</t>
  </si>
  <si>
    <t>M21D00157</t>
  </si>
  <si>
    <t>Servopohony mixu 3 bodové 230V</t>
  </si>
  <si>
    <t>M21D00161</t>
  </si>
  <si>
    <t>Celková topná zkouška po oživení kotlů</t>
  </si>
  <si>
    <t>M21D00165</t>
  </si>
  <si>
    <t>Čidlo výstupní teploty vody pro mix</t>
  </si>
  <si>
    <t>M21D00167</t>
  </si>
  <si>
    <t>Čidlo kaskády k použitému regulátoru</t>
  </si>
  <si>
    <t>M21D00169</t>
  </si>
  <si>
    <t>Venkovní čidlo</t>
  </si>
  <si>
    <t>M21D00171</t>
  </si>
  <si>
    <t>Stabilní indikátor úniku plynu 2. stupeň</t>
  </si>
  <si>
    <t>210011114U00</t>
  </si>
  <si>
    <t>Přídavné čidlo CO vč. montáže</t>
  </si>
  <si>
    <t>710050065T00</t>
  </si>
  <si>
    <t>Indikátor CO s displayem a sp. kontaktem,vč. mont.</t>
  </si>
  <si>
    <t>35813804.AR</t>
  </si>
  <si>
    <t>Ovladač v plast.skříni 1tlač. hřib STOP červený, 1Z+1V</t>
  </si>
  <si>
    <t>34196350.AR</t>
  </si>
  <si>
    <t>Termostat kapalinový, spínací kontakt stabilní 50 stupňů</t>
  </si>
  <si>
    <t>M21D00177S</t>
  </si>
  <si>
    <t>Siréna 230V, 3W</t>
  </si>
  <si>
    <t>M21D00179CZK</t>
  </si>
  <si>
    <t>Čidlo zaplavení kotelny</t>
  </si>
  <si>
    <t>33300628T00</t>
  </si>
  <si>
    <t>Pomocná Fe konstrukce inst. lišt, 2x Jackl Fe50x50x3x3000mm, Fe pásovina2x50x120x5mm</t>
  </si>
  <si>
    <t>55347492R</t>
  </si>
  <si>
    <t>žlab kabelový NKZ 50X125, l=2 m 0,7 mm S</t>
  </si>
  <si>
    <t>55347511R</t>
  </si>
  <si>
    <t>víko žlabu V 125, l=2 m 0,6 mm S</t>
  </si>
  <si>
    <t>55347518R</t>
  </si>
  <si>
    <t>oblouk 90° NO 90X50X125 0,8 mm S</t>
  </si>
  <si>
    <t>55347501R</t>
  </si>
  <si>
    <t>víko oblouku 90° NVO 90X125 0,6 mm S</t>
  </si>
  <si>
    <t>M21D00120</t>
  </si>
  <si>
    <t>8X77 KOTVA POŽÁRNĚ ODOLNÁ</t>
  </si>
  <si>
    <t>M21DVU28</t>
  </si>
  <si>
    <t>úchyt víka VU</t>
  </si>
  <si>
    <t>28350499R</t>
  </si>
  <si>
    <t>chránič hran NCH</t>
  </si>
  <si>
    <t>30909301T</t>
  </si>
  <si>
    <t>Šroub vratový+samojistící matice 6x10, 1 bal/100ks - spoj. materiál kabelových žlabů</t>
  </si>
  <si>
    <t>1bal</t>
  </si>
  <si>
    <t>M210NU30X30</t>
  </si>
  <si>
    <t>Montážní profil - úhelník 30x30 děrovaný, l=2m, zinkovaný</t>
  </si>
  <si>
    <t>31179125R</t>
  </si>
  <si>
    <t>Tyč závitová M8, zinkovaná</t>
  </si>
  <si>
    <t>31110752R</t>
  </si>
  <si>
    <t>Matice šestihranná M8, zinkochromát</t>
  </si>
  <si>
    <t>1M</t>
  </si>
  <si>
    <t>kkz8</t>
  </si>
  <si>
    <t>kotva kovová zatloukací M8</t>
  </si>
  <si>
    <t>31122022R</t>
  </si>
  <si>
    <t>Podložka velkoplošná M 8</t>
  </si>
  <si>
    <t>34572172R</t>
  </si>
  <si>
    <t>Lišta hranatá LHD 17x17, délka 3m</t>
  </si>
  <si>
    <t>34572172T-1</t>
  </si>
  <si>
    <t>roh vnitřní LHD 17x17</t>
  </si>
  <si>
    <t>34572172T-2</t>
  </si>
  <si>
    <t>roh vnější LHD 17x17</t>
  </si>
  <si>
    <t>34572172T-3</t>
  </si>
  <si>
    <t>kryt ohybový LHD 17x17</t>
  </si>
  <si>
    <t>34572101R</t>
  </si>
  <si>
    <t>Lišta vkládací z PVC délka 3 m  LV 11x10</t>
  </si>
  <si>
    <t>DSM</t>
  </si>
  <si>
    <t>Drobný spojovací materiál</t>
  </si>
  <si>
    <t>31173342R</t>
  </si>
  <si>
    <t>Hmoždinka natloukací 6 x 45 mm, 1 bal./100ks</t>
  </si>
  <si>
    <t>bal</t>
  </si>
  <si>
    <t>31173370R</t>
  </si>
  <si>
    <t>Hmoždinka natloukací, nylon, 8 x 45mm</t>
  </si>
  <si>
    <t>31141956R</t>
  </si>
  <si>
    <t>Vrut zápustný 021814   4   x  40 mm</t>
  </si>
  <si>
    <t>M2100821</t>
  </si>
  <si>
    <t>Krabice IP 55, s průchodkami a nízkým šroubovacím víčkem, 100x100x40</t>
  </si>
  <si>
    <t>34561412R</t>
  </si>
  <si>
    <t>Svorka 222-413 3x2,5, páčková</t>
  </si>
  <si>
    <t>34111042R</t>
  </si>
  <si>
    <t>Kabel silový s Cu jádrem 750 V CYKY 3 x 4 mm2</t>
  </si>
  <si>
    <t>34111038R</t>
  </si>
  <si>
    <t>Kabel silový s Cu jádrem 750 V CYKY 3 C x 2,5 mm2</t>
  </si>
  <si>
    <t>34111032R</t>
  </si>
  <si>
    <t>Kabel silový s Cu jádrem 750 V CYKY 3 C x 1,5 mm2</t>
  </si>
  <si>
    <t>34111031R</t>
  </si>
  <si>
    <t>Kabel silový s Cu jádrem 750 V CYKY 3 A x 1,5 mm2</t>
  </si>
  <si>
    <t>34572302R</t>
  </si>
  <si>
    <t>Pásky stahovací 140 x 3,5, 1bal/100ks</t>
  </si>
  <si>
    <t>34572307R</t>
  </si>
  <si>
    <t>Pásky stahovací 250 x 4,5 1bal/100ks</t>
  </si>
  <si>
    <t>34572310R</t>
  </si>
  <si>
    <t>Pásky stahovací 380 x 4,5, 1bal/100ks</t>
  </si>
  <si>
    <t>E_ V3236EP</t>
  </si>
  <si>
    <t>A - SVÍTIDLO ZÁŘIVKOVÉ PŘISAZENÉ - PRŮMYSLOVÉ, 2x36W T8, EL. PŘEDŘADNÍK, PC KRYT, IP65</t>
  </si>
  <si>
    <t>34751232R</t>
  </si>
  <si>
    <t>Zářivka lineární 36W/840, T8</t>
  </si>
  <si>
    <t>34828430R</t>
  </si>
  <si>
    <t>Svítidlo nouzové 8W, 1 h, IP 42, vč. světelného zdroje</t>
  </si>
  <si>
    <t>34535560R</t>
  </si>
  <si>
    <t>Spínač do vlhka, řazení 1, 3553-01929, IP44</t>
  </si>
  <si>
    <t>34551476.AR</t>
  </si>
  <si>
    <t>Zásuvka 230V nástěnná vodotěsná 5518-2929, IP44</t>
  </si>
  <si>
    <t>M21D00142</t>
  </si>
  <si>
    <t>PVC kabelová chránička pr.16, 750N</t>
  </si>
  <si>
    <t>03033T00</t>
  </si>
  <si>
    <t>Cu pás ZS16 20x500x0,5 mm</t>
  </si>
  <si>
    <t>33300220T00</t>
  </si>
  <si>
    <t>Svorka potrubí</t>
  </si>
  <si>
    <t>34140826R</t>
  </si>
  <si>
    <t>Vodič silový pevné uložení CY 6 mm2, ZŽ</t>
  </si>
  <si>
    <t>M21D00198</t>
  </si>
  <si>
    <t>H05VV-F 2x0.75 mm2</t>
  </si>
  <si>
    <t>M21D00299</t>
  </si>
  <si>
    <t>H05VV-F 3x0,75 mm2</t>
  </si>
  <si>
    <t>M21D00200</t>
  </si>
  <si>
    <t>H05VV-F 4x0,75 mm2</t>
  </si>
  <si>
    <t>M21D00202</t>
  </si>
  <si>
    <t>H05VV-F 3x1 mm2</t>
  </si>
  <si>
    <t>M21D00302</t>
  </si>
  <si>
    <t>H05VV-F 3x1,5 mm2</t>
  </si>
  <si>
    <t>M21D00204</t>
  </si>
  <si>
    <t>J-Y(St)Y 2x2x0,8</t>
  </si>
  <si>
    <t>VRN</t>
  </si>
  <si>
    <t>032011T00</t>
  </si>
  <si>
    <t>Koordinace postupu prací s ostatními profesemi</t>
  </si>
  <si>
    <t>032011T0099</t>
  </si>
  <si>
    <t>Práce spojené s úpravami rozvodů dle požadavku uživatele</t>
  </si>
  <si>
    <t>032011T00SRT</t>
  </si>
  <si>
    <t>Spolupráce s revizním technikem</t>
  </si>
  <si>
    <t>005241010R</t>
  </si>
  <si>
    <t>Dokumentace skutečného provedení</t>
  </si>
  <si>
    <t>Poznámka k položce:
Náklady na vyhotovení dokumentace skutečného provedení stavby a její předání objednateli v požadované formě a požadovaném počtu.</t>
  </si>
  <si>
    <t>333120011T00</t>
  </si>
  <si>
    <t>Likvidace odpadu</t>
  </si>
  <si>
    <t>333030040T00</t>
  </si>
  <si>
    <t>Revize el. zařízení</t>
  </si>
  <si>
    <t>210010048T00</t>
  </si>
  <si>
    <t>Doprava do 30 km</t>
  </si>
  <si>
    <t>sou</t>
  </si>
  <si>
    <t>33300618T00</t>
  </si>
  <si>
    <t>Zaškolení obsluhy</t>
  </si>
  <si>
    <t>11 - Gastro - způsob - 11 - Gastro - způsobilé n...</t>
  </si>
  <si>
    <t>D1 - 1. NADZEMNÍ PODLAŽÍ</t>
  </si>
  <si>
    <t xml:space="preserve">    D2 - MÍSTNOST č. 102</t>
  </si>
  <si>
    <t xml:space="preserve">    D3 - MÍSTNOST č. 103</t>
  </si>
  <si>
    <t xml:space="preserve">    D4 - MÍSTNOST č. 104</t>
  </si>
  <si>
    <t xml:space="preserve">    D5 - MÍSTNOST č. 111</t>
  </si>
  <si>
    <t xml:space="preserve">      D5A - MÍSTNOST Č. 111a</t>
  </si>
  <si>
    <t>D6 - 2. NADZEMNÍ PODLAŽÍ</t>
  </si>
  <si>
    <t xml:space="preserve">    D7 - MÍSTNOST č. 211</t>
  </si>
  <si>
    <t xml:space="preserve">    D8 - MÍSTNOST č. 203</t>
  </si>
  <si>
    <t xml:space="preserve">    D9 - KUCHYŇKA m.č. 211</t>
  </si>
  <si>
    <t>D10 - Montáže</t>
  </si>
  <si>
    <t>1. NADZEMNÍ PODLAŽÍ</t>
  </si>
  <si>
    <t>MÍSTNOST č. 102</t>
  </si>
  <si>
    <t>D2001</t>
  </si>
  <si>
    <t>dvoudřez s odkapovou plochou</t>
  </si>
  <si>
    <t>Poznámka k položce:
dvoudřez s odkapovou plochou, pracovní plocha prolomená, 2x vevařenný dřez 400x500x300, vlevo odkapová plocha, police, zadní lem výšky 40 mm, nerezové provedení, rozměry  (Š x H x V) 1800x700x900</t>
  </si>
  <si>
    <t>D2002</t>
  </si>
  <si>
    <t>sifon</t>
  </si>
  <si>
    <t>D2003</t>
  </si>
  <si>
    <t>regál, 4x police, nerezové provedení, rozměry  (Š x H x V) 500x700x1800</t>
  </si>
  <si>
    <t>D2004</t>
  </si>
  <si>
    <t>pracovní stůl, dřez 450x450x250 vpravo, zásuvka, police, zadní lem výšky 40 mm, rozměry  (Š x H x V) 1600x700x900</t>
  </si>
  <si>
    <t>D2005</t>
  </si>
  <si>
    <t>D2006</t>
  </si>
  <si>
    <t>nástěnná skříňka, posuvné dveře, 1x police, rozměry  (Š x H x V) 1600x350x700</t>
  </si>
  <si>
    <t>D2007</t>
  </si>
  <si>
    <t>univerzální kuchyňský robot</t>
  </si>
  <si>
    <t>Poznámka k položce:
univerzální kuchyňský robot, objem kotlíku 23,75 l, 3 rychlosti, nerezový bezpečnostní zákryt otlíku, digitální ovládání s časovačem, základní výbava - metla, hák a šlehač, el. Napětí 400 v, el. Příkon 0,56 kW, rozměry  (Š x H x V) 560x570x910</t>
  </si>
  <si>
    <t>D2008</t>
  </si>
  <si>
    <t>podstavec pod robot, sklopná police, nerzové provedení</t>
  </si>
  <si>
    <t>D2009</t>
  </si>
  <si>
    <t>pracovní stůl, pracovní deska buková, police, zadní lem výšky 40 mm, rozměry  (Š x H x V) 1200x700x900</t>
  </si>
  <si>
    <t>D2010</t>
  </si>
  <si>
    <t>pracovní stůl, 2x zásuvka, police, zadní lem výšky 40 mm, rozměry  (Š x H x V) 1200x700x900</t>
  </si>
  <si>
    <t>D2011</t>
  </si>
  <si>
    <t>pracovní stůl, vevařený dřez 450x450x250, zásuvka, police, zadní lem výšky 40 mm, rozměry  (Š x H x V) 2000x700x900</t>
  </si>
  <si>
    <t>D2012</t>
  </si>
  <si>
    <t>nástěnná skříňka, posuvné dveře, 1x police, rozměry  (Š x H x V) 2000x350x700</t>
  </si>
  <si>
    <t>D2013</t>
  </si>
  <si>
    <t>elektrický konvektomat s injekčním vývinem páry</t>
  </si>
  <si>
    <t>Poznámka k položce:
elektrický konvektomat s injekčním vývinem páry, rozměry  (Š x H x V) 933x863x1046,  - kapacita minimálně 10 zásuvů GN 1/1, orientace GN na šířku,  - barevný ovládací dotykový displej obrázků k programům,  - oblé vnější dveřní sklo - snižuje riziko popálení,  - rozevírací dvojité dveřní sklo zabraňující úniku tepla,  - programování až 1000 programů s minimálně 13 kroky,  - nahraná kuchařka s vysvětlujícími texty pro všechny tepelné úpravy v českém jazyce,  - dotykový ovládací panel - virtuální pomocník,  - plně automatické mytí bez tekutých detergentů,  - horký vzduch 30-300 oC - kombinovaný režim 30-300 oC,  - pára 30-130 oC - funkce COOK&amp;HOLD,  - pečení přes noc, nízkoteplotní vaření, delta T pečení, vaření, regenerace,,  - banketní systém - časování zásuvů - automatický předehřev/zchlazení,  - automatický start - klapka pro odtah přebytečné páry,  - Fan stop – okamžité zastavení ventilátoru po otevření dveří,  - taktování ventilátoru pro rovnoměrné pečení,  - automatické řízení kapacity - kontrola sytosti páry,,  - minimálně 4bodová teplotní sonda - minimálně 5 rychlostí ventilátoru,  - klapka pro odtah přebytečné páry,  - rychlé zchlazení varného prostoru - funkce rychlá pára,  - WSS - chrání před vysokou spotřebovu vody ve všech programech,  - SDS - servisní a diagnostický systém pro automatické vyhodnocení chyb,  - LAN - možnost připojení do sítě, komunikace přes internetový prohlížeč,  - vyjímatelné těsnění dveří pro snadnou údržbu,  - integrovaná ruční sprcha,  - ukázka aktuální spotřeby energie po dovaření - USB rozhraní,  - odkapová vanička pod dveřmi pro zachytávání kondenzátu,  - možnost nahlédnout na data HACCP na displeji konvektomatu,  - výškově stavitelné nožky,, Technické parametry: napětí 400 V, příkon minimálně 35 kW maximálně 17,6 kW</t>
  </si>
  <si>
    <t>D2014</t>
  </si>
  <si>
    <t>podstavec pod konvektomat, 16. zásuv na GN, nerezové provedení</t>
  </si>
  <si>
    <t>D2015</t>
  </si>
  <si>
    <t>sada pgastronádob do konvektomatu</t>
  </si>
  <si>
    <t>Poznámka k položce:
sada pgastronádob do konvektomatu, gastronádoba plná, nerez, velikost GN 1/1, hloubka 65 mm - 5 ks, gastronádoba plná, nerez, velikost GN 1/1, hloubka 100 mm - 5 ks, gastronába děrovaná, nerez, vellikost GN 1/1, hloubka 100 mm - 5 ks, gastronádoba pllná, smalt, velikost GN 1/1, hloubka 40 mm - 10 ks</t>
  </si>
  <si>
    <t>D2016</t>
  </si>
  <si>
    <t>gastronádoba pllná, smalt, velikost GN 1/1, hloubka 65 mm</t>
  </si>
  <si>
    <t>D2017</t>
  </si>
  <si>
    <t>nástěnná digestoř, tukové filtry, nerzoví provedení, rozměry  (Š x H x V) 1000x1100x450</t>
  </si>
  <si>
    <t>D2018</t>
  </si>
  <si>
    <t>pracovní stůl, zásuvka, police, zadní lem výšky 40 mm, rozměry  (Š x H x V) 1100x700x900</t>
  </si>
  <si>
    <t>D2019</t>
  </si>
  <si>
    <t>nástěnná skříňka, posuvné dveře, 1x police, rozměry  (Š x H x V) 1100x350x700</t>
  </si>
  <si>
    <t>D2020</t>
  </si>
  <si>
    <t>podstavec pod myčku, nerzové provedení</t>
  </si>
  <si>
    <t>D2021</t>
  </si>
  <si>
    <t>mycí stůl, pracovní deska prolomená, vevařený dřez 450x450x250 vpravo, police, zadní lem výšky 40 mm</t>
  </si>
  <si>
    <t>D2022</t>
  </si>
  <si>
    <t>nástěnná tlaková sprcha, nerezová tlaková hadice, vyrovnávací pružina, nástěnná baterie</t>
  </si>
  <si>
    <t>D2023</t>
  </si>
  <si>
    <t>automatický změkčovač vody</t>
  </si>
  <si>
    <t>Poznámka k položce:
automatický změkčovač vody, plně automatické časové řízené změkčování, objem pryskyřice 20 l, kapacita 80 m3 x 1 0dH,, rozměry  (Š x H x V) 310x430x1115</t>
  </si>
  <si>
    <t>D2024</t>
  </si>
  <si>
    <t>filtr mechanických nečistot</t>
  </si>
  <si>
    <t>D2025</t>
  </si>
  <si>
    <t>nástěnná police, nerezové provedení, rozměry  (Š x H x V) 900x350</t>
  </si>
  <si>
    <t>D2026</t>
  </si>
  <si>
    <t>digestoř oboustranná, tukové filtry, 2x osvětlrní, nerzoví provedení, rozměry  (Š x H x V) 2400x1800x450</t>
  </si>
  <si>
    <t>D2027</t>
  </si>
  <si>
    <t>elektrická smažící pánev</t>
  </si>
  <si>
    <t>Poznámka k položce:
elektrická smažící pánev, hrubý objem vany 50 l, nerezová vana - speciální teplovodná ocel, masivní dno 12 mm, nerzové odklopné víko, ruční mechanické sklápéní, přívod vody, el. Napětí 400 V, el. Příkon min. 9 max. 11 kW, rozměry  (Š x H x V) 800x700x900</t>
  </si>
  <si>
    <t>D2028</t>
  </si>
  <si>
    <t>pracovní stůl, zásuvka, police, bez zadního lemu, rozměry  (Š x H x V) 800x700x900</t>
  </si>
  <si>
    <t>D2029</t>
  </si>
  <si>
    <t>elektrický varný kotel</t>
  </si>
  <si>
    <t>Poznámka k položce:
elektrický varný kotel, objem 50 l, nepřímý ohřev, bezpečnostní tlaková armatura, výpustný ventil, napouštění vody, automatická regulace tlaku páry, el. Napětí 400 V, el. Příkon 9 kW, rozměry  (Š x H x V) 800x700x900</t>
  </si>
  <si>
    <t>D2030</t>
  </si>
  <si>
    <t>plynový sporák s elektrickou troubou</t>
  </si>
  <si>
    <t>Poznámka k položce:
plynový sporák s elektrickou troubou, 4X hořák (1x 4 kW, 2x 7 kW, 1x 10 kW)rošt hořáku 390x360 mm, el. trouba velikosti GN 2/1, příkon plynu 28 kW, el. napětí 400 V, el. příkon. 6,7 kW, rozměry  (Š x H x V) 800x900x900</t>
  </si>
  <si>
    <t>D2031</t>
  </si>
  <si>
    <t>pracovní stůl, zásuvka, police, bez zadního lemu, rozměry  (Š x H x V) 1000x900x900</t>
  </si>
  <si>
    <t>D2032</t>
  </si>
  <si>
    <t>plynový sporák, 2x hořák (1x hořák 4 kW, 1x 7 kW</t>
  </si>
  <si>
    <t>Poznámka k položce:
plynový sporák, 2x hořák (1x hořák 4 kW, 1x 7 kW), věčný plamínek, podestavba otevřrná, plyn. příkon 11 kW, rozměry  (Š x H x V) 400x900x900</t>
  </si>
  <si>
    <t>D2033</t>
  </si>
  <si>
    <t>chladící skříň kombinovaná, objem chladničky 245, objem mrazničky 88, rozměry  (Š x H x V) 600x650x2000</t>
  </si>
  <si>
    <t>D2034</t>
  </si>
  <si>
    <t>podlahová vpusť s pororoštem, celonerezové provedení</t>
  </si>
  <si>
    <t>Poznámka k položce:
podlahová vpusť s pororoštem, celonerezové provedení, povrch scotchbrite, vana z nerez plechu tl. 1,25 mm, protiskluzový rošt, protizápachová uzávěra, lem pro navaření izolace , rozměry  (Š x H x V) 800x450</t>
  </si>
  <si>
    <t>D2035</t>
  </si>
  <si>
    <t>Poznámka k položce:
podlahová vpusť s pororoštem, celonerezové provedení, povrch scotchbrite, vana z nerez plechu tl. 1,25 mm, protiskluzový rošt, protizápachová uzávěra, lem pro navaření izolace , rozměry  (Š x H x V) 400x400</t>
  </si>
  <si>
    <t>MÍSTNOST č. 103</t>
  </si>
  <si>
    <t>D3001</t>
  </si>
  <si>
    <t>pracovní stůl, dřez 450x450x250 vpravo, zásuvka, police, zadní lem výšky 40 mm, rozměry  (Š x H x V) 1500x700x900</t>
  </si>
  <si>
    <t>D3002</t>
  </si>
  <si>
    <t>D3003</t>
  </si>
  <si>
    <t>nástěnná police, nerezové provedení, rozměry  (Š x H x V) 1500x350</t>
  </si>
  <si>
    <t>D3004</t>
  </si>
  <si>
    <t>univerzální škrabka brambor a kořenové zeleniny, nerezové provedení</t>
  </si>
  <si>
    <t>Poznámka k položce:
univerzální škrabka brambor a kořenové zeleniny, nerezové provedení, nplň 12 kg, výkonnost 200 kg/hod, , el. napětí 400 V, el. příkon 0,55 kW, rozměry  (Š x H x V) 700x700x950</t>
  </si>
  <si>
    <t>D3005</t>
  </si>
  <si>
    <t>lapač slupek a škrobu, součástí lapače vyjímatelný košík a přepadový kolík, nerezové provedení</t>
  </si>
  <si>
    <t>D3006</t>
  </si>
  <si>
    <t>Poznámka k položce:
podlahová vpusť s pororoštem, celonerezové provedení, povrch scotchbrite, vana z nerez plechu tl. 1,25 mm, protiskluzový rošt, protizápachová uzávěra, lem pro navaření izolace , rozměry  (Š x H x V) 450x450</t>
  </si>
  <si>
    <t>D3007</t>
  </si>
  <si>
    <t>chladící skříň, objem 570 l, bílé provedení</t>
  </si>
  <si>
    <t>Poznámka k položce:
chladící skříň, objem 570 l, bílé provedení, vnitřní prostor GN 2/1, ventilované chlazení, aotomatické odtávání, digitální termostat, zabudovaný zámek, rozměry  (Š x H x V) 780x700x1895</t>
  </si>
  <si>
    <t>MÍSTNOST č. 104</t>
  </si>
  <si>
    <t>D4001</t>
  </si>
  <si>
    <t>D4002</t>
  </si>
  <si>
    <t>mrazící pult, bílé provedení, čistý  objem 284 l</t>
  </si>
  <si>
    <t>Poznámka k položce:
mrazící pult, bílé provedení, čistý  objem 284 l, statické chlazení, termostat, osvětlení, zabudovaný zámek, odtok vody, vizuální alarm, rozměry  (Š x H x V) 1260x695x850</t>
  </si>
  <si>
    <t>D4003</t>
  </si>
  <si>
    <t>skladový regál, 4x police, rozměry  (Š x H x V) 1000x500x1900</t>
  </si>
  <si>
    <t>MÍSTNOST č. 111</t>
  </si>
  <si>
    <t>D05001</t>
  </si>
  <si>
    <t>mycí stůl, pracovní deska prolomená</t>
  </si>
  <si>
    <t>Poznámka k položce:
mycí stůl, pracovní deska prolomená, vevařený dřez 450x450x250 vpravo, úprava nad myčku zadní lem výšky 40 mm, rozměry  (Š x H x V) 1300x600x900</t>
  </si>
  <si>
    <t>D05002</t>
  </si>
  <si>
    <t>D05003</t>
  </si>
  <si>
    <t>myčka nádobí a skla s čelním zakládáním</t>
  </si>
  <si>
    <t>Poznámka k položce:
myčka nádobí a skla s čelním zakládáním, dvojitý systém mytí horními a dolními rameny, pracovní výkon 40 košů/hod, maw. výška nádobí 380 mm, mycí cyklus 90/120 - 180 ", velikost koše 500x500, magnetický spínač dveří, objem mycí vany 20 l, sptřeba vody na cyklus 2,4 l, dávkovač mycího a oplachového prostředku, odpadové čerpadlo, základní výbava - 1x koš na talíře, 1x koš univerzální, 1x košík na příbory, el. napětí 230 V, el. napětí 3,4 kW, rozměry  (Š x H x V) 600x610x820</t>
  </si>
  <si>
    <t>D05004</t>
  </si>
  <si>
    <t>pracovní stůl, uzavřený , křídlové dveře, police, nerezové provedení, rozměry  (Š x H x V) 600x600x900</t>
  </si>
  <si>
    <t>D05005</t>
  </si>
  <si>
    <t>zásuvkový blok, 3x zásuvka nad sebou, uzavřený, nerezové provedení, rozměry  (Š x H x V) 300x600x900</t>
  </si>
  <si>
    <t>D05006</t>
  </si>
  <si>
    <t>D05007</t>
  </si>
  <si>
    <t>nástěnná skříňka, uzavřená, křídlové dveře, police, nerezové provedení, rozměry  (Š x H x V) 600x300x700</t>
  </si>
  <si>
    <t>D05008</t>
  </si>
  <si>
    <t>nástěnná skříňka, uzavřená, křídlové dveře, police, nerezové provedení, rozměry  (Š x H x V) 300x300x700</t>
  </si>
  <si>
    <t>D05009</t>
  </si>
  <si>
    <t>D05010</t>
  </si>
  <si>
    <t>výdejní ohřívací vozík, kapacita 2x samostatná vana velikosti GN 1/1</t>
  </si>
  <si>
    <t>Poznámka k položce:
výdejní ohřívací vozík, kapacita 2x samostatná vana velikosti GN 1/1, každá vana disponuje samostatným vyhříváním topným tělesem a samostatným termostatem pro regulaci vodní lázně až do 90 oC, ovládání na delší straně, el.napětí 230 V, el. příkon 1,4 kW, rozměry  (Š x H x V) 795x705x900</t>
  </si>
  <si>
    <t>D05011</t>
  </si>
  <si>
    <t>sada gastronádob do výdejního vozíku</t>
  </si>
  <si>
    <t>Poznámka k položce:
sada gastronádob do výdejního vozíku, gastronádoba plná, zasouvací držadla, nerez, velikost GN 1/2, hloubka 200 mm, objem 11,5 l - 2 ks, gastronádoba plná, zasouvací držadla, nerez, velikost GN 1/4, hloubka 200 mm, objem 4,8 l - 4 ks, víko na gastronádobu s výřezy pro držadla velikosti 1/2 - 2 ks, víko na gastronádobu s výřezy pro držadla velikosti 1/4 - 4 ks</t>
  </si>
  <si>
    <t>D5A</t>
  </si>
  <si>
    <t>MÍSTNOST Č. 111a</t>
  </si>
  <si>
    <t>D05012</t>
  </si>
  <si>
    <t>D05013</t>
  </si>
  <si>
    <t>D5014</t>
  </si>
  <si>
    <t>D5015</t>
  </si>
  <si>
    <t>D5016</t>
  </si>
  <si>
    <t>D5017</t>
  </si>
  <si>
    <t>D5018</t>
  </si>
  <si>
    <t>D5019</t>
  </si>
  <si>
    <t>2. NADZEMNÍ PODLAŽÍ</t>
  </si>
  <si>
    <t>MÍSTNOST č. 211</t>
  </si>
  <si>
    <t>D7001</t>
  </si>
  <si>
    <t>Poznámka k položce:
mycí stůl, pracovní deska prolomená, vevařený dřez 450x450x250 vpravo, úprava nad myčku zadní lem výšky 40 mm, rozměry  (Š x H x V) 1250x650x900</t>
  </si>
  <si>
    <t>D7002</t>
  </si>
  <si>
    <t>D7003</t>
  </si>
  <si>
    <t>Poznámka k položce:
myčka nádobá a skla s čelním zakládáním, dvojitý systém mytí horními a dolními rameny, pracovní výkon 40 košů/hod, maw. výška nádobí 380 mm, mycí cyklus 90/120 - 180 ", velikost koše 500x500, magnetický spínač dveří, objem mycí vany 20 l, sptřeba vody na cyklus 2,4 l, dávkovač mycího a oplachového prostředku, odpadové čerpadlo, základní výbava - 1x koš na talíře, 1x koš univerzální, 1x košík na příbory, el. napětí 230 V, el. napětí 3,4 kW, rozměry  (Š x H x V) 600x610x820</t>
  </si>
  <si>
    <t>D7004</t>
  </si>
  <si>
    <t>D7005</t>
  </si>
  <si>
    <t>D7006</t>
  </si>
  <si>
    <t>D7007</t>
  </si>
  <si>
    <t>D7008</t>
  </si>
  <si>
    <t>D7009</t>
  </si>
  <si>
    <t>D7010</t>
  </si>
  <si>
    <t>D7011</t>
  </si>
  <si>
    <t>MÍSTNOST č. 203</t>
  </si>
  <si>
    <t>D8001</t>
  </si>
  <si>
    <t>Poznámka k položce:
mycí stůl, pracovní deska prolomená, vevařený dřez 450x450x250 vpravo, úprava nad myčku zadní lem výšky 40 mm, rozměry  (Š x H x V) 1300x650x900</t>
  </si>
  <si>
    <t>D8002</t>
  </si>
  <si>
    <t>D8003</t>
  </si>
  <si>
    <t>D8004</t>
  </si>
  <si>
    <t>D8005</t>
  </si>
  <si>
    <t>D8006</t>
  </si>
  <si>
    <t>D8007</t>
  </si>
  <si>
    <t>D8008</t>
  </si>
  <si>
    <t>D8009</t>
  </si>
  <si>
    <t>D8010</t>
  </si>
  <si>
    <t>Poznámka k položce:
výdejní ohřívací vozík, kapacita 2x samostatná vana velikosti GN 1/1, každá vana disponuje samostatným vyhříváním topným tělesem a samostatným termostatem pro regulaci vodní lázně až do 90 oC, ovládání na delší straně, sklopná police, el.napětí 230 V, el. příkon 1,4 kW, rozměry  (Š x H x V) 795x705x900</t>
  </si>
  <si>
    <t>D8011</t>
  </si>
  <si>
    <t>KUCHYŇKA m.č. 211</t>
  </si>
  <si>
    <t>D9001</t>
  </si>
  <si>
    <t>D9002</t>
  </si>
  <si>
    <t>D9003</t>
  </si>
  <si>
    <t>D9004</t>
  </si>
  <si>
    <t>D9005</t>
  </si>
  <si>
    <t>D9006</t>
  </si>
  <si>
    <t>D9007</t>
  </si>
  <si>
    <t>D9008</t>
  </si>
  <si>
    <t>D9009</t>
  </si>
  <si>
    <t>D9010</t>
  </si>
  <si>
    <t>D9011</t>
  </si>
  <si>
    <t>Montáže</t>
  </si>
  <si>
    <t>D1001</t>
  </si>
  <si>
    <t>Demontáž stávajícího zařízení</t>
  </si>
  <si>
    <t>D1002</t>
  </si>
  <si>
    <t>Montáž bez připoj. materiálu</t>
  </si>
  <si>
    <t>D1003</t>
  </si>
  <si>
    <t>Montážní materiál</t>
  </si>
  <si>
    <t>D1004</t>
  </si>
  <si>
    <t>Doprava</t>
  </si>
  <si>
    <t>D1005</t>
  </si>
  <si>
    <t>Revize instalací plynových a elektrických zařízení</t>
  </si>
  <si>
    <t>kpl.</t>
  </si>
  <si>
    <t>12 - Vedlejší a ostatní náklady</t>
  </si>
  <si>
    <t>VRN - Vedlejší rozpočtové náklady</t>
  </si>
  <si>
    <t>Vedlejší rozpočtové náklady</t>
  </si>
  <si>
    <t>X11225</t>
  </si>
  <si>
    <t>Vedlejší náklady - Vybudování zařízení staveniště</t>
  </si>
  <si>
    <t>-1726693890</t>
  </si>
  <si>
    <t>X11226</t>
  </si>
  <si>
    <t>Vedlejší náklady - Provoz zařízení staveniště</t>
  </si>
  <si>
    <t>-49759021</t>
  </si>
  <si>
    <t>X11227</t>
  </si>
  <si>
    <t>Vedlejší náklady - Odstranění zařízení staveniště</t>
  </si>
  <si>
    <t>-793214570</t>
  </si>
  <si>
    <t>X11228</t>
  </si>
  <si>
    <t>Vedlejší náklady - Dočasná dopravní opatření</t>
  </si>
  <si>
    <t>-1043036274</t>
  </si>
  <si>
    <t>X11229</t>
  </si>
  <si>
    <t>Vedlejší náklady - Provozní vlivy</t>
  </si>
  <si>
    <t>-163292068</t>
  </si>
  <si>
    <t>X11230</t>
  </si>
  <si>
    <t>Ostatní náklady - Dokumentace skutečného provedení stavby vč geodetického zaměření (3 x v tištěné formě + 1 x v digitální formě na CD nosiči v obecně dostupných formátech)</t>
  </si>
  <si>
    <t>-1049910127</t>
  </si>
  <si>
    <t>X11231</t>
  </si>
  <si>
    <t>Ostatní náklady - Ochrana stávajících inženýrských sítí na staveništi, zajištění stanovisek vlastníků</t>
  </si>
  <si>
    <t>358784195</t>
  </si>
  <si>
    <t>X11232</t>
  </si>
  <si>
    <t>Ostatní náklady - Bezpečnostní a hygienické opatření na staveništi</t>
  </si>
  <si>
    <t>1480831234</t>
  </si>
  <si>
    <t>X11233</t>
  </si>
  <si>
    <t>Ostatní náklady - Zajištění provedení kontrol a zkoušek stavebních prací</t>
  </si>
  <si>
    <t>2063705942</t>
  </si>
  <si>
    <t>X11234</t>
  </si>
  <si>
    <t>Ostatní náklady - Označení stavby</t>
  </si>
  <si>
    <t>-437120872</t>
  </si>
  <si>
    <t>X11235</t>
  </si>
  <si>
    <t>Ostatní náklady D+M - Pamětní deska 30*40 cm vč. sloupku a patky</t>
  </si>
  <si>
    <t>894997137</t>
  </si>
  <si>
    <t>X13105</t>
  </si>
  <si>
    <t>Vedlejší náklady - Přechodné dopravní značení</t>
  </si>
  <si>
    <t>1989765761</t>
  </si>
  <si>
    <t>X13105-1</t>
  </si>
  <si>
    <t>Vedlejší náklady - Vytýčení stávajících inženýrských sítí</t>
  </si>
  <si>
    <t>-317347896</t>
  </si>
  <si>
    <t>X13105-2</t>
  </si>
  <si>
    <t>Vedlejší náklady - Zápis díla do technické mapy města</t>
  </si>
  <si>
    <t>-155316375</t>
  </si>
  <si>
    <t>X13105-3</t>
  </si>
  <si>
    <t>Vedlejší náklady - Zajištění povolení zvláštního užívání komunikace vč. poplatku</t>
  </si>
  <si>
    <t>-1778687870</t>
  </si>
  <si>
    <t>X13105-4</t>
  </si>
  <si>
    <t>Vedlejší náklady - Zajištění geometrického plánu vč. poplatku</t>
  </si>
  <si>
    <t>13176815</t>
  </si>
  <si>
    <t>X13105-4.1</t>
  </si>
  <si>
    <t>Vedlejší náklady - Zajištění záchranného archeologického dohledu, průzkumu</t>
  </si>
  <si>
    <t>149578287</t>
  </si>
  <si>
    <t>X13105-5</t>
  </si>
  <si>
    <t>Vedlejší náklady - Zajištění dokladů pro předání stavby a kolaudační souhlas</t>
  </si>
  <si>
    <t>-1370456238</t>
  </si>
  <si>
    <t>X13105-5.1</t>
  </si>
  <si>
    <t>Zajsištění provozních podmínek z důvodu realizace stavyb aza provozu MŠ</t>
  </si>
  <si>
    <t>1849615823</t>
  </si>
  <si>
    <t>X13105-6</t>
  </si>
  <si>
    <t>Vedlejší náklady - Kompletační a koordinační činnost</t>
  </si>
  <si>
    <t>933478324</t>
  </si>
  <si>
    <t>X13105-6.1</t>
  </si>
  <si>
    <t>Velký billboard 5,1x2,4 m na do 15 od předání staveniště</t>
  </si>
  <si>
    <t>859012023</t>
  </si>
  <si>
    <t>X13105-7</t>
  </si>
  <si>
    <t>Dodavka, montáž, demontáž oplocení pro oddělení staveniště a provozu MŠ</t>
  </si>
  <si>
    <t>-360872673</t>
  </si>
  <si>
    <t>X13105-8</t>
  </si>
  <si>
    <t>Činnost statika</t>
  </si>
  <si>
    <t>-848458824</t>
  </si>
  <si>
    <t>X13105-9</t>
  </si>
  <si>
    <t>Činnost geologa</t>
  </si>
  <si>
    <t>1183874743</t>
  </si>
  <si>
    <t>V10</t>
  </si>
  <si>
    <t>Komplexní vyzkoušení zařízení za účasti příslušných řemesel</t>
  </si>
  <si>
    <t>-1013080532</t>
  </si>
  <si>
    <t>V9</t>
  </si>
  <si>
    <t>Provozní zkoušky - sjednaná kontrola v záruční době (ověření funkčnosti VZT, topení v topné sezóně)</t>
  </si>
  <si>
    <t>-1341364480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</si>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</sst>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6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8" xfId="0" applyFont="1" applyBorder="1" applyAlignment="1" applyProtection="1">
      <alignment horizontal="center" vertical="center"/>
    </xf>
    <xf numFmtId="49" fontId="37" fillId="0" borderId="28" xfId="0" applyNumberFormat="1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center" vertical="center" wrapText="1"/>
    </xf>
    <xf numFmtId="167" fontId="37" fillId="0" borderId="28" xfId="0" applyNumberFormat="1" applyFont="1" applyBorder="1" applyAlignment="1" applyProtection="1">
      <alignment vertical="center"/>
    </xf>
    <xf numFmtId="4" fontId="37" fillId="4" borderId="28" xfId="0" applyNumberFormat="1" applyFont="1" applyFill="1" applyBorder="1" applyAlignment="1" applyProtection="1">
      <alignment vertical="center"/>
      <protection locked="0"/>
    </xf>
    <xf numFmtId="4" fontId="37" fillId="0" borderId="28" xfId="0" applyNumberFormat="1" applyFont="1" applyBorder="1" applyAlignment="1" applyProtection="1">
      <alignment vertical="center"/>
    </xf>
    <xf numFmtId="0" fontId="37" fillId="0" borderId="5" xfId="0" applyFont="1" applyBorder="1" applyAlignment="1">
      <alignment vertical="center"/>
    </xf>
    <xf numFmtId="0" fontId="37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7" fillId="0" borderId="23" xfId="0" applyFont="1" applyBorder="1" applyAlignment="1" applyProtection="1"/>
    <xf numFmtId="0" fontId="7" fillId="0" borderId="24" xfId="0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5" xfId="0" applyNumberFormat="1" applyFont="1" applyBorder="1" applyAlignment="1" applyProtection="1"/>
    <xf numFmtId="0" fontId="38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top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32" xfId="0" applyFont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33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39" fillId="0" borderId="31" xfId="0" applyFont="1" applyBorder="1" applyAlignment="1" applyProtection="1">
      <alignment horizontal="left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5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vertical="center" wrapText="1"/>
      <protection locked="0"/>
    </xf>
    <xf numFmtId="0" fontId="42" fillId="0" borderId="3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protection locked="0"/>
    </xf>
    <xf numFmtId="0" fontId="39" fillId="0" borderId="32" xfId="0" applyFont="1" applyBorder="1" applyAlignment="1" applyProtection="1">
      <alignment vertical="top"/>
      <protection locked="0"/>
    </xf>
    <xf numFmtId="0" fontId="39" fillId="0" borderId="33" xfId="0" applyFont="1" applyBorder="1" applyAlignment="1" applyProtection="1">
      <alignment vertical="top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35" xfId="0" applyFont="1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vertical="top"/>
      <protection locked="0"/>
    </xf>
    <xf numFmtId="0" fontId="39" fillId="0" borderId="36" xfId="0" applyFont="1" applyBorder="1" applyAlignment="1" applyProtection="1">
      <alignment vertical="top"/>
      <protection locked="0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3" borderId="0" xfId="1" applyFont="1" applyFill="1" applyAlignment="1">
      <alignment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1" fillId="0" borderId="34" xfId="0" applyFont="1" applyBorder="1" applyAlignment="1" applyProtection="1">
      <alignment horizontal="left" wrapText="1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5"/>
  <sheetViews>
    <sheetView showGridLines="0" workbookViewId="0">
      <pane ySplit="1" topLeftCell="A43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8</v>
      </c>
      <c r="BT3" s="22" t="s">
        <v>10</v>
      </c>
    </row>
    <row r="4" spans="1:74" ht="36.950000000000003" customHeight="1">
      <c r="B4" s="26"/>
      <c r="C4" s="27"/>
      <c r="D4" s="28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12</v>
      </c>
      <c r="BE4" s="31" t="s">
        <v>13</v>
      </c>
      <c r="BS4" s="22" t="s">
        <v>14</v>
      </c>
    </row>
    <row r="5" spans="1:74" ht="14.45" customHeight="1">
      <c r="B5" s="26"/>
      <c r="C5" s="27"/>
      <c r="D5" s="32" t="s">
        <v>15</v>
      </c>
      <c r="E5" s="27"/>
      <c r="F5" s="27"/>
      <c r="G5" s="27"/>
      <c r="H5" s="27"/>
      <c r="I5" s="27"/>
      <c r="J5" s="27"/>
      <c r="K5" s="360" t="s">
        <v>16</v>
      </c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27"/>
      <c r="AQ5" s="29"/>
      <c r="BE5" s="358" t="s">
        <v>17</v>
      </c>
      <c r="BS5" s="22" t="s">
        <v>8</v>
      </c>
    </row>
    <row r="6" spans="1:74" ht="36.950000000000003" customHeight="1">
      <c r="B6" s="26"/>
      <c r="C6" s="27"/>
      <c r="D6" s="34" t="s">
        <v>18</v>
      </c>
      <c r="E6" s="27"/>
      <c r="F6" s="27"/>
      <c r="G6" s="27"/>
      <c r="H6" s="27"/>
      <c r="I6" s="27"/>
      <c r="J6" s="27"/>
      <c r="K6" s="362" t="s">
        <v>19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27"/>
      <c r="AQ6" s="29"/>
      <c r="BE6" s="359"/>
      <c r="BS6" s="22" t="s">
        <v>8</v>
      </c>
    </row>
    <row r="7" spans="1:74" ht="14.45" customHeight="1">
      <c r="B7" s="26"/>
      <c r="C7" s="27"/>
      <c r="D7" s="35" t="s">
        <v>20</v>
      </c>
      <c r="E7" s="27"/>
      <c r="F7" s="27"/>
      <c r="G7" s="27"/>
      <c r="H7" s="27"/>
      <c r="I7" s="27"/>
      <c r="J7" s="27"/>
      <c r="K7" s="33" t="s">
        <v>21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22</v>
      </c>
      <c r="AL7" s="27"/>
      <c r="AM7" s="27"/>
      <c r="AN7" s="33" t="s">
        <v>21</v>
      </c>
      <c r="AO7" s="27"/>
      <c r="AP7" s="27"/>
      <c r="AQ7" s="29"/>
      <c r="BE7" s="359"/>
      <c r="BS7" s="22" t="s">
        <v>8</v>
      </c>
    </row>
    <row r="8" spans="1:74" ht="14.45" customHeight="1">
      <c r="B8" s="26"/>
      <c r="C8" s="27"/>
      <c r="D8" s="35" t="s">
        <v>23</v>
      </c>
      <c r="E8" s="27"/>
      <c r="F8" s="27"/>
      <c r="G8" s="27"/>
      <c r="H8" s="27"/>
      <c r="I8" s="27"/>
      <c r="J8" s="27"/>
      <c r="K8" s="33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25</v>
      </c>
      <c r="AL8" s="27"/>
      <c r="AM8" s="27"/>
      <c r="AN8" s="36" t="s">
        <v>26</v>
      </c>
      <c r="AO8" s="27"/>
      <c r="AP8" s="27"/>
      <c r="AQ8" s="29"/>
      <c r="BE8" s="359"/>
      <c r="BS8" s="22" t="s">
        <v>8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59"/>
      <c r="BS9" s="22" t="s">
        <v>8</v>
      </c>
    </row>
    <row r="10" spans="1:74" ht="14.45" customHeight="1">
      <c r="B10" s="26"/>
      <c r="C10" s="27"/>
      <c r="D10" s="35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28</v>
      </c>
      <c r="AL10" s="27"/>
      <c r="AM10" s="27"/>
      <c r="AN10" s="33" t="s">
        <v>21</v>
      </c>
      <c r="AO10" s="27"/>
      <c r="AP10" s="27"/>
      <c r="AQ10" s="29"/>
      <c r="BE10" s="359"/>
      <c r="BS10" s="22" t="s">
        <v>8</v>
      </c>
    </row>
    <row r="11" spans="1:74" ht="18.399999999999999" customHeight="1">
      <c r="B11" s="26"/>
      <c r="C11" s="27"/>
      <c r="D11" s="27"/>
      <c r="E11" s="33" t="s">
        <v>24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29</v>
      </c>
      <c r="AL11" s="27"/>
      <c r="AM11" s="27"/>
      <c r="AN11" s="33" t="s">
        <v>21</v>
      </c>
      <c r="AO11" s="27"/>
      <c r="AP11" s="27"/>
      <c r="AQ11" s="29"/>
      <c r="BE11" s="359"/>
      <c r="BS11" s="22" t="s">
        <v>8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59"/>
      <c r="BS12" s="22" t="s">
        <v>8</v>
      </c>
    </row>
    <row r="13" spans="1:74" ht="14.45" customHeight="1">
      <c r="B13" s="26"/>
      <c r="C13" s="27"/>
      <c r="D13" s="35" t="s">
        <v>30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28</v>
      </c>
      <c r="AL13" s="27"/>
      <c r="AM13" s="27"/>
      <c r="AN13" s="37" t="s">
        <v>31</v>
      </c>
      <c r="AO13" s="27"/>
      <c r="AP13" s="27"/>
      <c r="AQ13" s="29"/>
      <c r="BE13" s="359"/>
      <c r="BS13" s="22" t="s">
        <v>8</v>
      </c>
    </row>
    <row r="14" spans="1:74" ht="15">
      <c r="B14" s="26"/>
      <c r="C14" s="27"/>
      <c r="D14" s="27"/>
      <c r="E14" s="363" t="s">
        <v>31</v>
      </c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5" t="s">
        <v>29</v>
      </c>
      <c r="AL14" s="27"/>
      <c r="AM14" s="27"/>
      <c r="AN14" s="37" t="s">
        <v>31</v>
      </c>
      <c r="AO14" s="27"/>
      <c r="AP14" s="27"/>
      <c r="AQ14" s="29"/>
      <c r="BE14" s="359"/>
      <c r="BS14" s="22" t="s">
        <v>8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59"/>
      <c r="BS15" s="22" t="s">
        <v>6</v>
      </c>
    </row>
    <row r="16" spans="1:74" ht="14.45" customHeight="1">
      <c r="B16" s="26"/>
      <c r="C16" s="27"/>
      <c r="D16" s="35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28</v>
      </c>
      <c r="AL16" s="27"/>
      <c r="AM16" s="27"/>
      <c r="AN16" s="33" t="s">
        <v>21</v>
      </c>
      <c r="AO16" s="27"/>
      <c r="AP16" s="27"/>
      <c r="AQ16" s="29"/>
      <c r="BE16" s="359"/>
      <c r="BS16" s="22" t="s">
        <v>6</v>
      </c>
    </row>
    <row r="17" spans="2:71" ht="18.399999999999999" customHeight="1">
      <c r="B17" s="26"/>
      <c r="C17" s="27"/>
      <c r="D17" s="27"/>
      <c r="E17" s="33" t="s">
        <v>24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29</v>
      </c>
      <c r="AL17" s="27"/>
      <c r="AM17" s="27"/>
      <c r="AN17" s="33" t="s">
        <v>21</v>
      </c>
      <c r="AO17" s="27"/>
      <c r="AP17" s="27"/>
      <c r="AQ17" s="29"/>
      <c r="BE17" s="359"/>
      <c r="BS17" s="22" t="s">
        <v>33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59"/>
      <c r="BS18" s="22" t="s">
        <v>8</v>
      </c>
    </row>
    <row r="19" spans="2:71" ht="14.45" customHeight="1">
      <c r="B19" s="26"/>
      <c r="C19" s="27"/>
      <c r="D19" s="35" t="s">
        <v>34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59"/>
      <c r="BS19" s="22" t="s">
        <v>8</v>
      </c>
    </row>
    <row r="20" spans="2:71" ht="22.5" customHeight="1">
      <c r="B20" s="26"/>
      <c r="C20" s="27"/>
      <c r="D20" s="27"/>
      <c r="E20" s="365" t="s">
        <v>21</v>
      </c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  <c r="AF20" s="365"/>
      <c r="AG20" s="365"/>
      <c r="AH20" s="365"/>
      <c r="AI20" s="365"/>
      <c r="AJ20" s="365"/>
      <c r="AK20" s="365"/>
      <c r="AL20" s="365"/>
      <c r="AM20" s="365"/>
      <c r="AN20" s="365"/>
      <c r="AO20" s="27"/>
      <c r="AP20" s="27"/>
      <c r="AQ20" s="29"/>
      <c r="BE20" s="359"/>
      <c r="BS20" s="22" t="s">
        <v>33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59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59"/>
    </row>
    <row r="23" spans="2:71" s="1" customFormat="1" ht="25.9" customHeight="1">
      <c r="B23" s="39"/>
      <c r="C23" s="40"/>
      <c r="D23" s="41" t="s">
        <v>35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66">
        <f>ROUND(AG51,2)</f>
        <v>0</v>
      </c>
      <c r="AL23" s="367"/>
      <c r="AM23" s="367"/>
      <c r="AN23" s="367"/>
      <c r="AO23" s="367"/>
      <c r="AP23" s="40"/>
      <c r="AQ23" s="43"/>
      <c r="BE23" s="359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59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68" t="s">
        <v>36</v>
      </c>
      <c r="M25" s="368"/>
      <c r="N25" s="368"/>
      <c r="O25" s="368"/>
      <c r="P25" s="40"/>
      <c r="Q25" s="40"/>
      <c r="R25" s="40"/>
      <c r="S25" s="40"/>
      <c r="T25" s="40"/>
      <c r="U25" s="40"/>
      <c r="V25" s="40"/>
      <c r="W25" s="368" t="s">
        <v>37</v>
      </c>
      <c r="X25" s="368"/>
      <c r="Y25" s="368"/>
      <c r="Z25" s="368"/>
      <c r="AA25" s="368"/>
      <c r="AB25" s="368"/>
      <c r="AC25" s="368"/>
      <c r="AD25" s="368"/>
      <c r="AE25" s="368"/>
      <c r="AF25" s="40"/>
      <c r="AG25" s="40"/>
      <c r="AH25" s="40"/>
      <c r="AI25" s="40"/>
      <c r="AJ25" s="40"/>
      <c r="AK25" s="368" t="s">
        <v>38</v>
      </c>
      <c r="AL25" s="368"/>
      <c r="AM25" s="368"/>
      <c r="AN25" s="368"/>
      <c r="AO25" s="368"/>
      <c r="AP25" s="40"/>
      <c r="AQ25" s="43"/>
      <c r="BE25" s="359"/>
    </row>
    <row r="26" spans="2:71" s="2" customFormat="1" ht="14.45" customHeight="1">
      <c r="B26" s="45"/>
      <c r="C26" s="46"/>
      <c r="D26" s="47" t="s">
        <v>39</v>
      </c>
      <c r="E26" s="46"/>
      <c r="F26" s="47" t="s">
        <v>40</v>
      </c>
      <c r="G26" s="46"/>
      <c r="H26" s="46"/>
      <c r="I26" s="46"/>
      <c r="J26" s="46"/>
      <c r="K26" s="46"/>
      <c r="L26" s="351">
        <v>0.21</v>
      </c>
      <c r="M26" s="352"/>
      <c r="N26" s="352"/>
      <c r="O26" s="352"/>
      <c r="P26" s="46"/>
      <c r="Q26" s="46"/>
      <c r="R26" s="46"/>
      <c r="S26" s="46"/>
      <c r="T26" s="46"/>
      <c r="U26" s="46"/>
      <c r="V26" s="46"/>
      <c r="W26" s="353">
        <f>ROUND(AZ51,2)</f>
        <v>0</v>
      </c>
      <c r="X26" s="352"/>
      <c r="Y26" s="352"/>
      <c r="Z26" s="352"/>
      <c r="AA26" s="352"/>
      <c r="AB26" s="352"/>
      <c r="AC26" s="352"/>
      <c r="AD26" s="352"/>
      <c r="AE26" s="352"/>
      <c r="AF26" s="46"/>
      <c r="AG26" s="46"/>
      <c r="AH26" s="46"/>
      <c r="AI26" s="46"/>
      <c r="AJ26" s="46"/>
      <c r="AK26" s="353">
        <f>ROUND(AV51,2)</f>
        <v>0</v>
      </c>
      <c r="AL26" s="352"/>
      <c r="AM26" s="352"/>
      <c r="AN26" s="352"/>
      <c r="AO26" s="352"/>
      <c r="AP26" s="46"/>
      <c r="AQ26" s="48"/>
      <c r="BE26" s="359"/>
    </row>
    <row r="27" spans="2:71" s="2" customFormat="1" ht="14.45" customHeight="1">
      <c r="B27" s="45"/>
      <c r="C27" s="46"/>
      <c r="D27" s="46"/>
      <c r="E27" s="46"/>
      <c r="F27" s="47" t="s">
        <v>41</v>
      </c>
      <c r="G27" s="46"/>
      <c r="H27" s="46"/>
      <c r="I27" s="46"/>
      <c r="J27" s="46"/>
      <c r="K27" s="46"/>
      <c r="L27" s="351">
        <v>0.15</v>
      </c>
      <c r="M27" s="352"/>
      <c r="N27" s="352"/>
      <c r="O27" s="352"/>
      <c r="P27" s="46"/>
      <c r="Q27" s="46"/>
      <c r="R27" s="46"/>
      <c r="S27" s="46"/>
      <c r="T27" s="46"/>
      <c r="U27" s="46"/>
      <c r="V27" s="46"/>
      <c r="W27" s="353">
        <f>ROUND(BA51,2)</f>
        <v>0</v>
      </c>
      <c r="X27" s="352"/>
      <c r="Y27" s="352"/>
      <c r="Z27" s="352"/>
      <c r="AA27" s="352"/>
      <c r="AB27" s="352"/>
      <c r="AC27" s="352"/>
      <c r="AD27" s="352"/>
      <c r="AE27" s="352"/>
      <c r="AF27" s="46"/>
      <c r="AG27" s="46"/>
      <c r="AH27" s="46"/>
      <c r="AI27" s="46"/>
      <c r="AJ27" s="46"/>
      <c r="AK27" s="353">
        <f>ROUND(AW51,2)</f>
        <v>0</v>
      </c>
      <c r="AL27" s="352"/>
      <c r="AM27" s="352"/>
      <c r="AN27" s="352"/>
      <c r="AO27" s="352"/>
      <c r="AP27" s="46"/>
      <c r="AQ27" s="48"/>
      <c r="BE27" s="359"/>
    </row>
    <row r="28" spans="2:71" s="2" customFormat="1" ht="14.45" hidden="1" customHeight="1">
      <c r="B28" s="45"/>
      <c r="C28" s="46"/>
      <c r="D28" s="46"/>
      <c r="E28" s="46"/>
      <c r="F28" s="47" t="s">
        <v>42</v>
      </c>
      <c r="G28" s="46"/>
      <c r="H28" s="46"/>
      <c r="I28" s="46"/>
      <c r="J28" s="46"/>
      <c r="K28" s="46"/>
      <c r="L28" s="351">
        <v>0.21</v>
      </c>
      <c r="M28" s="352"/>
      <c r="N28" s="352"/>
      <c r="O28" s="352"/>
      <c r="P28" s="46"/>
      <c r="Q28" s="46"/>
      <c r="R28" s="46"/>
      <c r="S28" s="46"/>
      <c r="T28" s="46"/>
      <c r="U28" s="46"/>
      <c r="V28" s="46"/>
      <c r="W28" s="353">
        <f>ROUND(BB51,2)</f>
        <v>0</v>
      </c>
      <c r="X28" s="352"/>
      <c r="Y28" s="352"/>
      <c r="Z28" s="352"/>
      <c r="AA28" s="352"/>
      <c r="AB28" s="352"/>
      <c r="AC28" s="352"/>
      <c r="AD28" s="352"/>
      <c r="AE28" s="352"/>
      <c r="AF28" s="46"/>
      <c r="AG28" s="46"/>
      <c r="AH28" s="46"/>
      <c r="AI28" s="46"/>
      <c r="AJ28" s="46"/>
      <c r="AK28" s="353">
        <v>0</v>
      </c>
      <c r="AL28" s="352"/>
      <c r="AM28" s="352"/>
      <c r="AN28" s="352"/>
      <c r="AO28" s="352"/>
      <c r="AP28" s="46"/>
      <c r="AQ28" s="48"/>
      <c r="BE28" s="359"/>
    </row>
    <row r="29" spans="2:71" s="2" customFormat="1" ht="14.45" hidden="1" customHeight="1">
      <c r="B29" s="45"/>
      <c r="C29" s="46"/>
      <c r="D29" s="46"/>
      <c r="E29" s="46"/>
      <c r="F29" s="47" t="s">
        <v>43</v>
      </c>
      <c r="G29" s="46"/>
      <c r="H29" s="46"/>
      <c r="I29" s="46"/>
      <c r="J29" s="46"/>
      <c r="K29" s="46"/>
      <c r="L29" s="351">
        <v>0.15</v>
      </c>
      <c r="M29" s="352"/>
      <c r="N29" s="352"/>
      <c r="O29" s="352"/>
      <c r="P29" s="46"/>
      <c r="Q29" s="46"/>
      <c r="R29" s="46"/>
      <c r="S29" s="46"/>
      <c r="T29" s="46"/>
      <c r="U29" s="46"/>
      <c r="V29" s="46"/>
      <c r="W29" s="353">
        <f>ROUND(BC51,2)</f>
        <v>0</v>
      </c>
      <c r="X29" s="352"/>
      <c r="Y29" s="352"/>
      <c r="Z29" s="352"/>
      <c r="AA29" s="352"/>
      <c r="AB29" s="352"/>
      <c r="AC29" s="352"/>
      <c r="AD29" s="352"/>
      <c r="AE29" s="352"/>
      <c r="AF29" s="46"/>
      <c r="AG29" s="46"/>
      <c r="AH29" s="46"/>
      <c r="AI29" s="46"/>
      <c r="AJ29" s="46"/>
      <c r="AK29" s="353">
        <v>0</v>
      </c>
      <c r="AL29" s="352"/>
      <c r="AM29" s="352"/>
      <c r="AN29" s="352"/>
      <c r="AO29" s="352"/>
      <c r="AP29" s="46"/>
      <c r="AQ29" s="48"/>
      <c r="BE29" s="359"/>
    </row>
    <row r="30" spans="2:71" s="2" customFormat="1" ht="14.45" hidden="1" customHeight="1">
      <c r="B30" s="45"/>
      <c r="C30" s="46"/>
      <c r="D30" s="46"/>
      <c r="E30" s="46"/>
      <c r="F30" s="47" t="s">
        <v>44</v>
      </c>
      <c r="G30" s="46"/>
      <c r="H30" s="46"/>
      <c r="I30" s="46"/>
      <c r="J30" s="46"/>
      <c r="K30" s="46"/>
      <c r="L30" s="351">
        <v>0</v>
      </c>
      <c r="M30" s="352"/>
      <c r="N30" s="352"/>
      <c r="O30" s="352"/>
      <c r="P30" s="46"/>
      <c r="Q30" s="46"/>
      <c r="R30" s="46"/>
      <c r="S30" s="46"/>
      <c r="T30" s="46"/>
      <c r="U30" s="46"/>
      <c r="V30" s="46"/>
      <c r="W30" s="353">
        <f>ROUND(BD51,2)</f>
        <v>0</v>
      </c>
      <c r="X30" s="352"/>
      <c r="Y30" s="352"/>
      <c r="Z30" s="352"/>
      <c r="AA30" s="352"/>
      <c r="AB30" s="352"/>
      <c r="AC30" s="352"/>
      <c r="AD30" s="352"/>
      <c r="AE30" s="352"/>
      <c r="AF30" s="46"/>
      <c r="AG30" s="46"/>
      <c r="AH30" s="46"/>
      <c r="AI30" s="46"/>
      <c r="AJ30" s="46"/>
      <c r="AK30" s="353">
        <v>0</v>
      </c>
      <c r="AL30" s="352"/>
      <c r="AM30" s="352"/>
      <c r="AN30" s="352"/>
      <c r="AO30" s="352"/>
      <c r="AP30" s="46"/>
      <c r="AQ30" s="48"/>
      <c r="BE30" s="359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59"/>
    </row>
    <row r="32" spans="2:71" s="1" customFormat="1" ht="25.9" customHeight="1">
      <c r="B32" s="39"/>
      <c r="C32" s="49"/>
      <c r="D32" s="50" t="s">
        <v>45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46</v>
      </c>
      <c r="U32" s="51"/>
      <c r="V32" s="51"/>
      <c r="W32" s="51"/>
      <c r="X32" s="354" t="s">
        <v>47</v>
      </c>
      <c r="Y32" s="355"/>
      <c r="Z32" s="355"/>
      <c r="AA32" s="355"/>
      <c r="AB32" s="355"/>
      <c r="AC32" s="51"/>
      <c r="AD32" s="51"/>
      <c r="AE32" s="51"/>
      <c r="AF32" s="51"/>
      <c r="AG32" s="51"/>
      <c r="AH32" s="51"/>
      <c r="AI32" s="51"/>
      <c r="AJ32" s="51"/>
      <c r="AK32" s="356">
        <f>SUM(AK23:AK30)</f>
        <v>0</v>
      </c>
      <c r="AL32" s="355"/>
      <c r="AM32" s="355"/>
      <c r="AN32" s="355"/>
      <c r="AO32" s="357"/>
      <c r="AP32" s="49"/>
      <c r="AQ32" s="53"/>
      <c r="BE32" s="359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48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15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074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18</v>
      </c>
      <c r="D42" s="68"/>
      <c r="E42" s="68"/>
      <c r="F42" s="68"/>
      <c r="G42" s="68"/>
      <c r="H42" s="68"/>
      <c r="I42" s="68"/>
      <c r="J42" s="68"/>
      <c r="K42" s="68"/>
      <c r="L42" s="337" t="str">
        <f>K6</f>
        <v>Nástavba a přístavba MŠ Vostelčice Choceň, Smetanova 1682</v>
      </c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 ht="15">
      <c r="B44" s="39"/>
      <c r="C44" s="63" t="s">
        <v>23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 xml:space="preserve"> 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25</v>
      </c>
      <c r="AJ44" s="61"/>
      <c r="AK44" s="61"/>
      <c r="AL44" s="61"/>
      <c r="AM44" s="339" t="str">
        <f>IF(AN8= "","",AN8)</f>
        <v>4. 6. 2017</v>
      </c>
      <c r="AN44" s="339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 ht="15">
      <c r="B46" s="39"/>
      <c r="C46" s="63" t="s">
        <v>27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 xml:space="preserve"> 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32</v>
      </c>
      <c r="AJ46" s="61"/>
      <c r="AK46" s="61"/>
      <c r="AL46" s="61"/>
      <c r="AM46" s="340" t="str">
        <f>IF(E17="","",E17)</f>
        <v xml:space="preserve"> </v>
      </c>
      <c r="AN46" s="340"/>
      <c r="AO46" s="340"/>
      <c r="AP46" s="340"/>
      <c r="AQ46" s="61"/>
      <c r="AR46" s="59"/>
      <c r="AS46" s="341" t="s">
        <v>49</v>
      </c>
      <c r="AT46" s="342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 ht="15">
      <c r="B47" s="39"/>
      <c r="C47" s="63" t="s">
        <v>30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43"/>
      <c r="AT47" s="344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45"/>
      <c r="AT48" s="346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47" t="s">
        <v>50</v>
      </c>
      <c r="D49" s="348"/>
      <c r="E49" s="348"/>
      <c r="F49" s="348"/>
      <c r="G49" s="348"/>
      <c r="H49" s="77"/>
      <c r="I49" s="349" t="s">
        <v>51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50" t="s">
        <v>52</v>
      </c>
      <c r="AH49" s="348"/>
      <c r="AI49" s="348"/>
      <c r="AJ49" s="348"/>
      <c r="AK49" s="348"/>
      <c r="AL49" s="348"/>
      <c r="AM49" s="348"/>
      <c r="AN49" s="349" t="s">
        <v>53</v>
      </c>
      <c r="AO49" s="348"/>
      <c r="AP49" s="348"/>
      <c r="AQ49" s="78" t="s">
        <v>54</v>
      </c>
      <c r="AR49" s="59"/>
      <c r="AS49" s="79" t="s">
        <v>55</v>
      </c>
      <c r="AT49" s="80" t="s">
        <v>56</v>
      </c>
      <c r="AU49" s="80" t="s">
        <v>57</v>
      </c>
      <c r="AV49" s="80" t="s">
        <v>58</v>
      </c>
      <c r="AW49" s="80" t="s">
        <v>59</v>
      </c>
      <c r="AX49" s="80" t="s">
        <v>60</v>
      </c>
      <c r="AY49" s="80" t="s">
        <v>61</v>
      </c>
      <c r="AZ49" s="80" t="s">
        <v>62</v>
      </c>
      <c r="BA49" s="80" t="s">
        <v>63</v>
      </c>
      <c r="BB49" s="80" t="s">
        <v>64</v>
      </c>
      <c r="BC49" s="80" t="s">
        <v>65</v>
      </c>
      <c r="BD49" s="81" t="s">
        <v>66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67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31">
        <f>ROUND(SUM(AG52:AG63),2)</f>
        <v>0</v>
      </c>
      <c r="AH51" s="331"/>
      <c r="AI51" s="331"/>
      <c r="AJ51" s="331"/>
      <c r="AK51" s="331"/>
      <c r="AL51" s="331"/>
      <c r="AM51" s="331"/>
      <c r="AN51" s="332">
        <f t="shared" ref="AN51:AN63" si="0">SUM(AG51,AT51)</f>
        <v>0</v>
      </c>
      <c r="AO51" s="332"/>
      <c r="AP51" s="332"/>
      <c r="AQ51" s="87" t="s">
        <v>21</v>
      </c>
      <c r="AR51" s="69"/>
      <c r="AS51" s="88">
        <f>ROUND(SUM(AS52:AS63),2)</f>
        <v>0</v>
      </c>
      <c r="AT51" s="89">
        <f t="shared" ref="AT51:AT63" si="1">ROUND(SUM(AV51:AW51),2)</f>
        <v>0</v>
      </c>
      <c r="AU51" s="90">
        <f>ROUND(SUM(AU52:AU63),5)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ROUND(SUM(AZ52:AZ63),2)</f>
        <v>0</v>
      </c>
      <c r="BA51" s="89">
        <f>ROUND(SUM(BA52:BA63),2)</f>
        <v>0</v>
      </c>
      <c r="BB51" s="89">
        <f>ROUND(SUM(BB52:BB63),2)</f>
        <v>0</v>
      </c>
      <c r="BC51" s="89">
        <f>ROUND(SUM(BC52:BC63),2)</f>
        <v>0</v>
      </c>
      <c r="BD51" s="91">
        <f>ROUND(SUM(BD52:BD63),2)</f>
        <v>0</v>
      </c>
      <c r="BS51" s="92" t="s">
        <v>68</v>
      </c>
      <c r="BT51" s="92" t="s">
        <v>69</v>
      </c>
      <c r="BU51" s="93" t="s">
        <v>70</v>
      </c>
      <c r="BV51" s="92" t="s">
        <v>71</v>
      </c>
      <c r="BW51" s="92" t="s">
        <v>7</v>
      </c>
      <c r="BX51" s="92" t="s">
        <v>72</v>
      </c>
      <c r="CL51" s="92" t="s">
        <v>21</v>
      </c>
    </row>
    <row r="52" spans="1:91" s="5" customFormat="1" ht="22.5" customHeight="1">
      <c r="A52" s="94" t="s">
        <v>73</v>
      </c>
      <c r="B52" s="95"/>
      <c r="C52" s="96"/>
      <c r="D52" s="336" t="s">
        <v>74</v>
      </c>
      <c r="E52" s="336"/>
      <c r="F52" s="336"/>
      <c r="G52" s="336"/>
      <c r="H52" s="336"/>
      <c r="I52" s="97"/>
      <c r="J52" s="336" t="s">
        <v>75</v>
      </c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4">
        <f>'01 - Architektonicko-stav...'!J27</f>
        <v>0</v>
      </c>
      <c r="AH52" s="335"/>
      <c r="AI52" s="335"/>
      <c r="AJ52" s="335"/>
      <c r="AK52" s="335"/>
      <c r="AL52" s="335"/>
      <c r="AM52" s="335"/>
      <c r="AN52" s="334">
        <f t="shared" si="0"/>
        <v>0</v>
      </c>
      <c r="AO52" s="335"/>
      <c r="AP52" s="335"/>
      <c r="AQ52" s="98" t="s">
        <v>76</v>
      </c>
      <c r="AR52" s="99"/>
      <c r="AS52" s="100">
        <v>0</v>
      </c>
      <c r="AT52" s="101">
        <f t="shared" si="1"/>
        <v>0</v>
      </c>
      <c r="AU52" s="102">
        <f>'01 - Architektonicko-stav...'!P105</f>
        <v>0</v>
      </c>
      <c r="AV52" s="101">
        <f>'01 - Architektonicko-stav...'!J30</f>
        <v>0</v>
      </c>
      <c r="AW52" s="101">
        <f>'01 - Architektonicko-stav...'!J31</f>
        <v>0</v>
      </c>
      <c r="AX52" s="101">
        <f>'01 - Architektonicko-stav...'!J32</f>
        <v>0</v>
      </c>
      <c r="AY52" s="101">
        <f>'01 - Architektonicko-stav...'!J33</f>
        <v>0</v>
      </c>
      <c r="AZ52" s="101">
        <f>'01 - Architektonicko-stav...'!F30</f>
        <v>0</v>
      </c>
      <c r="BA52" s="101">
        <f>'01 - Architektonicko-stav...'!F31</f>
        <v>0</v>
      </c>
      <c r="BB52" s="101">
        <f>'01 - Architektonicko-stav...'!F32</f>
        <v>0</v>
      </c>
      <c r="BC52" s="101">
        <f>'01 - Architektonicko-stav...'!F33</f>
        <v>0</v>
      </c>
      <c r="BD52" s="103">
        <f>'01 - Architektonicko-stav...'!F34</f>
        <v>0</v>
      </c>
      <c r="BT52" s="104" t="s">
        <v>77</v>
      </c>
      <c r="BV52" s="104" t="s">
        <v>71</v>
      </c>
      <c r="BW52" s="104" t="s">
        <v>78</v>
      </c>
      <c r="BX52" s="104" t="s">
        <v>7</v>
      </c>
      <c r="CL52" s="104" t="s">
        <v>21</v>
      </c>
      <c r="CM52" s="104" t="s">
        <v>79</v>
      </c>
    </row>
    <row r="53" spans="1:91" s="5" customFormat="1" ht="37.5" customHeight="1">
      <c r="A53" s="94" t="s">
        <v>73</v>
      </c>
      <c r="B53" s="95"/>
      <c r="C53" s="96"/>
      <c r="D53" s="336" t="s">
        <v>80</v>
      </c>
      <c r="E53" s="336"/>
      <c r="F53" s="336"/>
      <c r="G53" s="336"/>
      <c r="H53" s="336"/>
      <c r="I53" s="97"/>
      <c r="J53" s="336" t="s">
        <v>81</v>
      </c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4">
        <f>'02 - Architektonicko-stav...'!J27</f>
        <v>0</v>
      </c>
      <c r="AH53" s="335"/>
      <c r="AI53" s="335"/>
      <c r="AJ53" s="335"/>
      <c r="AK53" s="335"/>
      <c r="AL53" s="335"/>
      <c r="AM53" s="335"/>
      <c r="AN53" s="334">
        <f t="shared" si="0"/>
        <v>0</v>
      </c>
      <c r="AO53" s="335"/>
      <c r="AP53" s="335"/>
      <c r="AQ53" s="98" t="s">
        <v>76</v>
      </c>
      <c r="AR53" s="99"/>
      <c r="AS53" s="100">
        <v>0</v>
      </c>
      <c r="AT53" s="101">
        <f t="shared" si="1"/>
        <v>0</v>
      </c>
      <c r="AU53" s="102">
        <f>'02 - Architektonicko-stav...'!P80</f>
        <v>0</v>
      </c>
      <c r="AV53" s="101">
        <f>'02 - Architektonicko-stav...'!J30</f>
        <v>0</v>
      </c>
      <c r="AW53" s="101">
        <f>'02 - Architektonicko-stav...'!J31</f>
        <v>0</v>
      </c>
      <c r="AX53" s="101">
        <f>'02 - Architektonicko-stav...'!J32</f>
        <v>0</v>
      </c>
      <c r="AY53" s="101">
        <f>'02 - Architektonicko-stav...'!J33</f>
        <v>0</v>
      </c>
      <c r="AZ53" s="101">
        <f>'02 - Architektonicko-stav...'!F30</f>
        <v>0</v>
      </c>
      <c r="BA53" s="101">
        <f>'02 - Architektonicko-stav...'!F31</f>
        <v>0</v>
      </c>
      <c r="BB53" s="101">
        <f>'02 - Architektonicko-stav...'!F32</f>
        <v>0</v>
      </c>
      <c r="BC53" s="101">
        <f>'02 - Architektonicko-stav...'!F33</f>
        <v>0</v>
      </c>
      <c r="BD53" s="103">
        <f>'02 - Architektonicko-stav...'!F34</f>
        <v>0</v>
      </c>
      <c r="BT53" s="104" t="s">
        <v>77</v>
      </c>
      <c r="BV53" s="104" t="s">
        <v>71</v>
      </c>
      <c r="BW53" s="104" t="s">
        <v>82</v>
      </c>
      <c r="BX53" s="104" t="s">
        <v>7</v>
      </c>
      <c r="CL53" s="104" t="s">
        <v>21</v>
      </c>
      <c r="CM53" s="104" t="s">
        <v>79</v>
      </c>
    </row>
    <row r="54" spans="1:91" s="5" customFormat="1" ht="22.5" customHeight="1">
      <c r="A54" s="94" t="s">
        <v>73</v>
      </c>
      <c r="B54" s="95"/>
      <c r="C54" s="96"/>
      <c r="D54" s="336" t="s">
        <v>83</v>
      </c>
      <c r="E54" s="336"/>
      <c r="F54" s="336"/>
      <c r="G54" s="336"/>
      <c r="H54" s="336"/>
      <c r="I54" s="97"/>
      <c r="J54" s="336" t="s">
        <v>84</v>
      </c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4">
        <f>'03 - Zpevněné plochy a te...'!J27</f>
        <v>0</v>
      </c>
      <c r="AH54" s="335"/>
      <c r="AI54" s="335"/>
      <c r="AJ54" s="335"/>
      <c r="AK54" s="335"/>
      <c r="AL54" s="335"/>
      <c r="AM54" s="335"/>
      <c r="AN54" s="334">
        <f t="shared" si="0"/>
        <v>0</v>
      </c>
      <c r="AO54" s="335"/>
      <c r="AP54" s="335"/>
      <c r="AQ54" s="98" t="s">
        <v>76</v>
      </c>
      <c r="AR54" s="99"/>
      <c r="AS54" s="100">
        <v>0</v>
      </c>
      <c r="AT54" s="101">
        <f t="shared" si="1"/>
        <v>0</v>
      </c>
      <c r="AU54" s="102">
        <f>'03 - Zpevněné plochy a te...'!P88</f>
        <v>0</v>
      </c>
      <c r="AV54" s="101">
        <f>'03 - Zpevněné plochy a te...'!J30</f>
        <v>0</v>
      </c>
      <c r="AW54" s="101">
        <f>'03 - Zpevněné plochy a te...'!J31</f>
        <v>0</v>
      </c>
      <c r="AX54" s="101">
        <f>'03 - Zpevněné plochy a te...'!J32</f>
        <v>0</v>
      </c>
      <c r="AY54" s="101">
        <f>'03 - Zpevněné plochy a te...'!J33</f>
        <v>0</v>
      </c>
      <c r="AZ54" s="101">
        <f>'03 - Zpevněné plochy a te...'!F30</f>
        <v>0</v>
      </c>
      <c r="BA54" s="101">
        <f>'03 - Zpevněné plochy a te...'!F31</f>
        <v>0</v>
      </c>
      <c r="BB54" s="101">
        <f>'03 - Zpevněné plochy a te...'!F32</f>
        <v>0</v>
      </c>
      <c r="BC54" s="101">
        <f>'03 - Zpevněné plochy a te...'!F33</f>
        <v>0</v>
      </c>
      <c r="BD54" s="103">
        <f>'03 - Zpevněné plochy a te...'!F34</f>
        <v>0</v>
      </c>
      <c r="BT54" s="104" t="s">
        <v>77</v>
      </c>
      <c r="BV54" s="104" t="s">
        <v>71</v>
      </c>
      <c r="BW54" s="104" t="s">
        <v>85</v>
      </c>
      <c r="BX54" s="104" t="s">
        <v>7</v>
      </c>
      <c r="CL54" s="104" t="s">
        <v>21</v>
      </c>
      <c r="CM54" s="104" t="s">
        <v>79</v>
      </c>
    </row>
    <row r="55" spans="1:91" s="5" customFormat="1" ht="53.25" customHeight="1">
      <c r="A55" s="94" t="s">
        <v>73</v>
      </c>
      <c r="B55" s="95"/>
      <c r="C55" s="96"/>
      <c r="D55" s="336" t="s">
        <v>86</v>
      </c>
      <c r="E55" s="336"/>
      <c r="F55" s="336"/>
      <c r="G55" s="336"/>
      <c r="H55" s="336"/>
      <c r="I55" s="97"/>
      <c r="J55" s="336" t="s">
        <v>87</v>
      </c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4">
        <f>'04 - ZTI  - způsobil - 04...'!J27</f>
        <v>0</v>
      </c>
      <c r="AH55" s="335"/>
      <c r="AI55" s="335"/>
      <c r="AJ55" s="335"/>
      <c r="AK55" s="335"/>
      <c r="AL55" s="335"/>
      <c r="AM55" s="335"/>
      <c r="AN55" s="334">
        <f t="shared" si="0"/>
        <v>0</v>
      </c>
      <c r="AO55" s="335"/>
      <c r="AP55" s="335"/>
      <c r="AQ55" s="98" t="s">
        <v>76</v>
      </c>
      <c r="AR55" s="99"/>
      <c r="AS55" s="100">
        <v>0</v>
      </c>
      <c r="AT55" s="101">
        <f t="shared" si="1"/>
        <v>0</v>
      </c>
      <c r="AU55" s="102">
        <f>'04 - ZTI  - způsobil - 04...'!P79</f>
        <v>0</v>
      </c>
      <c r="AV55" s="101">
        <f>'04 - ZTI  - způsobil - 04...'!J30</f>
        <v>0</v>
      </c>
      <c r="AW55" s="101">
        <f>'04 - ZTI  - způsobil - 04...'!J31</f>
        <v>0</v>
      </c>
      <c r="AX55" s="101">
        <f>'04 - ZTI  - způsobil - 04...'!J32</f>
        <v>0</v>
      </c>
      <c r="AY55" s="101">
        <f>'04 - ZTI  - způsobil - 04...'!J33</f>
        <v>0</v>
      </c>
      <c r="AZ55" s="101">
        <f>'04 - ZTI  - způsobil - 04...'!F30</f>
        <v>0</v>
      </c>
      <c r="BA55" s="101">
        <f>'04 - ZTI  - způsobil - 04...'!F31</f>
        <v>0</v>
      </c>
      <c r="BB55" s="101">
        <f>'04 - ZTI  - způsobil - 04...'!F32</f>
        <v>0</v>
      </c>
      <c r="BC55" s="101">
        <f>'04 - ZTI  - způsobil - 04...'!F33</f>
        <v>0</v>
      </c>
      <c r="BD55" s="103">
        <f>'04 - ZTI  - způsobil - 04...'!F34</f>
        <v>0</v>
      </c>
      <c r="BT55" s="104" t="s">
        <v>77</v>
      </c>
      <c r="BV55" s="104" t="s">
        <v>71</v>
      </c>
      <c r="BW55" s="104" t="s">
        <v>88</v>
      </c>
      <c r="BX55" s="104" t="s">
        <v>7</v>
      </c>
      <c r="CL55" s="104" t="s">
        <v>21</v>
      </c>
      <c r="CM55" s="104" t="s">
        <v>79</v>
      </c>
    </row>
    <row r="56" spans="1:91" s="5" customFormat="1" ht="37.5" customHeight="1">
      <c r="A56" s="94" t="s">
        <v>73</v>
      </c>
      <c r="B56" s="95"/>
      <c r="C56" s="96"/>
      <c r="D56" s="336" t="s">
        <v>89</v>
      </c>
      <c r="E56" s="336"/>
      <c r="F56" s="336"/>
      <c r="G56" s="336"/>
      <c r="H56" s="336"/>
      <c r="I56" s="97"/>
      <c r="J56" s="336" t="s">
        <v>90</v>
      </c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4">
        <f>'05 - ZTI  stávající  - 05...'!J27</f>
        <v>0</v>
      </c>
      <c r="AH56" s="335"/>
      <c r="AI56" s="335"/>
      <c r="AJ56" s="335"/>
      <c r="AK56" s="335"/>
      <c r="AL56" s="335"/>
      <c r="AM56" s="335"/>
      <c r="AN56" s="334">
        <f t="shared" si="0"/>
        <v>0</v>
      </c>
      <c r="AO56" s="335"/>
      <c r="AP56" s="335"/>
      <c r="AQ56" s="98" t="s">
        <v>76</v>
      </c>
      <c r="AR56" s="99"/>
      <c r="AS56" s="100">
        <v>0</v>
      </c>
      <c r="AT56" s="101">
        <f t="shared" si="1"/>
        <v>0</v>
      </c>
      <c r="AU56" s="102">
        <f>'05 - ZTI  stávající  - 05...'!P77</f>
        <v>0</v>
      </c>
      <c r="AV56" s="101">
        <f>'05 - ZTI  stávající  - 05...'!J30</f>
        <v>0</v>
      </c>
      <c r="AW56" s="101">
        <f>'05 - ZTI  stávající  - 05...'!J31</f>
        <v>0</v>
      </c>
      <c r="AX56" s="101">
        <f>'05 - ZTI  stávající  - 05...'!J32</f>
        <v>0</v>
      </c>
      <c r="AY56" s="101">
        <f>'05 - ZTI  stávající  - 05...'!J33</f>
        <v>0</v>
      </c>
      <c r="AZ56" s="101">
        <f>'05 - ZTI  stávající  - 05...'!F30</f>
        <v>0</v>
      </c>
      <c r="BA56" s="101">
        <f>'05 - ZTI  stávající  - 05...'!F31</f>
        <v>0</v>
      </c>
      <c r="BB56" s="101">
        <f>'05 - ZTI  stávající  - 05...'!F32</f>
        <v>0</v>
      </c>
      <c r="BC56" s="101">
        <f>'05 - ZTI  stávající  - 05...'!F33</f>
        <v>0</v>
      </c>
      <c r="BD56" s="103">
        <f>'05 - ZTI  stávající  - 05...'!F34</f>
        <v>0</v>
      </c>
      <c r="BT56" s="104" t="s">
        <v>77</v>
      </c>
      <c r="BV56" s="104" t="s">
        <v>71</v>
      </c>
      <c r="BW56" s="104" t="s">
        <v>91</v>
      </c>
      <c r="BX56" s="104" t="s">
        <v>7</v>
      </c>
      <c r="CL56" s="104" t="s">
        <v>21</v>
      </c>
      <c r="CM56" s="104" t="s">
        <v>79</v>
      </c>
    </row>
    <row r="57" spans="1:91" s="5" customFormat="1" ht="53.25" customHeight="1">
      <c r="A57" s="94" t="s">
        <v>73</v>
      </c>
      <c r="B57" s="95"/>
      <c r="C57" s="96"/>
      <c r="D57" s="336" t="s">
        <v>92</v>
      </c>
      <c r="E57" s="336"/>
      <c r="F57" s="336"/>
      <c r="G57" s="336"/>
      <c r="H57" s="336"/>
      <c r="I57" s="97"/>
      <c r="J57" s="336" t="s">
        <v>93</v>
      </c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4">
        <f>'06 - Vytápění - způs - 06...'!J27</f>
        <v>0</v>
      </c>
      <c r="AH57" s="335"/>
      <c r="AI57" s="335"/>
      <c r="AJ57" s="335"/>
      <c r="AK57" s="335"/>
      <c r="AL57" s="335"/>
      <c r="AM57" s="335"/>
      <c r="AN57" s="334">
        <f t="shared" si="0"/>
        <v>0</v>
      </c>
      <c r="AO57" s="335"/>
      <c r="AP57" s="335"/>
      <c r="AQ57" s="98" t="s">
        <v>76</v>
      </c>
      <c r="AR57" s="99"/>
      <c r="AS57" s="100">
        <v>0</v>
      </c>
      <c r="AT57" s="101">
        <f t="shared" si="1"/>
        <v>0</v>
      </c>
      <c r="AU57" s="102">
        <f>'06 - Vytápění - způs - 06...'!P85</f>
        <v>0</v>
      </c>
      <c r="AV57" s="101">
        <f>'06 - Vytápění - způs - 06...'!J30</f>
        <v>0</v>
      </c>
      <c r="AW57" s="101">
        <f>'06 - Vytápění - způs - 06...'!J31</f>
        <v>0</v>
      </c>
      <c r="AX57" s="101">
        <f>'06 - Vytápění - způs - 06...'!J32</f>
        <v>0</v>
      </c>
      <c r="AY57" s="101">
        <f>'06 - Vytápění - způs - 06...'!J33</f>
        <v>0</v>
      </c>
      <c r="AZ57" s="101">
        <f>'06 - Vytápění - způs - 06...'!F30</f>
        <v>0</v>
      </c>
      <c r="BA57" s="101">
        <f>'06 - Vytápění - způs - 06...'!F31</f>
        <v>0</v>
      </c>
      <c r="BB57" s="101">
        <f>'06 - Vytápění - způs - 06...'!F32</f>
        <v>0</v>
      </c>
      <c r="BC57" s="101">
        <f>'06 - Vytápění - způs - 06...'!F33</f>
        <v>0</v>
      </c>
      <c r="BD57" s="103">
        <f>'06 - Vytápění - způs - 06...'!F34</f>
        <v>0</v>
      </c>
      <c r="BT57" s="104" t="s">
        <v>77</v>
      </c>
      <c r="BV57" s="104" t="s">
        <v>71</v>
      </c>
      <c r="BW57" s="104" t="s">
        <v>94</v>
      </c>
      <c r="BX57" s="104" t="s">
        <v>7</v>
      </c>
      <c r="CL57" s="104" t="s">
        <v>21</v>
      </c>
      <c r="CM57" s="104" t="s">
        <v>79</v>
      </c>
    </row>
    <row r="58" spans="1:91" s="5" customFormat="1" ht="69" customHeight="1">
      <c r="A58" s="94" t="s">
        <v>73</v>
      </c>
      <c r="B58" s="95"/>
      <c r="C58" s="96"/>
      <c r="D58" s="336" t="s">
        <v>95</v>
      </c>
      <c r="E58" s="336"/>
      <c r="F58" s="336"/>
      <c r="G58" s="336"/>
      <c r="H58" s="336"/>
      <c r="I58" s="97"/>
      <c r="J58" s="336" t="s">
        <v>96</v>
      </c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6"/>
      <c r="AA58" s="336"/>
      <c r="AB58" s="336"/>
      <c r="AC58" s="336"/>
      <c r="AD58" s="336"/>
      <c r="AE58" s="336"/>
      <c r="AF58" s="336"/>
      <c r="AG58" s="334">
        <f>'07 - VZDUCHOTECHNIKA - 07...'!J27</f>
        <v>0</v>
      </c>
      <c r="AH58" s="335"/>
      <c r="AI58" s="335"/>
      <c r="AJ58" s="335"/>
      <c r="AK58" s="335"/>
      <c r="AL58" s="335"/>
      <c r="AM58" s="335"/>
      <c r="AN58" s="334">
        <f t="shared" si="0"/>
        <v>0</v>
      </c>
      <c r="AO58" s="335"/>
      <c r="AP58" s="335"/>
      <c r="AQ58" s="98" t="s">
        <v>76</v>
      </c>
      <c r="AR58" s="99"/>
      <c r="AS58" s="100">
        <v>0</v>
      </c>
      <c r="AT58" s="101">
        <f t="shared" si="1"/>
        <v>0</v>
      </c>
      <c r="AU58" s="102">
        <f>'07 - VZDUCHOTECHNIKA - 07...'!P77</f>
        <v>0</v>
      </c>
      <c r="AV58" s="101">
        <f>'07 - VZDUCHOTECHNIKA - 07...'!J30</f>
        <v>0</v>
      </c>
      <c r="AW58" s="101">
        <f>'07 - VZDUCHOTECHNIKA - 07...'!J31</f>
        <v>0</v>
      </c>
      <c r="AX58" s="101">
        <f>'07 - VZDUCHOTECHNIKA - 07...'!J32</f>
        <v>0</v>
      </c>
      <c r="AY58" s="101">
        <f>'07 - VZDUCHOTECHNIKA - 07...'!J33</f>
        <v>0</v>
      </c>
      <c r="AZ58" s="101">
        <f>'07 - VZDUCHOTECHNIKA - 07...'!F30</f>
        <v>0</v>
      </c>
      <c r="BA58" s="101">
        <f>'07 - VZDUCHOTECHNIKA - 07...'!F31</f>
        <v>0</v>
      </c>
      <c r="BB58" s="101">
        <f>'07 - VZDUCHOTECHNIKA - 07...'!F32</f>
        <v>0</v>
      </c>
      <c r="BC58" s="101">
        <f>'07 - VZDUCHOTECHNIKA - 07...'!F33</f>
        <v>0</v>
      </c>
      <c r="BD58" s="103">
        <f>'07 - VZDUCHOTECHNIKA - 07...'!F34</f>
        <v>0</v>
      </c>
      <c r="BT58" s="104" t="s">
        <v>77</v>
      </c>
      <c r="BV58" s="104" t="s">
        <v>71</v>
      </c>
      <c r="BW58" s="104" t="s">
        <v>97</v>
      </c>
      <c r="BX58" s="104" t="s">
        <v>7</v>
      </c>
      <c r="CL58" s="104" t="s">
        <v>21</v>
      </c>
      <c r="CM58" s="104" t="s">
        <v>79</v>
      </c>
    </row>
    <row r="59" spans="1:91" s="5" customFormat="1" ht="53.25" customHeight="1">
      <c r="A59" s="94" t="s">
        <v>73</v>
      </c>
      <c r="B59" s="95"/>
      <c r="C59" s="96"/>
      <c r="D59" s="336" t="s">
        <v>98</v>
      </c>
      <c r="E59" s="336"/>
      <c r="F59" s="336"/>
      <c r="G59" s="336"/>
      <c r="H59" s="336"/>
      <c r="I59" s="97"/>
      <c r="J59" s="336" t="s">
        <v>99</v>
      </c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4">
        <f>'08 - Plynoinstalace  - 08...'!J27</f>
        <v>0</v>
      </c>
      <c r="AH59" s="335"/>
      <c r="AI59" s="335"/>
      <c r="AJ59" s="335"/>
      <c r="AK59" s="335"/>
      <c r="AL59" s="335"/>
      <c r="AM59" s="335"/>
      <c r="AN59" s="334">
        <f t="shared" si="0"/>
        <v>0</v>
      </c>
      <c r="AO59" s="335"/>
      <c r="AP59" s="335"/>
      <c r="AQ59" s="98" t="s">
        <v>76</v>
      </c>
      <c r="AR59" s="99"/>
      <c r="AS59" s="100">
        <v>0</v>
      </c>
      <c r="AT59" s="101">
        <f t="shared" si="1"/>
        <v>0</v>
      </c>
      <c r="AU59" s="102">
        <f>'08 - Plynoinstalace  - 08...'!P80</f>
        <v>0</v>
      </c>
      <c r="AV59" s="101">
        <f>'08 - Plynoinstalace  - 08...'!J30</f>
        <v>0</v>
      </c>
      <c r="AW59" s="101">
        <f>'08 - Plynoinstalace  - 08...'!J31</f>
        <v>0</v>
      </c>
      <c r="AX59" s="101">
        <f>'08 - Plynoinstalace  - 08...'!J32</f>
        <v>0</v>
      </c>
      <c r="AY59" s="101">
        <f>'08 - Plynoinstalace  - 08...'!J33</f>
        <v>0</v>
      </c>
      <c r="AZ59" s="101">
        <f>'08 - Plynoinstalace  - 08...'!F30</f>
        <v>0</v>
      </c>
      <c r="BA59" s="101">
        <f>'08 - Plynoinstalace  - 08...'!F31</f>
        <v>0</v>
      </c>
      <c r="BB59" s="101">
        <f>'08 - Plynoinstalace  - 08...'!F32</f>
        <v>0</v>
      </c>
      <c r="BC59" s="101">
        <f>'08 - Plynoinstalace  - 08...'!F33</f>
        <v>0</v>
      </c>
      <c r="BD59" s="103">
        <f>'08 - Plynoinstalace  - 08...'!F34</f>
        <v>0</v>
      </c>
      <c r="BT59" s="104" t="s">
        <v>77</v>
      </c>
      <c r="BV59" s="104" t="s">
        <v>71</v>
      </c>
      <c r="BW59" s="104" t="s">
        <v>100</v>
      </c>
      <c r="BX59" s="104" t="s">
        <v>7</v>
      </c>
      <c r="CL59" s="104" t="s">
        <v>21</v>
      </c>
      <c r="CM59" s="104" t="s">
        <v>79</v>
      </c>
    </row>
    <row r="60" spans="1:91" s="5" customFormat="1" ht="53.25" customHeight="1">
      <c r="A60" s="94" t="s">
        <v>73</v>
      </c>
      <c r="B60" s="95"/>
      <c r="C60" s="96"/>
      <c r="D60" s="336" t="s">
        <v>101</v>
      </c>
      <c r="E60" s="336"/>
      <c r="F60" s="336"/>
      <c r="G60" s="336"/>
      <c r="H60" s="336"/>
      <c r="I60" s="97"/>
      <c r="J60" s="336" t="s">
        <v>102</v>
      </c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  <c r="AB60" s="336"/>
      <c r="AC60" s="336"/>
      <c r="AD60" s="336"/>
      <c r="AE60" s="336"/>
      <c r="AF60" s="336"/>
      <c r="AG60" s="334">
        <f>'09 - Elektromontáže  - 09...'!J27</f>
        <v>0</v>
      </c>
      <c r="AH60" s="335"/>
      <c r="AI60" s="335"/>
      <c r="AJ60" s="335"/>
      <c r="AK60" s="335"/>
      <c r="AL60" s="335"/>
      <c r="AM60" s="335"/>
      <c r="AN60" s="334">
        <f t="shared" si="0"/>
        <v>0</v>
      </c>
      <c r="AO60" s="335"/>
      <c r="AP60" s="335"/>
      <c r="AQ60" s="98" t="s">
        <v>76</v>
      </c>
      <c r="AR60" s="99"/>
      <c r="AS60" s="100">
        <v>0</v>
      </c>
      <c r="AT60" s="101">
        <f t="shared" si="1"/>
        <v>0</v>
      </c>
      <c r="AU60" s="102">
        <f>'09 - Elektromontáže  - 09...'!P102</f>
        <v>0</v>
      </c>
      <c r="AV60" s="101">
        <f>'09 - Elektromontáže  - 09...'!J30</f>
        <v>0</v>
      </c>
      <c r="AW60" s="101">
        <f>'09 - Elektromontáže  - 09...'!J31</f>
        <v>0</v>
      </c>
      <c r="AX60" s="101">
        <f>'09 - Elektromontáže  - 09...'!J32</f>
        <v>0</v>
      </c>
      <c r="AY60" s="101">
        <f>'09 - Elektromontáže  - 09...'!J33</f>
        <v>0</v>
      </c>
      <c r="AZ60" s="101">
        <f>'09 - Elektromontáže  - 09...'!F30</f>
        <v>0</v>
      </c>
      <c r="BA60" s="101">
        <f>'09 - Elektromontáže  - 09...'!F31</f>
        <v>0</v>
      </c>
      <c r="BB60" s="101">
        <f>'09 - Elektromontáže  - 09...'!F32</f>
        <v>0</v>
      </c>
      <c r="BC60" s="101">
        <f>'09 - Elektromontáže  - 09...'!F33</f>
        <v>0</v>
      </c>
      <c r="BD60" s="103">
        <f>'09 - Elektromontáže  - 09...'!F34</f>
        <v>0</v>
      </c>
      <c r="BT60" s="104" t="s">
        <v>77</v>
      </c>
      <c r="BV60" s="104" t="s">
        <v>71</v>
      </c>
      <c r="BW60" s="104" t="s">
        <v>103</v>
      </c>
      <c r="BX60" s="104" t="s">
        <v>7</v>
      </c>
      <c r="CL60" s="104" t="s">
        <v>21</v>
      </c>
      <c r="CM60" s="104" t="s">
        <v>79</v>
      </c>
    </row>
    <row r="61" spans="1:91" s="5" customFormat="1" ht="53.25" customHeight="1">
      <c r="A61" s="94" t="s">
        <v>73</v>
      </c>
      <c r="B61" s="95"/>
      <c r="C61" s="96"/>
      <c r="D61" s="336" t="s">
        <v>104</v>
      </c>
      <c r="E61" s="336"/>
      <c r="F61" s="336"/>
      <c r="G61" s="336"/>
      <c r="H61" s="336"/>
      <c r="I61" s="97"/>
      <c r="J61" s="336" t="s">
        <v>105</v>
      </c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4">
        <f>'10 - Elektromontáže  - 10...'!J27</f>
        <v>0</v>
      </c>
      <c r="AH61" s="335"/>
      <c r="AI61" s="335"/>
      <c r="AJ61" s="335"/>
      <c r="AK61" s="335"/>
      <c r="AL61" s="335"/>
      <c r="AM61" s="335"/>
      <c r="AN61" s="334">
        <f t="shared" si="0"/>
        <v>0</v>
      </c>
      <c r="AO61" s="335"/>
      <c r="AP61" s="335"/>
      <c r="AQ61" s="98" t="s">
        <v>76</v>
      </c>
      <c r="AR61" s="99"/>
      <c r="AS61" s="100">
        <v>0</v>
      </c>
      <c r="AT61" s="101">
        <f t="shared" si="1"/>
        <v>0</v>
      </c>
      <c r="AU61" s="102">
        <f>'10 - Elektromontáže  - 10...'!P80</f>
        <v>0</v>
      </c>
      <c r="AV61" s="101">
        <f>'10 - Elektromontáže  - 10...'!J30</f>
        <v>0</v>
      </c>
      <c r="AW61" s="101">
        <f>'10 - Elektromontáže  - 10...'!J31</f>
        <v>0</v>
      </c>
      <c r="AX61" s="101">
        <f>'10 - Elektromontáže  - 10...'!J32</f>
        <v>0</v>
      </c>
      <c r="AY61" s="101">
        <f>'10 - Elektromontáže  - 10...'!J33</f>
        <v>0</v>
      </c>
      <c r="AZ61" s="101">
        <f>'10 - Elektromontáže  - 10...'!F30</f>
        <v>0</v>
      </c>
      <c r="BA61" s="101">
        <f>'10 - Elektromontáže  - 10...'!F31</f>
        <v>0</v>
      </c>
      <c r="BB61" s="101">
        <f>'10 - Elektromontáže  - 10...'!F32</f>
        <v>0</v>
      </c>
      <c r="BC61" s="101">
        <f>'10 - Elektromontáže  - 10...'!F33</f>
        <v>0</v>
      </c>
      <c r="BD61" s="103">
        <f>'10 - Elektromontáže  - 10...'!F34</f>
        <v>0</v>
      </c>
      <c r="BT61" s="104" t="s">
        <v>77</v>
      </c>
      <c r="BV61" s="104" t="s">
        <v>71</v>
      </c>
      <c r="BW61" s="104" t="s">
        <v>106</v>
      </c>
      <c r="BX61" s="104" t="s">
        <v>7</v>
      </c>
      <c r="CL61" s="104" t="s">
        <v>21</v>
      </c>
      <c r="CM61" s="104" t="s">
        <v>79</v>
      </c>
    </row>
    <row r="62" spans="1:91" s="5" customFormat="1" ht="53.25" customHeight="1">
      <c r="A62" s="94" t="s">
        <v>73</v>
      </c>
      <c r="B62" s="95"/>
      <c r="C62" s="96"/>
      <c r="D62" s="336" t="s">
        <v>107</v>
      </c>
      <c r="E62" s="336"/>
      <c r="F62" s="336"/>
      <c r="G62" s="336"/>
      <c r="H62" s="336"/>
      <c r="I62" s="97"/>
      <c r="J62" s="336" t="s">
        <v>108</v>
      </c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4">
        <f>'11 - Gastro - způsob - 11...'!J27</f>
        <v>0</v>
      </c>
      <c r="AH62" s="335"/>
      <c r="AI62" s="335"/>
      <c r="AJ62" s="335"/>
      <c r="AK62" s="335"/>
      <c r="AL62" s="335"/>
      <c r="AM62" s="335"/>
      <c r="AN62" s="334">
        <f t="shared" si="0"/>
        <v>0</v>
      </c>
      <c r="AO62" s="335"/>
      <c r="AP62" s="335"/>
      <c r="AQ62" s="98" t="s">
        <v>76</v>
      </c>
      <c r="AR62" s="99"/>
      <c r="AS62" s="100">
        <v>0</v>
      </c>
      <c r="AT62" s="101">
        <f t="shared" si="1"/>
        <v>0</v>
      </c>
      <c r="AU62" s="102">
        <f>'11 - Gastro - způsob - 11...'!P88</f>
        <v>0</v>
      </c>
      <c r="AV62" s="101">
        <f>'11 - Gastro - způsob - 11...'!J30</f>
        <v>0</v>
      </c>
      <c r="AW62" s="101">
        <f>'11 - Gastro - způsob - 11...'!J31</f>
        <v>0</v>
      </c>
      <c r="AX62" s="101">
        <f>'11 - Gastro - způsob - 11...'!J32</f>
        <v>0</v>
      </c>
      <c r="AY62" s="101">
        <f>'11 - Gastro - způsob - 11...'!J33</f>
        <v>0</v>
      </c>
      <c r="AZ62" s="101">
        <f>'11 - Gastro - způsob - 11...'!F30</f>
        <v>0</v>
      </c>
      <c r="BA62" s="101">
        <f>'11 - Gastro - způsob - 11...'!F31</f>
        <v>0</v>
      </c>
      <c r="BB62" s="101">
        <f>'11 - Gastro - způsob - 11...'!F32</f>
        <v>0</v>
      </c>
      <c r="BC62" s="101">
        <f>'11 - Gastro - způsob - 11...'!F33</f>
        <v>0</v>
      </c>
      <c r="BD62" s="103">
        <f>'11 - Gastro - způsob - 11...'!F34</f>
        <v>0</v>
      </c>
      <c r="BT62" s="104" t="s">
        <v>77</v>
      </c>
      <c r="BV62" s="104" t="s">
        <v>71</v>
      </c>
      <c r="BW62" s="104" t="s">
        <v>109</v>
      </c>
      <c r="BX62" s="104" t="s">
        <v>7</v>
      </c>
      <c r="CL62" s="104" t="s">
        <v>21</v>
      </c>
      <c r="CM62" s="104" t="s">
        <v>79</v>
      </c>
    </row>
    <row r="63" spans="1:91" s="5" customFormat="1" ht="22.5" customHeight="1">
      <c r="A63" s="94" t="s">
        <v>73</v>
      </c>
      <c r="B63" s="95"/>
      <c r="C63" s="96"/>
      <c r="D63" s="336" t="s">
        <v>110</v>
      </c>
      <c r="E63" s="336"/>
      <c r="F63" s="336"/>
      <c r="G63" s="336"/>
      <c r="H63" s="336"/>
      <c r="I63" s="97"/>
      <c r="J63" s="336" t="s">
        <v>111</v>
      </c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4">
        <f>'12 - Vedlejší a ostatní n...'!J27</f>
        <v>0</v>
      </c>
      <c r="AH63" s="335"/>
      <c r="AI63" s="335"/>
      <c r="AJ63" s="335"/>
      <c r="AK63" s="335"/>
      <c r="AL63" s="335"/>
      <c r="AM63" s="335"/>
      <c r="AN63" s="334">
        <f t="shared" si="0"/>
        <v>0</v>
      </c>
      <c r="AO63" s="335"/>
      <c r="AP63" s="335"/>
      <c r="AQ63" s="98" t="s">
        <v>76</v>
      </c>
      <c r="AR63" s="99"/>
      <c r="AS63" s="105">
        <v>0</v>
      </c>
      <c r="AT63" s="106">
        <f t="shared" si="1"/>
        <v>0</v>
      </c>
      <c r="AU63" s="107">
        <f>'12 - Vedlejší a ostatní n...'!P77</f>
        <v>0</v>
      </c>
      <c r="AV63" s="106">
        <f>'12 - Vedlejší a ostatní n...'!J30</f>
        <v>0</v>
      </c>
      <c r="AW63" s="106">
        <f>'12 - Vedlejší a ostatní n...'!J31</f>
        <v>0</v>
      </c>
      <c r="AX63" s="106">
        <f>'12 - Vedlejší a ostatní n...'!J32</f>
        <v>0</v>
      </c>
      <c r="AY63" s="106">
        <f>'12 - Vedlejší a ostatní n...'!J33</f>
        <v>0</v>
      </c>
      <c r="AZ63" s="106">
        <f>'12 - Vedlejší a ostatní n...'!F30</f>
        <v>0</v>
      </c>
      <c r="BA63" s="106">
        <f>'12 - Vedlejší a ostatní n...'!F31</f>
        <v>0</v>
      </c>
      <c r="BB63" s="106">
        <f>'12 - Vedlejší a ostatní n...'!F32</f>
        <v>0</v>
      </c>
      <c r="BC63" s="106">
        <f>'12 - Vedlejší a ostatní n...'!F33</f>
        <v>0</v>
      </c>
      <c r="BD63" s="108">
        <f>'12 - Vedlejší a ostatní n...'!F34</f>
        <v>0</v>
      </c>
      <c r="BT63" s="104" t="s">
        <v>77</v>
      </c>
      <c r="BV63" s="104" t="s">
        <v>71</v>
      </c>
      <c r="BW63" s="104" t="s">
        <v>112</v>
      </c>
      <c r="BX63" s="104" t="s">
        <v>7</v>
      </c>
      <c r="CL63" s="104" t="s">
        <v>21</v>
      </c>
      <c r="CM63" s="104" t="s">
        <v>79</v>
      </c>
    </row>
    <row r="64" spans="1:91" s="1" customFormat="1" ht="30" customHeight="1">
      <c r="B64" s="39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59"/>
    </row>
    <row r="65" spans="2:44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9"/>
    </row>
  </sheetData>
  <sheetProtection algorithmName="SHA-512" hashValue="L3AF8+IeyKMfxetA75vmi1qNHUNiyLYym3heRX7/8ATrgSyy7OX71xSsebWj1Ft22E3JxSSd1Ja2tJIF8BfcXQ==" saltValue="c7Y4m6IZV/oNzPRdvBWVZA==" spinCount="100000" sheet="1" objects="1" scenarios="1" formatCells="0" formatColumns="0" formatRows="0" sort="0" autoFilter="0"/>
  <mergeCells count="85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AM44:AN44"/>
    <mergeCell ref="AM46:AP46"/>
    <mergeCell ref="AS46:AT48"/>
    <mergeCell ref="C49:G49"/>
    <mergeCell ref="I49:AF49"/>
    <mergeCell ref="AG49:AM49"/>
    <mergeCell ref="AN49:AP49"/>
    <mergeCell ref="D52:H52"/>
    <mergeCell ref="J52:AF52"/>
    <mergeCell ref="AN53:AP53"/>
    <mergeCell ref="AG53:AM53"/>
    <mergeCell ref="D53:H53"/>
    <mergeCell ref="J53:AF53"/>
    <mergeCell ref="D54:H54"/>
    <mergeCell ref="J54:AF54"/>
    <mergeCell ref="AN55:AP55"/>
    <mergeCell ref="AG55:AM55"/>
    <mergeCell ref="D55:H55"/>
    <mergeCell ref="J55:AF55"/>
    <mergeCell ref="D56:H56"/>
    <mergeCell ref="J56:AF56"/>
    <mergeCell ref="AN57:AP57"/>
    <mergeCell ref="AG57:AM57"/>
    <mergeCell ref="D57:H57"/>
    <mergeCell ref="J57:AF57"/>
    <mergeCell ref="D58:H58"/>
    <mergeCell ref="J58:AF58"/>
    <mergeCell ref="AN59:AP59"/>
    <mergeCell ref="AG59:AM59"/>
    <mergeCell ref="D59:H59"/>
    <mergeCell ref="J59:AF59"/>
    <mergeCell ref="D60:H60"/>
    <mergeCell ref="J60:AF60"/>
    <mergeCell ref="AN61:AP61"/>
    <mergeCell ref="AG61:AM61"/>
    <mergeCell ref="D61:H61"/>
    <mergeCell ref="J61:AF61"/>
    <mergeCell ref="D62:H62"/>
    <mergeCell ref="J62:AF62"/>
    <mergeCell ref="AN63:AP63"/>
    <mergeCell ref="AG63:AM63"/>
    <mergeCell ref="D63:H63"/>
    <mergeCell ref="J63:AF63"/>
    <mergeCell ref="AG51:AM51"/>
    <mergeCell ref="AN51:AP51"/>
    <mergeCell ref="AR2:BE2"/>
    <mergeCell ref="AN62:AP62"/>
    <mergeCell ref="AG62:AM62"/>
    <mergeCell ref="AN60:AP60"/>
    <mergeCell ref="AG60:AM60"/>
    <mergeCell ref="AN58:AP58"/>
    <mergeCell ref="AG58:AM58"/>
    <mergeCell ref="AN56:AP56"/>
    <mergeCell ref="AG56:AM56"/>
    <mergeCell ref="AN54:AP54"/>
    <mergeCell ref="AG54:AM54"/>
    <mergeCell ref="AN52:AP52"/>
    <mergeCell ref="AG52:AM52"/>
    <mergeCell ref="L42:AO42"/>
  </mergeCells>
  <hyperlinks>
    <hyperlink ref="K1:S1" location="C2" display="1) Rekapitulace stavby"/>
    <hyperlink ref="W1:AI1" location="C51" display="2) Rekapitulace objektů stavby a soupisů prací"/>
    <hyperlink ref="A52" location="'01 - Architektonicko-stav...'!C2" display="/"/>
    <hyperlink ref="A53" location="'02 - Architektonicko-stav...'!C2" display="/"/>
    <hyperlink ref="A54" location="'03 - Zpevněné plochy a te...'!C2" display="/"/>
    <hyperlink ref="A55" location="'04 - ZTI  - způsobil - 04...'!C2" display="/"/>
    <hyperlink ref="A56" location="'05 - ZTI  stávající  - 05...'!C2" display="/"/>
    <hyperlink ref="A57" location="'06 - Vytápění - způs - 06...'!C2" display="/"/>
    <hyperlink ref="A58" location="'07 - VZDUCHOTECHNIKA - 07...'!C2" display="/"/>
    <hyperlink ref="A59" location="'08 - Plynoinstalace  - 08...'!C2" display="/"/>
    <hyperlink ref="A60" location="'09 - Elektromontáže  - 09...'!C2" display="/"/>
    <hyperlink ref="A61" location="'10 - Elektromontáže  - 10...'!C2" display="/"/>
    <hyperlink ref="A62" location="'11 - Gastro - způsob - 11...'!C2" display="/"/>
    <hyperlink ref="A63" location="'12 - Vedlejší a ostatní n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54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103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3185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ROUND(J102,2)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ROUND(SUM(BE102:BE353), 2)</f>
        <v>0</v>
      </c>
      <c r="G30" s="40"/>
      <c r="H30" s="40"/>
      <c r="I30" s="129">
        <v>0.21</v>
      </c>
      <c r="J30" s="128">
        <f>ROUND(ROUND((SUM(BE102:BE353)),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ROUND(SUM(BF102:BF353), 2)</f>
        <v>0</v>
      </c>
      <c r="G31" s="40"/>
      <c r="H31" s="40"/>
      <c r="I31" s="129">
        <v>0.15</v>
      </c>
      <c r="J31" s="128">
        <f>ROUND(ROUND((SUM(BF102:BF353)),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ROUND(SUM(BG102:BG353),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ROUND(SUM(BH102:BH353),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ROUND(SUM(BI102:BI353),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09 - Elektromontáže  - 09 - Elektromontáže - způ...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J102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3186</v>
      </c>
      <c r="E57" s="150"/>
      <c r="F57" s="150"/>
      <c r="G57" s="150"/>
      <c r="H57" s="150"/>
      <c r="I57" s="151"/>
      <c r="J57" s="152">
        <f>J103</f>
        <v>0</v>
      </c>
      <c r="K57" s="153"/>
    </row>
    <row r="58" spans="2:47" s="8" customFormat="1" ht="19.899999999999999" customHeight="1">
      <c r="B58" s="154"/>
      <c r="C58" s="155"/>
      <c r="D58" s="156" t="s">
        <v>3187</v>
      </c>
      <c r="E58" s="157"/>
      <c r="F58" s="157"/>
      <c r="G58" s="157"/>
      <c r="H58" s="157"/>
      <c r="I58" s="158"/>
      <c r="J58" s="159">
        <f>J104</f>
        <v>0</v>
      </c>
      <c r="K58" s="160"/>
    </row>
    <row r="59" spans="2:47" s="8" customFormat="1" ht="19.899999999999999" customHeight="1">
      <c r="B59" s="154"/>
      <c r="C59" s="155"/>
      <c r="D59" s="156" t="s">
        <v>3188</v>
      </c>
      <c r="E59" s="157"/>
      <c r="F59" s="157"/>
      <c r="G59" s="157"/>
      <c r="H59" s="157"/>
      <c r="I59" s="158"/>
      <c r="J59" s="159">
        <f>J116</f>
        <v>0</v>
      </c>
      <c r="K59" s="160"/>
    </row>
    <row r="60" spans="2:47" s="8" customFormat="1" ht="19.899999999999999" customHeight="1">
      <c r="B60" s="154"/>
      <c r="C60" s="155"/>
      <c r="D60" s="156" t="s">
        <v>3189</v>
      </c>
      <c r="E60" s="157"/>
      <c r="F60" s="157"/>
      <c r="G60" s="157"/>
      <c r="H60" s="157"/>
      <c r="I60" s="158"/>
      <c r="J60" s="159">
        <f>J140</f>
        <v>0</v>
      </c>
      <c r="K60" s="160"/>
    </row>
    <row r="61" spans="2:47" s="8" customFormat="1" ht="19.899999999999999" customHeight="1">
      <c r="B61" s="154"/>
      <c r="C61" s="155"/>
      <c r="D61" s="156" t="s">
        <v>3190</v>
      </c>
      <c r="E61" s="157"/>
      <c r="F61" s="157"/>
      <c r="G61" s="157"/>
      <c r="H61" s="157"/>
      <c r="I61" s="158"/>
      <c r="J61" s="159">
        <f>J151</f>
        <v>0</v>
      </c>
      <c r="K61" s="160"/>
    </row>
    <row r="62" spans="2:47" s="8" customFormat="1" ht="19.899999999999999" customHeight="1">
      <c r="B62" s="154"/>
      <c r="C62" s="155"/>
      <c r="D62" s="156" t="s">
        <v>3191</v>
      </c>
      <c r="E62" s="157"/>
      <c r="F62" s="157"/>
      <c r="G62" s="157"/>
      <c r="H62" s="157"/>
      <c r="I62" s="158"/>
      <c r="J62" s="159">
        <f>J162</f>
        <v>0</v>
      </c>
      <c r="K62" s="160"/>
    </row>
    <row r="63" spans="2:47" s="8" customFormat="1" ht="19.899999999999999" customHeight="1">
      <c r="B63" s="154"/>
      <c r="C63" s="155"/>
      <c r="D63" s="156" t="s">
        <v>3192</v>
      </c>
      <c r="E63" s="157"/>
      <c r="F63" s="157"/>
      <c r="G63" s="157"/>
      <c r="H63" s="157"/>
      <c r="I63" s="158"/>
      <c r="J63" s="159">
        <f>J166</f>
        <v>0</v>
      </c>
      <c r="K63" s="160"/>
    </row>
    <row r="64" spans="2:47" s="8" customFormat="1" ht="19.899999999999999" customHeight="1">
      <c r="B64" s="154"/>
      <c r="C64" s="155"/>
      <c r="D64" s="156" t="s">
        <v>3193</v>
      </c>
      <c r="E64" s="157"/>
      <c r="F64" s="157"/>
      <c r="G64" s="157"/>
      <c r="H64" s="157"/>
      <c r="I64" s="158"/>
      <c r="J64" s="159">
        <f>J170</f>
        <v>0</v>
      </c>
      <c r="K64" s="160"/>
    </row>
    <row r="65" spans="2:11" s="8" customFormat="1" ht="19.899999999999999" customHeight="1">
      <c r="B65" s="154"/>
      <c r="C65" s="155"/>
      <c r="D65" s="156" t="s">
        <v>3194</v>
      </c>
      <c r="E65" s="157"/>
      <c r="F65" s="157"/>
      <c r="G65" s="157"/>
      <c r="H65" s="157"/>
      <c r="I65" s="158"/>
      <c r="J65" s="159">
        <f>J177</f>
        <v>0</v>
      </c>
      <c r="K65" s="160"/>
    </row>
    <row r="66" spans="2:11" s="8" customFormat="1" ht="19.899999999999999" customHeight="1">
      <c r="B66" s="154"/>
      <c r="C66" s="155"/>
      <c r="D66" s="156" t="s">
        <v>3195</v>
      </c>
      <c r="E66" s="157"/>
      <c r="F66" s="157"/>
      <c r="G66" s="157"/>
      <c r="H66" s="157"/>
      <c r="I66" s="158"/>
      <c r="J66" s="159">
        <f>J192</f>
        <v>0</v>
      </c>
      <c r="K66" s="160"/>
    </row>
    <row r="67" spans="2:11" s="8" customFormat="1" ht="19.899999999999999" customHeight="1">
      <c r="B67" s="154"/>
      <c r="C67" s="155"/>
      <c r="D67" s="156" t="s">
        <v>3196</v>
      </c>
      <c r="E67" s="157"/>
      <c r="F67" s="157"/>
      <c r="G67" s="157"/>
      <c r="H67" s="157"/>
      <c r="I67" s="158"/>
      <c r="J67" s="159">
        <f>J212</f>
        <v>0</v>
      </c>
      <c r="K67" s="160"/>
    </row>
    <row r="68" spans="2:11" s="8" customFormat="1" ht="19.899999999999999" customHeight="1">
      <c r="B68" s="154"/>
      <c r="C68" s="155"/>
      <c r="D68" s="156" t="s">
        <v>3197</v>
      </c>
      <c r="E68" s="157"/>
      <c r="F68" s="157"/>
      <c r="G68" s="157"/>
      <c r="H68" s="157"/>
      <c r="I68" s="158"/>
      <c r="J68" s="159">
        <f>J223</f>
        <v>0</v>
      </c>
      <c r="K68" s="160"/>
    </row>
    <row r="69" spans="2:11" s="8" customFormat="1" ht="19.899999999999999" customHeight="1">
      <c r="B69" s="154"/>
      <c r="C69" s="155"/>
      <c r="D69" s="156" t="s">
        <v>3198</v>
      </c>
      <c r="E69" s="157"/>
      <c r="F69" s="157"/>
      <c r="G69" s="157"/>
      <c r="H69" s="157"/>
      <c r="I69" s="158"/>
      <c r="J69" s="159">
        <f>J233</f>
        <v>0</v>
      </c>
      <c r="K69" s="160"/>
    </row>
    <row r="70" spans="2:11" s="8" customFormat="1" ht="19.899999999999999" customHeight="1">
      <c r="B70" s="154"/>
      <c r="C70" s="155"/>
      <c r="D70" s="156" t="s">
        <v>3199</v>
      </c>
      <c r="E70" s="157"/>
      <c r="F70" s="157"/>
      <c r="G70" s="157"/>
      <c r="H70" s="157"/>
      <c r="I70" s="158"/>
      <c r="J70" s="159">
        <f>J241</f>
        <v>0</v>
      </c>
      <c r="K70" s="160"/>
    </row>
    <row r="71" spans="2:11" s="8" customFormat="1" ht="19.899999999999999" customHeight="1">
      <c r="B71" s="154"/>
      <c r="C71" s="155"/>
      <c r="D71" s="156" t="s">
        <v>3200</v>
      </c>
      <c r="E71" s="157"/>
      <c r="F71" s="157"/>
      <c r="G71" s="157"/>
      <c r="H71" s="157"/>
      <c r="I71" s="158"/>
      <c r="J71" s="159">
        <f>J251</f>
        <v>0</v>
      </c>
      <c r="K71" s="160"/>
    </row>
    <row r="72" spans="2:11" s="7" customFormat="1" ht="24.95" customHeight="1">
      <c r="B72" s="147"/>
      <c r="C72" s="148"/>
      <c r="D72" s="149" t="s">
        <v>3201</v>
      </c>
      <c r="E72" s="150"/>
      <c r="F72" s="150"/>
      <c r="G72" s="150"/>
      <c r="H72" s="150"/>
      <c r="I72" s="151"/>
      <c r="J72" s="152">
        <f>J265</f>
        <v>0</v>
      </c>
      <c r="K72" s="153"/>
    </row>
    <row r="73" spans="2:11" s="8" customFormat="1" ht="19.899999999999999" customHeight="1">
      <c r="B73" s="154"/>
      <c r="C73" s="155"/>
      <c r="D73" s="156" t="s">
        <v>3202</v>
      </c>
      <c r="E73" s="157"/>
      <c r="F73" s="157"/>
      <c r="G73" s="157"/>
      <c r="H73" s="157"/>
      <c r="I73" s="158"/>
      <c r="J73" s="159">
        <f>J266</f>
        <v>0</v>
      </c>
      <c r="K73" s="160"/>
    </row>
    <row r="74" spans="2:11" s="8" customFormat="1" ht="19.899999999999999" customHeight="1">
      <c r="B74" s="154"/>
      <c r="C74" s="155"/>
      <c r="D74" s="156" t="s">
        <v>3203</v>
      </c>
      <c r="E74" s="157"/>
      <c r="F74" s="157"/>
      <c r="G74" s="157"/>
      <c r="H74" s="157"/>
      <c r="I74" s="158"/>
      <c r="J74" s="159">
        <f>J277</f>
        <v>0</v>
      </c>
      <c r="K74" s="160"/>
    </row>
    <row r="75" spans="2:11" s="8" customFormat="1" ht="19.899999999999999" customHeight="1">
      <c r="B75" s="154"/>
      <c r="C75" s="155"/>
      <c r="D75" s="156" t="s">
        <v>3204</v>
      </c>
      <c r="E75" s="157"/>
      <c r="F75" s="157"/>
      <c r="G75" s="157"/>
      <c r="H75" s="157"/>
      <c r="I75" s="158"/>
      <c r="J75" s="159">
        <f>J286</f>
        <v>0</v>
      </c>
      <c r="K75" s="160"/>
    </row>
    <row r="76" spans="2:11" s="8" customFormat="1" ht="19.899999999999999" customHeight="1">
      <c r="B76" s="154"/>
      <c r="C76" s="155"/>
      <c r="D76" s="156" t="s">
        <v>3205</v>
      </c>
      <c r="E76" s="157"/>
      <c r="F76" s="157"/>
      <c r="G76" s="157"/>
      <c r="H76" s="157"/>
      <c r="I76" s="158"/>
      <c r="J76" s="159">
        <f>J296</f>
        <v>0</v>
      </c>
      <c r="K76" s="160"/>
    </row>
    <row r="77" spans="2:11" s="8" customFormat="1" ht="14.85" customHeight="1">
      <c r="B77" s="154"/>
      <c r="C77" s="155"/>
      <c r="D77" s="156" t="s">
        <v>3206</v>
      </c>
      <c r="E77" s="157"/>
      <c r="F77" s="157"/>
      <c r="G77" s="157"/>
      <c r="H77" s="157"/>
      <c r="I77" s="158"/>
      <c r="J77" s="159">
        <f>J301</f>
        <v>0</v>
      </c>
      <c r="K77" s="160"/>
    </row>
    <row r="78" spans="2:11" s="7" customFormat="1" ht="24.95" customHeight="1">
      <c r="B78" s="147"/>
      <c r="C78" s="148"/>
      <c r="D78" s="149" t="s">
        <v>3207</v>
      </c>
      <c r="E78" s="150"/>
      <c r="F78" s="150"/>
      <c r="G78" s="150"/>
      <c r="H78" s="150"/>
      <c r="I78" s="151"/>
      <c r="J78" s="152">
        <f>J311</f>
        <v>0</v>
      </c>
      <c r="K78" s="153"/>
    </row>
    <row r="79" spans="2:11" s="8" customFormat="1" ht="19.899999999999999" customHeight="1">
      <c r="B79" s="154"/>
      <c r="C79" s="155"/>
      <c r="D79" s="156" t="s">
        <v>3208</v>
      </c>
      <c r="E79" s="157"/>
      <c r="F79" s="157"/>
      <c r="G79" s="157"/>
      <c r="H79" s="157"/>
      <c r="I79" s="158"/>
      <c r="J79" s="159">
        <f>J312</f>
        <v>0</v>
      </c>
      <c r="K79" s="160"/>
    </row>
    <row r="80" spans="2:11" s="8" customFormat="1" ht="19.899999999999999" customHeight="1">
      <c r="B80" s="154"/>
      <c r="C80" s="155"/>
      <c r="D80" s="156" t="s">
        <v>3209</v>
      </c>
      <c r="E80" s="157"/>
      <c r="F80" s="157"/>
      <c r="G80" s="157"/>
      <c r="H80" s="157"/>
      <c r="I80" s="158"/>
      <c r="J80" s="159">
        <f>J323</f>
        <v>0</v>
      </c>
      <c r="K80" s="160"/>
    </row>
    <row r="81" spans="2:12" s="8" customFormat="1" ht="14.85" customHeight="1">
      <c r="B81" s="154"/>
      <c r="C81" s="155"/>
      <c r="D81" s="156" t="s">
        <v>3206</v>
      </c>
      <c r="E81" s="157"/>
      <c r="F81" s="157"/>
      <c r="G81" s="157"/>
      <c r="H81" s="157"/>
      <c r="I81" s="158"/>
      <c r="J81" s="159">
        <f>J341</f>
        <v>0</v>
      </c>
      <c r="K81" s="160"/>
    </row>
    <row r="82" spans="2:12" s="7" customFormat="1" ht="24.95" customHeight="1">
      <c r="B82" s="147"/>
      <c r="C82" s="148"/>
      <c r="D82" s="149" t="s">
        <v>3210</v>
      </c>
      <c r="E82" s="150"/>
      <c r="F82" s="150"/>
      <c r="G82" s="150"/>
      <c r="H82" s="150"/>
      <c r="I82" s="151"/>
      <c r="J82" s="152">
        <f>J353</f>
        <v>0</v>
      </c>
      <c r="K82" s="153"/>
    </row>
    <row r="83" spans="2:12" s="1" customFormat="1" ht="21.75" customHeight="1">
      <c r="B83" s="39"/>
      <c r="C83" s="40"/>
      <c r="D83" s="40"/>
      <c r="E83" s="40"/>
      <c r="F83" s="40"/>
      <c r="G83" s="40"/>
      <c r="H83" s="40"/>
      <c r="I83" s="116"/>
      <c r="J83" s="40"/>
      <c r="K83" s="43"/>
    </row>
    <row r="84" spans="2:12" s="1" customFormat="1" ht="6.95" customHeight="1">
      <c r="B84" s="54"/>
      <c r="C84" s="55"/>
      <c r="D84" s="55"/>
      <c r="E84" s="55"/>
      <c r="F84" s="55"/>
      <c r="G84" s="55"/>
      <c r="H84" s="55"/>
      <c r="I84" s="137"/>
      <c r="J84" s="55"/>
      <c r="K84" s="56"/>
    </row>
    <row r="88" spans="2:12" s="1" customFormat="1" ht="6.95" customHeight="1">
      <c r="B88" s="57"/>
      <c r="C88" s="58"/>
      <c r="D88" s="58"/>
      <c r="E88" s="58"/>
      <c r="F88" s="58"/>
      <c r="G88" s="58"/>
      <c r="H88" s="58"/>
      <c r="I88" s="140"/>
      <c r="J88" s="58"/>
      <c r="K88" s="58"/>
      <c r="L88" s="59"/>
    </row>
    <row r="89" spans="2:12" s="1" customFormat="1" ht="36.950000000000003" customHeight="1">
      <c r="B89" s="39"/>
      <c r="C89" s="60" t="s">
        <v>155</v>
      </c>
      <c r="D89" s="61"/>
      <c r="E89" s="61"/>
      <c r="F89" s="61"/>
      <c r="G89" s="61"/>
      <c r="H89" s="61"/>
      <c r="I89" s="161"/>
      <c r="J89" s="61"/>
      <c r="K89" s="61"/>
      <c r="L89" s="59"/>
    </row>
    <row r="90" spans="2:12" s="1" customFormat="1" ht="6.9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12" s="1" customFormat="1" ht="14.45" customHeight="1">
      <c r="B91" s="39"/>
      <c r="C91" s="63" t="s">
        <v>18</v>
      </c>
      <c r="D91" s="61"/>
      <c r="E91" s="61"/>
      <c r="F91" s="61"/>
      <c r="G91" s="61"/>
      <c r="H91" s="61"/>
      <c r="I91" s="161"/>
      <c r="J91" s="61"/>
      <c r="K91" s="61"/>
      <c r="L91" s="59"/>
    </row>
    <row r="92" spans="2:12" s="1" customFormat="1" ht="22.5" customHeight="1">
      <c r="B92" s="39"/>
      <c r="C92" s="61"/>
      <c r="D92" s="61"/>
      <c r="E92" s="369" t="str">
        <f>E7</f>
        <v>Nástavba a přístavba MŠ Vostelčice Choceň, Smetanova 1682</v>
      </c>
      <c r="F92" s="370"/>
      <c r="G92" s="370"/>
      <c r="H92" s="370"/>
      <c r="I92" s="161"/>
      <c r="J92" s="61"/>
      <c r="K92" s="61"/>
      <c r="L92" s="59"/>
    </row>
    <row r="93" spans="2:12" s="1" customFormat="1" ht="14.45" customHeight="1">
      <c r="B93" s="39"/>
      <c r="C93" s="63" t="s">
        <v>119</v>
      </c>
      <c r="D93" s="61"/>
      <c r="E93" s="61"/>
      <c r="F93" s="61"/>
      <c r="G93" s="61"/>
      <c r="H93" s="61"/>
      <c r="I93" s="161"/>
      <c r="J93" s="61"/>
      <c r="K93" s="61"/>
      <c r="L93" s="59"/>
    </row>
    <row r="94" spans="2:12" s="1" customFormat="1" ht="23.25" customHeight="1">
      <c r="B94" s="39"/>
      <c r="C94" s="61"/>
      <c r="D94" s="61"/>
      <c r="E94" s="337" t="str">
        <f>E9</f>
        <v>09 - Elektromontáže  - 09 - Elektromontáže - způ...</v>
      </c>
      <c r="F94" s="371"/>
      <c r="G94" s="371"/>
      <c r="H94" s="371"/>
      <c r="I94" s="161"/>
      <c r="J94" s="61"/>
      <c r="K94" s="61"/>
      <c r="L94" s="59"/>
    </row>
    <row r="95" spans="2:12" s="1" customFormat="1" ht="6.95" customHeight="1">
      <c r="B95" s="39"/>
      <c r="C95" s="61"/>
      <c r="D95" s="61"/>
      <c r="E95" s="61"/>
      <c r="F95" s="61"/>
      <c r="G95" s="61"/>
      <c r="H95" s="61"/>
      <c r="I95" s="161"/>
      <c r="J95" s="61"/>
      <c r="K95" s="61"/>
      <c r="L95" s="59"/>
    </row>
    <row r="96" spans="2:12" s="1" customFormat="1" ht="18" customHeight="1">
      <c r="B96" s="39"/>
      <c r="C96" s="63" t="s">
        <v>23</v>
      </c>
      <c r="D96" s="61"/>
      <c r="E96" s="61"/>
      <c r="F96" s="162" t="str">
        <f>F12</f>
        <v xml:space="preserve"> </v>
      </c>
      <c r="G96" s="61"/>
      <c r="H96" s="61"/>
      <c r="I96" s="163" t="s">
        <v>25</v>
      </c>
      <c r="J96" s="71" t="str">
        <f>IF(J12="","",J12)</f>
        <v>4. 6. 2017</v>
      </c>
      <c r="K96" s="61"/>
      <c r="L96" s="59"/>
    </row>
    <row r="97" spans="2:65" s="1" customFormat="1" ht="6.95" customHeight="1">
      <c r="B97" s="39"/>
      <c r="C97" s="61"/>
      <c r="D97" s="61"/>
      <c r="E97" s="61"/>
      <c r="F97" s="61"/>
      <c r="G97" s="61"/>
      <c r="H97" s="61"/>
      <c r="I97" s="161"/>
      <c r="J97" s="61"/>
      <c r="K97" s="61"/>
      <c r="L97" s="59"/>
    </row>
    <row r="98" spans="2:65" s="1" customFormat="1" ht="15">
      <c r="B98" s="39"/>
      <c r="C98" s="63" t="s">
        <v>27</v>
      </c>
      <c r="D98" s="61"/>
      <c r="E98" s="61"/>
      <c r="F98" s="162" t="str">
        <f>E15</f>
        <v xml:space="preserve"> </v>
      </c>
      <c r="G98" s="61"/>
      <c r="H98" s="61"/>
      <c r="I98" s="163" t="s">
        <v>32</v>
      </c>
      <c r="J98" s="162" t="str">
        <f>E21</f>
        <v xml:space="preserve"> </v>
      </c>
      <c r="K98" s="61"/>
      <c r="L98" s="59"/>
    </row>
    <row r="99" spans="2:65" s="1" customFormat="1" ht="14.45" customHeight="1">
      <c r="B99" s="39"/>
      <c r="C99" s="63" t="s">
        <v>30</v>
      </c>
      <c r="D99" s="61"/>
      <c r="E99" s="61"/>
      <c r="F99" s="162" t="str">
        <f>IF(E18="","",E18)</f>
        <v/>
      </c>
      <c r="G99" s="61"/>
      <c r="H99" s="61"/>
      <c r="I99" s="161"/>
      <c r="J99" s="61"/>
      <c r="K99" s="61"/>
      <c r="L99" s="59"/>
    </row>
    <row r="100" spans="2:65" s="1" customFormat="1" ht="10.35" customHeight="1">
      <c r="B100" s="39"/>
      <c r="C100" s="61"/>
      <c r="D100" s="61"/>
      <c r="E100" s="61"/>
      <c r="F100" s="61"/>
      <c r="G100" s="61"/>
      <c r="H100" s="61"/>
      <c r="I100" s="161"/>
      <c r="J100" s="61"/>
      <c r="K100" s="61"/>
      <c r="L100" s="59"/>
    </row>
    <row r="101" spans="2:65" s="9" customFormat="1" ht="29.25" customHeight="1">
      <c r="B101" s="164"/>
      <c r="C101" s="165" t="s">
        <v>156</v>
      </c>
      <c r="D101" s="166" t="s">
        <v>54</v>
      </c>
      <c r="E101" s="166" t="s">
        <v>50</v>
      </c>
      <c r="F101" s="166" t="s">
        <v>157</v>
      </c>
      <c r="G101" s="166" t="s">
        <v>158</v>
      </c>
      <c r="H101" s="166" t="s">
        <v>159</v>
      </c>
      <c r="I101" s="167" t="s">
        <v>160</v>
      </c>
      <c r="J101" s="166" t="s">
        <v>123</v>
      </c>
      <c r="K101" s="168" t="s">
        <v>161</v>
      </c>
      <c r="L101" s="169"/>
      <c r="M101" s="79" t="s">
        <v>162</v>
      </c>
      <c r="N101" s="80" t="s">
        <v>39</v>
      </c>
      <c r="O101" s="80" t="s">
        <v>163</v>
      </c>
      <c r="P101" s="80" t="s">
        <v>164</v>
      </c>
      <c r="Q101" s="80" t="s">
        <v>165</v>
      </c>
      <c r="R101" s="80" t="s">
        <v>166</v>
      </c>
      <c r="S101" s="80" t="s">
        <v>167</v>
      </c>
      <c r="T101" s="81" t="s">
        <v>168</v>
      </c>
    </row>
    <row r="102" spans="2:65" s="1" customFormat="1" ht="29.25" customHeight="1">
      <c r="B102" s="39"/>
      <c r="C102" s="85" t="s">
        <v>124</v>
      </c>
      <c r="D102" s="61"/>
      <c r="E102" s="61"/>
      <c r="F102" s="61"/>
      <c r="G102" s="61"/>
      <c r="H102" s="61"/>
      <c r="I102" s="161"/>
      <c r="J102" s="170">
        <f>BK102</f>
        <v>0</v>
      </c>
      <c r="K102" s="61"/>
      <c r="L102" s="59"/>
      <c r="M102" s="82"/>
      <c r="N102" s="83"/>
      <c r="O102" s="83"/>
      <c r="P102" s="171">
        <f>P103+P265+P311+P353</f>
        <v>0</v>
      </c>
      <c r="Q102" s="83"/>
      <c r="R102" s="171">
        <f>R103+R265+R311+R353</f>
        <v>0</v>
      </c>
      <c r="S102" s="83"/>
      <c r="T102" s="172">
        <f>T103+T265+T311+T353</f>
        <v>0</v>
      </c>
      <c r="AT102" s="22" t="s">
        <v>68</v>
      </c>
      <c r="AU102" s="22" t="s">
        <v>125</v>
      </c>
      <c r="BK102" s="173">
        <f>BK103+BK265+BK311+BK353</f>
        <v>0</v>
      </c>
    </row>
    <row r="103" spans="2:65" s="10" customFormat="1" ht="37.35" customHeight="1">
      <c r="B103" s="174"/>
      <c r="C103" s="175"/>
      <c r="D103" s="176" t="s">
        <v>68</v>
      </c>
      <c r="E103" s="177" t="s">
        <v>3211</v>
      </c>
      <c r="F103" s="177" t="s">
        <v>3212</v>
      </c>
      <c r="G103" s="175"/>
      <c r="H103" s="175"/>
      <c r="I103" s="178"/>
      <c r="J103" s="179">
        <f>BK103</f>
        <v>0</v>
      </c>
      <c r="K103" s="175"/>
      <c r="L103" s="180"/>
      <c r="M103" s="181"/>
      <c r="N103" s="182"/>
      <c r="O103" s="182"/>
      <c r="P103" s="183">
        <f>P104+P116+P140+P151+P162+P166+P170+P177+P192+P212+P223+P233+P241+P251</f>
        <v>0</v>
      </c>
      <c r="Q103" s="182"/>
      <c r="R103" s="183">
        <f>R104+R116+R140+R151+R162+R166+R170+R177+R192+R212+R223+R233+R241+R251</f>
        <v>0</v>
      </c>
      <c r="S103" s="182"/>
      <c r="T103" s="184">
        <f>T104+T116+T140+T151+T162+T166+T170+T177+T192+T212+T223+T233+T241+T251</f>
        <v>0</v>
      </c>
      <c r="AR103" s="185" t="s">
        <v>77</v>
      </c>
      <c r="AT103" s="186" t="s">
        <v>68</v>
      </c>
      <c r="AU103" s="186" t="s">
        <v>69</v>
      </c>
      <c r="AY103" s="185" t="s">
        <v>171</v>
      </c>
      <c r="BK103" s="187">
        <f>BK104+BK116+BK140+BK151+BK162+BK166+BK170+BK177+BK192+BK212+BK223+BK233+BK241+BK251</f>
        <v>0</v>
      </c>
    </row>
    <row r="104" spans="2:65" s="10" customFormat="1" ht="19.899999999999999" customHeight="1">
      <c r="B104" s="174"/>
      <c r="C104" s="175"/>
      <c r="D104" s="188" t="s">
        <v>68</v>
      </c>
      <c r="E104" s="189" t="s">
        <v>3213</v>
      </c>
      <c r="F104" s="189" t="s">
        <v>3214</v>
      </c>
      <c r="G104" s="175"/>
      <c r="H104" s="175"/>
      <c r="I104" s="178"/>
      <c r="J104" s="190">
        <f>BK104</f>
        <v>0</v>
      </c>
      <c r="K104" s="175"/>
      <c r="L104" s="180"/>
      <c r="M104" s="181"/>
      <c r="N104" s="182"/>
      <c r="O104" s="182"/>
      <c r="P104" s="183">
        <f>SUM(P105:P115)</f>
        <v>0</v>
      </c>
      <c r="Q104" s="182"/>
      <c r="R104" s="183">
        <f>SUM(R105:R115)</f>
        <v>0</v>
      </c>
      <c r="S104" s="182"/>
      <c r="T104" s="184">
        <f>SUM(T105:T115)</f>
        <v>0</v>
      </c>
      <c r="AR104" s="185" t="s">
        <v>77</v>
      </c>
      <c r="AT104" s="186" t="s">
        <v>68</v>
      </c>
      <c r="AU104" s="186" t="s">
        <v>77</v>
      </c>
      <c r="AY104" s="185" t="s">
        <v>171</v>
      </c>
      <c r="BK104" s="187">
        <f>SUM(BK105:BK115)</f>
        <v>0</v>
      </c>
    </row>
    <row r="105" spans="2:65" s="1" customFormat="1" ht="22.5" customHeight="1">
      <c r="B105" s="39"/>
      <c r="C105" s="191" t="s">
        <v>77</v>
      </c>
      <c r="D105" s="191" t="s">
        <v>173</v>
      </c>
      <c r="E105" s="192" t="s">
        <v>3215</v>
      </c>
      <c r="F105" s="193" t="s">
        <v>3216</v>
      </c>
      <c r="G105" s="194" t="s">
        <v>2708</v>
      </c>
      <c r="H105" s="195">
        <v>1</v>
      </c>
      <c r="I105" s="196"/>
      <c r="J105" s="197">
        <f t="shared" ref="J105:J115" si="0">ROUND(I105*H105,2)</f>
        <v>0</v>
      </c>
      <c r="K105" s="193" t="s">
        <v>21</v>
      </c>
      <c r="L105" s="59"/>
      <c r="M105" s="198" t="s">
        <v>21</v>
      </c>
      <c r="N105" s="199" t="s">
        <v>40</v>
      </c>
      <c r="O105" s="40"/>
      <c r="P105" s="200">
        <f t="shared" ref="P105:P115" si="1">O105*H105</f>
        <v>0</v>
      </c>
      <c r="Q105" s="200">
        <v>0</v>
      </c>
      <c r="R105" s="200">
        <f t="shared" ref="R105:R115" si="2">Q105*H105</f>
        <v>0</v>
      </c>
      <c r="S105" s="200">
        <v>0</v>
      </c>
      <c r="T105" s="201">
        <f t="shared" ref="T105:T115" si="3">S105*H105</f>
        <v>0</v>
      </c>
      <c r="AR105" s="22" t="s">
        <v>178</v>
      </c>
      <c r="AT105" s="22" t="s">
        <v>173</v>
      </c>
      <c r="AU105" s="22" t="s">
        <v>79</v>
      </c>
      <c r="AY105" s="22" t="s">
        <v>171</v>
      </c>
      <c r="BE105" s="202">
        <f t="shared" ref="BE105:BE115" si="4">IF(N105="základní",J105,0)</f>
        <v>0</v>
      </c>
      <c r="BF105" s="202">
        <f t="shared" ref="BF105:BF115" si="5">IF(N105="snížená",J105,0)</f>
        <v>0</v>
      </c>
      <c r="BG105" s="202">
        <f t="shared" ref="BG105:BG115" si="6">IF(N105="zákl. přenesená",J105,0)</f>
        <v>0</v>
      </c>
      <c r="BH105" s="202">
        <f t="shared" ref="BH105:BH115" si="7">IF(N105="sníž. přenesená",J105,0)</f>
        <v>0</v>
      </c>
      <c r="BI105" s="202">
        <f t="shared" ref="BI105:BI115" si="8">IF(N105="nulová",J105,0)</f>
        <v>0</v>
      </c>
      <c r="BJ105" s="22" t="s">
        <v>77</v>
      </c>
      <c r="BK105" s="202">
        <f t="shared" ref="BK105:BK115" si="9">ROUND(I105*H105,2)</f>
        <v>0</v>
      </c>
      <c r="BL105" s="22" t="s">
        <v>178</v>
      </c>
      <c r="BM105" s="22" t="s">
        <v>79</v>
      </c>
    </row>
    <row r="106" spans="2:65" s="1" customFormat="1" ht="22.5" customHeight="1">
      <c r="B106" s="39"/>
      <c r="C106" s="191" t="s">
        <v>79</v>
      </c>
      <c r="D106" s="191" t="s">
        <v>173</v>
      </c>
      <c r="E106" s="192" t="s">
        <v>3217</v>
      </c>
      <c r="F106" s="193" t="s">
        <v>3218</v>
      </c>
      <c r="G106" s="194" t="s">
        <v>2708</v>
      </c>
      <c r="H106" s="195">
        <v>3</v>
      </c>
      <c r="I106" s="196"/>
      <c r="J106" s="197">
        <f t="shared" si="0"/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 t="shared" si="1"/>
        <v>0</v>
      </c>
      <c r="Q106" s="200">
        <v>0</v>
      </c>
      <c r="R106" s="200">
        <f t="shared" si="2"/>
        <v>0</v>
      </c>
      <c r="S106" s="200">
        <v>0</v>
      </c>
      <c r="T106" s="201">
        <f t="shared" si="3"/>
        <v>0</v>
      </c>
      <c r="AR106" s="22" t="s">
        <v>178</v>
      </c>
      <c r="AT106" s="22" t="s">
        <v>173</v>
      </c>
      <c r="AU106" s="22" t="s">
        <v>79</v>
      </c>
      <c r="AY106" s="22" t="s">
        <v>171</v>
      </c>
      <c r="BE106" s="202">
        <f t="shared" si="4"/>
        <v>0</v>
      </c>
      <c r="BF106" s="202">
        <f t="shared" si="5"/>
        <v>0</v>
      </c>
      <c r="BG106" s="202">
        <f t="shared" si="6"/>
        <v>0</v>
      </c>
      <c r="BH106" s="202">
        <f t="shared" si="7"/>
        <v>0</v>
      </c>
      <c r="BI106" s="202">
        <f t="shared" si="8"/>
        <v>0</v>
      </c>
      <c r="BJ106" s="22" t="s">
        <v>77</v>
      </c>
      <c r="BK106" s="202">
        <f t="shared" si="9"/>
        <v>0</v>
      </c>
      <c r="BL106" s="22" t="s">
        <v>178</v>
      </c>
      <c r="BM106" s="22" t="s">
        <v>178</v>
      </c>
    </row>
    <row r="107" spans="2:65" s="1" customFormat="1" ht="44.25" customHeight="1">
      <c r="B107" s="39"/>
      <c r="C107" s="191" t="s">
        <v>187</v>
      </c>
      <c r="D107" s="191" t="s">
        <v>173</v>
      </c>
      <c r="E107" s="192" t="s">
        <v>3219</v>
      </c>
      <c r="F107" s="193" t="s">
        <v>3220</v>
      </c>
      <c r="G107" s="194" t="s">
        <v>2708</v>
      </c>
      <c r="H107" s="195">
        <v>1</v>
      </c>
      <c r="I107" s="196"/>
      <c r="J107" s="197">
        <f t="shared" si="0"/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 t="shared" si="1"/>
        <v>0</v>
      </c>
      <c r="Q107" s="200">
        <v>0</v>
      </c>
      <c r="R107" s="200">
        <f t="shared" si="2"/>
        <v>0</v>
      </c>
      <c r="S107" s="200">
        <v>0</v>
      </c>
      <c r="T107" s="201">
        <f t="shared" si="3"/>
        <v>0</v>
      </c>
      <c r="AR107" s="22" t="s">
        <v>178</v>
      </c>
      <c r="AT107" s="22" t="s">
        <v>173</v>
      </c>
      <c r="AU107" s="22" t="s">
        <v>79</v>
      </c>
      <c r="AY107" s="22" t="s">
        <v>171</v>
      </c>
      <c r="BE107" s="202">
        <f t="shared" si="4"/>
        <v>0</v>
      </c>
      <c r="BF107" s="202">
        <f t="shared" si="5"/>
        <v>0</v>
      </c>
      <c r="BG107" s="202">
        <f t="shared" si="6"/>
        <v>0</v>
      </c>
      <c r="BH107" s="202">
        <f t="shared" si="7"/>
        <v>0</v>
      </c>
      <c r="BI107" s="202">
        <f t="shared" si="8"/>
        <v>0</v>
      </c>
      <c r="BJ107" s="22" t="s">
        <v>77</v>
      </c>
      <c r="BK107" s="202">
        <f t="shared" si="9"/>
        <v>0</v>
      </c>
      <c r="BL107" s="22" t="s">
        <v>178</v>
      </c>
      <c r="BM107" s="22" t="s">
        <v>201</v>
      </c>
    </row>
    <row r="108" spans="2:65" s="1" customFormat="1" ht="22.5" customHeight="1">
      <c r="B108" s="39"/>
      <c r="C108" s="191" t="s">
        <v>178</v>
      </c>
      <c r="D108" s="191" t="s">
        <v>173</v>
      </c>
      <c r="E108" s="192" t="s">
        <v>3221</v>
      </c>
      <c r="F108" s="193" t="s">
        <v>3222</v>
      </c>
      <c r="G108" s="194" t="s">
        <v>2708</v>
      </c>
      <c r="H108" s="195">
        <v>2</v>
      </c>
      <c r="I108" s="196"/>
      <c r="J108" s="197">
        <f t="shared" si="0"/>
        <v>0</v>
      </c>
      <c r="K108" s="193" t="s">
        <v>21</v>
      </c>
      <c r="L108" s="59"/>
      <c r="M108" s="198" t="s">
        <v>21</v>
      </c>
      <c r="N108" s="199" t="s">
        <v>40</v>
      </c>
      <c r="O108" s="40"/>
      <c r="P108" s="200">
        <f t="shared" si="1"/>
        <v>0</v>
      </c>
      <c r="Q108" s="200">
        <v>0</v>
      </c>
      <c r="R108" s="200">
        <f t="shared" si="2"/>
        <v>0</v>
      </c>
      <c r="S108" s="200">
        <v>0</v>
      </c>
      <c r="T108" s="201">
        <f t="shared" si="3"/>
        <v>0</v>
      </c>
      <c r="AR108" s="22" t="s">
        <v>178</v>
      </c>
      <c r="AT108" s="22" t="s">
        <v>173</v>
      </c>
      <c r="AU108" s="22" t="s">
        <v>79</v>
      </c>
      <c r="AY108" s="22" t="s">
        <v>171</v>
      </c>
      <c r="BE108" s="202">
        <f t="shared" si="4"/>
        <v>0</v>
      </c>
      <c r="BF108" s="202">
        <f t="shared" si="5"/>
        <v>0</v>
      </c>
      <c r="BG108" s="202">
        <f t="shared" si="6"/>
        <v>0</v>
      </c>
      <c r="BH108" s="202">
        <f t="shared" si="7"/>
        <v>0</v>
      </c>
      <c r="BI108" s="202">
        <f t="shared" si="8"/>
        <v>0</v>
      </c>
      <c r="BJ108" s="22" t="s">
        <v>77</v>
      </c>
      <c r="BK108" s="202">
        <f t="shared" si="9"/>
        <v>0</v>
      </c>
      <c r="BL108" s="22" t="s">
        <v>178</v>
      </c>
      <c r="BM108" s="22" t="s">
        <v>212</v>
      </c>
    </row>
    <row r="109" spans="2:65" s="1" customFormat="1" ht="22.5" customHeight="1">
      <c r="B109" s="39"/>
      <c r="C109" s="191" t="s">
        <v>197</v>
      </c>
      <c r="D109" s="191" t="s">
        <v>173</v>
      </c>
      <c r="E109" s="192" t="s">
        <v>3223</v>
      </c>
      <c r="F109" s="193" t="s">
        <v>3224</v>
      </c>
      <c r="G109" s="194" t="s">
        <v>2708</v>
      </c>
      <c r="H109" s="195">
        <v>1</v>
      </c>
      <c r="I109" s="196"/>
      <c r="J109" s="197">
        <f t="shared" si="0"/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 t="shared" si="1"/>
        <v>0</v>
      </c>
      <c r="Q109" s="200">
        <v>0</v>
      </c>
      <c r="R109" s="200">
        <f t="shared" si="2"/>
        <v>0</v>
      </c>
      <c r="S109" s="200">
        <v>0</v>
      </c>
      <c r="T109" s="201">
        <f t="shared" si="3"/>
        <v>0</v>
      </c>
      <c r="AR109" s="22" t="s">
        <v>178</v>
      </c>
      <c r="AT109" s="22" t="s">
        <v>173</v>
      </c>
      <c r="AU109" s="22" t="s">
        <v>79</v>
      </c>
      <c r="AY109" s="22" t="s">
        <v>171</v>
      </c>
      <c r="BE109" s="202">
        <f t="shared" si="4"/>
        <v>0</v>
      </c>
      <c r="BF109" s="202">
        <f t="shared" si="5"/>
        <v>0</v>
      </c>
      <c r="BG109" s="202">
        <f t="shared" si="6"/>
        <v>0</v>
      </c>
      <c r="BH109" s="202">
        <f t="shared" si="7"/>
        <v>0</v>
      </c>
      <c r="BI109" s="202">
        <f t="shared" si="8"/>
        <v>0</v>
      </c>
      <c r="BJ109" s="22" t="s">
        <v>77</v>
      </c>
      <c r="BK109" s="202">
        <f t="shared" si="9"/>
        <v>0</v>
      </c>
      <c r="BL109" s="22" t="s">
        <v>178</v>
      </c>
      <c r="BM109" s="22" t="s">
        <v>223</v>
      </c>
    </row>
    <row r="110" spans="2:65" s="1" customFormat="1" ht="22.5" customHeight="1">
      <c r="B110" s="39"/>
      <c r="C110" s="191" t="s">
        <v>201</v>
      </c>
      <c r="D110" s="191" t="s">
        <v>173</v>
      </c>
      <c r="E110" s="192" t="s">
        <v>3225</v>
      </c>
      <c r="F110" s="193" t="s">
        <v>3226</v>
      </c>
      <c r="G110" s="194" t="s">
        <v>2708</v>
      </c>
      <c r="H110" s="195">
        <v>1</v>
      </c>
      <c r="I110" s="196"/>
      <c r="J110" s="197">
        <f t="shared" si="0"/>
        <v>0</v>
      </c>
      <c r="K110" s="193" t="s">
        <v>21</v>
      </c>
      <c r="L110" s="59"/>
      <c r="M110" s="198" t="s">
        <v>21</v>
      </c>
      <c r="N110" s="199" t="s">
        <v>40</v>
      </c>
      <c r="O110" s="40"/>
      <c r="P110" s="200">
        <f t="shared" si="1"/>
        <v>0</v>
      </c>
      <c r="Q110" s="200">
        <v>0</v>
      </c>
      <c r="R110" s="200">
        <f t="shared" si="2"/>
        <v>0</v>
      </c>
      <c r="S110" s="200">
        <v>0</v>
      </c>
      <c r="T110" s="201">
        <f t="shared" si="3"/>
        <v>0</v>
      </c>
      <c r="AR110" s="22" t="s">
        <v>178</v>
      </c>
      <c r="AT110" s="22" t="s">
        <v>173</v>
      </c>
      <c r="AU110" s="22" t="s">
        <v>79</v>
      </c>
      <c r="AY110" s="22" t="s">
        <v>171</v>
      </c>
      <c r="BE110" s="202">
        <f t="shared" si="4"/>
        <v>0</v>
      </c>
      <c r="BF110" s="202">
        <f t="shared" si="5"/>
        <v>0</v>
      </c>
      <c r="BG110" s="202">
        <f t="shared" si="6"/>
        <v>0</v>
      </c>
      <c r="BH110" s="202">
        <f t="shared" si="7"/>
        <v>0</v>
      </c>
      <c r="BI110" s="202">
        <f t="shared" si="8"/>
        <v>0</v>
      </c>
      <c r="BJ110" s="22" t="s">
        <v>77</v>
      </c>
      <c r="BK110" s="202">
        <f t="shared" si="9"/>
        <v>0</v>
      </c>
      <c r="BL110" s="22" t="s">
        <v>178</v>
      </c>
      <c r="BM110" s="22" t="s">
        <v>110</v>
      </c>
    </row>
    <row r="111" spans="2:65" s="1" customFormat="1" ht="22.5" customHeight="1">
      <c r="B111" s="39"/>
      <c r="C111" s="191" t="s">
        <v>207</v>
      </c>
      <c r="D111" s="191" t="s">
        <v>173</v>
      </c>
      <c r="E111" s="192" t="s">
        <v>3227</v>
      </c>
      <c r="F111" s="193" t="s">
        <v>3228</v>
      </c>
      <c r="G111" s="194" t="s">
        <v>2708</v>
      </c>
      <c r="H111" s="195">
        <v>4</v>
      </c>
      <c r="I111" s="196"/>
      <c r="J111" s="197">
        <f t="shared" si="0"/>
        <v>0</v>
      </c>
      <c r="K111" s="193" t="s">
        <v>21</v>
      </c>
      <c r="L111" s="59"/>
      <c r="M111" s="198" t="s">
        <v>21</v>
      </c>
      <c r="N111" s="199" t="s">
        <v>40</v>
      </c>
      <c r="O111" s="40"/>
      <c r="P111" s="200">
        <f t="shared" si="1"/>
        <v>0</v>
      </c>
      <c r="Q111" s="200">
        <v>0</v>
      </c>
      <c r="R111" s="200">
        <f t="shared" si="2"/>
        <v>0</v>
      </c>
      <c r="S111" s="200">
        <v>0</v>
      </c>
      <c r="T111" s="201">
        <f t="shared" si="3"/>
        <v>0</v>
      </c>
      <c r="AR111" s="22" t="s">
        <v>178</v>
      </c>
      <c r="AT111" s="22" t="s">
        <v>173</v>
      </c>
      <c r="AU111" s="22" t="s">
        <v>79</v>
      </c>
      <c r="AY111" s="22" t="s">
        <v>171</v>
      </c>
      <c r="BE111" s="202">
        <f t="shared" si="4"/>
        <v>0</v>
      </c>
      <c r="BF111" s="202">
        <f t="shared" si="5"/>
        <v>0</v>
      </c>
      <c r="BG111" s="202">
        <f t="shared" si="6"/>
        <v>0</v>
      </c>
      <c r="BH111" s="202">
        <f t="shared" si="7"/>
        <v>0</v>
      </c>
      <c r="BI111" s="202">
        <f t="shared" si="8"/>
        <v>0</v>
      </c>
      <c r="BJ111" s="22" t="s">
        <v>77</v>
      </c>
      <c r="BK111" s="202">
        <f t="shared" si="9"/>
        <v>0</v>
      </c>
      <c r="BL111" s="22" t="s">
        <v>178</v>
      </c>
      <c r="BM111" s="22" t="s">
        <v>241</v>
      </c>
    </row>
    <row r="112" spans="2:65" s="1" customFormat="1" ht="22.5" customHeight="1">
      <c r="B112" s="39"/>
      <c r="C112" s="191" t="s">
        <v>212</v>
      </c>
      <c r="D112" s="191" t="s">
        <v>173</v>
      </c>
      <c r="E112" s="192" t="s">
        <v>3229</v>
      </c>
      <c r="F112" s="193" t="s">
        <v>3230</v>
      </c>
      <c r="G112" s="194" t="s">
        <v>2708</v>
      </c>
      <c r="H112" s="195">
        <v>8</v>
      </c>
      <c r="I112" s="196"/>
      <c r="J112" s="197">
        <f t="shared" si="0"/>
        <v>0</v>
      </c>
      <c r="K112" s="193" t="s">
        <v>21</v>
      </c>
      <c r="L112" s="59"/>
      <c r="M112" s="198" t="s">
        <v>21</v>
      </c>
      <c r="N112" s="199" t="s">
        <v>40</v>
      </c>
      <c r="O112" s="40"/>
      <c r="P112" s="200">
        <f t="shared" si="1"/>
        <v>0</v>
      </c>
      <c r="Q112" s="200">
        <v>0</v>
      </c>
      <c r="R112" s="200">
        <f t="shared" si="2"/>
        <v>0</v>
      </c>
      <c r="S112" s="200">
        <v>0</v>
      </c>
      <c r="T112" s="201">
        <f t="shared" si="3"/>
        <v>0</v>
      </c>
      <c r="AR112" s="22" t="s">
        <v>178</v>
      </c>
      <c r="AT112" s="22" t="s">
        <v>173</v>
      </c>
      <c r="AU112" s="22" t="s">
        <v>79</v>
      </c>
      <c r="AY112" s="22" t="s">
        <v>171</v>
      </c>
      <c r="BE112" s="202">
        <f t="shared" si="4"/>
        <v>0</v>
      </c>
      <c r="BF112" s="202">
        <f t="shared" si="5"/>
        <v>0</v>
      </c>
      <c r="BG112" s="202">
        <f t="shared" si="6"/>
        <v>0</v>
      </c>
      <c r="BH112" s="202">
        <f t="shared" si="7"/>
        <v>0</v>
      </c>
      <c r="BI112" s="202">
        <f t="shared" si="8"/>
        <v>0</v>
      </c>
      <c r="BJ112" s="22" t="s">
        <v>77</v>
      </c>
      <c r="BK112" s="202">
        <f t="shared" si="9"/>
        <v>0</v>
      </c>
      <c r="BL112" s="22" t="s">
        <v>178</v>
      </c>
      <c r="BM112" s="22" t="s">
        <v>249</v>
      </c>
    </row>
    <row r="113" spans="2:65" s="1" customFormat="1" ht="22.5" customHeight="1">
      <c r="B113" s="39"/>
      <c r="C113" s="191" t="s">
        <v>216</v>
      </c>
      <c r="D113" s="191" t="s">
        <v>173</v>
      </c>
      <c r="E113" s="192" t="s">
        <v>3231</v>
      </c>
      <c r="F113" s="193" t="s">
        <v>3232</v>
      </c>
      <c r="G113" s="194" t="s">
        <v>2708</v>
      </c>
      <c r="H113" s="195">
        <v>4</v>
      </c>
      <c r="I113" s="196"/>
      <c r="J113" s="197">
        <f t="shared" si="0"/>
        <v>0</v>
      </c>
      <c r="K113" s="193" t="s">
        <v>21</v>
      </c>
      <c r="L113" s="59"/>
      <c r="M113" s="198" t="s">
        <v>21</v>
      </c>
      <c r="N113" s="199" t="s">
        <v>40</v>
      </c>
      <c r="O113" s="40"/>
      <c r="P113" s="200">
        <f t="shared" si="1"/>
        <v>0</v>
      </c>
      <c r="Q113" s="200">
        <v>0</v>
      </c>
      <c r="R113" s="200">
        <f t="shared" si="2"/>
        <v>0</v>
      </c>
      <c r="S113" s="200">
        <v>0</v>
      </c>
      <c r="T113" s="201">
        <f t="shared" si="3"/>
        <v>0</v>
      </c>
      <c r="AR113" s="22" t="s">
        <v>178</v>
      </c>
      <c r="AT113" s="22" t="s">
        <v>173</v>
      </c>
      <c r="AU113" s="22" t="s">
        <v>79</v>
      </c>
      <c r="AY113" s="22" t="s">
        <v>171</v>
      </c>
      <c r="BE113" s="202">
        <f t="shared" si="4"/>
        <v>0</v>
      </c>
      <c r="BF113" s="202">
        <f t="shared" si="5"/>
        <v>0</v>
      </c>
      <c r="BG113" s="202">
        <f t="shared" si="6"/>
        <v>0</v>
      </c>
      <c r="BH113" s="202">
        <f t="shared" si="7"/>
        <v>0</v>
      </c>
      <c r="BI113" s="202">
        <f t="shared" si="8"/>
        <v>0</v>
      </c>
      <c r="BJ113" s="22" t="s">
        <v>77</v>
      </c>
      <c r="BK113" s="202">
        <f t="shared" si="9"/>
        <v>0</v>
      </c>
      <c r="BL113" s="22" t="s">
        <v>178</v>
      </c>
      <c r="BM113" s="22" t="s">
        <v>259</v>
      </c>
    </row>
    <row r="114" spans="2:65" s="1" customFormat="1" ht="44.25" customHeight="1">
      <c r="B114" s="39"/>
      <c r="C114" s="191" t="s">
        <v>223</v>
      </c>
      <c r="D114" s="191" t="s">
        <v>173</v>
      </c>
      <c r="E114" s="192" t="s">
        <v>3233</v>
      </c>
      <c r="F114" s="193" t="s">
        <v>3234</v>
      </c>
      <c r="G114" s="194" t="s">
        <v>3235</v>
      </c>
      <c r="H114" s="195">
        <v>16</v>
      </c>
      <c r="I114" s="196"/>
      <c r="J114" s="197">
        <f t="shared" si="0"/>
        <v>0</v>
      </c>
      <c r="K114" s="193" t="s">
        <v>21</v>
      </c>
      <c r="L114" s="59"/>
      <c r="M114" s="198" t="s">
        <v>21</v>
      </c>
      <c r="N114" s="199" t="s">
        <v>40</v>
      </c>
      <c r="O114" s="40"/>
      <c r="P114" s="200">
        <f t="shared" si="1"/>
        <v>0</v>
      </c>
      <c r="Q114" s="200">
        <v>0</v>
      </c>
      <c r="R114" s="200">
        <f t="shared" si="2"/>
        <v>0</v>
      </c>
      <c r="S114" s="200">
        <v>0</v>
      </c>
      <c r="T114" s="201">
        <f t="shared" si="3"/>
        <v>0</v>
      </c>
      <c r="AR114" s="22" t="s">
        <v>178</v>
      </c>
      <c r="AT114" s="22" t="s">
        <v>173</v>
      </c>
      <c r="AU114" s="22" t="s">
        <v>79</v>
      </c>
      <c r="AY114" s="22" t="s">
        <v>171</v>
      </c>
      <c r="BE114" s="202">
        <f t="shared" si="4"/>
        <v>0</v>
      </c>
      <c r="BF114" s="202">
        <f t="shared" si="5"/>
        <v>0</v>
      </c>
      <c r="BG114" s="202">
        <f t="shared" si="6"/>
        <v>0</v>
      </c>
      <c r="BH114" s="202">
        <f t="shared" si="7"/>
        <v>0</v>
      </c>
      <c r="BI114" s="202">
        <f t="shared" si="8"/>
        <v>0</v>
      </c>
      <c r="BJ114" s="22" t="s">
        <v>77</v>
      </c>
      <c r="BK114" s="202">
        <f t="shared" si="9"/>
        <v>0</v>
      </c>
      <c r="BL114" s="22" t="s">
        <v>178</v>
      </c>
      <c r="BM114" s="22" t="s">
        <v>276</v>
      </c>
    </row>
    <row r="115" spans="2:65" s="1" customFormat="1" ht="22.5" customHeight="1">
      <c r="B115" s="39"/>
      <c r="C115" s="191" t="s">
        <v>228</v>
      </c>
      <c r="D115" s="191" t="s">
        <v>173</v>
      </c>
      <c r="E115" s="192" t="s">
        <v>3236</v>
      </c>
      <c r="F115" s="193" t="s">
        <v>3237</v>
      </c>
      <c r="G115" s="194" t="s">
        <v>3235</v>
      </c>
      <c r="H115" s="195">
        <v>4</v>
      </c>
      <c r="I115" s="196"/>
      <c r="J115" s="197">
        <f t="shared" si="0"/>
        <v>0</v>
      </c>
      <c r="K115" s="193" t="s">
        <v>21</v>
      </c>
      <c r="L115" s="59"/>
      <c r="M115" s="198" t="s">
        <v>21</v>
      </c>
      <c r="N115" s="199" t="s">
        <v>40</v>
      </c>
      <c r="O115" s="40"/>
      <c r="P115" s="200">
        <f t="shared" si="1"/>
        <v>0</v>
      </c>
      <c r="Q115" s="200">
        <v>0</v>
      </c>
      <c r="R115" s="200">
        <f t="shared" si="2"/>
        <v>0</v>
      </c>
      <c r="S115" s="200">
        <v>0</v>
      </c>
      <c r="T115" s="201">
        <f t="shared" si="3"/>
        <v>0</v>
      </c>
      <c r="AR115" s="22" t="s">
        <v>178</v>
      </c>
      <c r="AT115" s="22" t="s">
        <v>173</v>
      </c>
      <c r="AU115" s="22" t="s">
        <v>79</v>
      </c>
      <c r="AY115" s="22" t="s">
        <v>171</v>
      </c>
      <c r="BE115" s="202">
        <f t="shared" si="4"/>
        <v>0</v>
      </c>
      <c r="BF115" s="202">
        <f t="shared" si="5"/>
        <v>0</v>
      </c>
      <c r="BG115" s="202">
        <f t="shared" si="6"/>
        <v>0</v>
      </c>
      <c r="BH115" s="202">
        <f t="shared" si="7"/>
        <v>0</v>
      </c>
      <c r="BI115" s="202">
        <f t="shared" si="8"/>
        <v>0</v>
      </c>
      <c r="BJ115" s="22" t="s">
        <v>77</v>
      </c>
      <c r="BK115" s="202">
        <f t="shared" si="9"/>
        <v>0</v>
      </c>
      <c r="BL115" s="22" t="s">
        <v>178</v>
      </c>
      <c r="BM115" s="22" t="s">
        <v>289</v>
      </c>
    </row>
    <row r="116" spans="2:65" s="10" customFormat="1" ht="29.85" customHeight="1">
      <c r="B116" s="174"/>
      <c r="C116" s="175"/>
      <c r="D116" s="188" t="s">
        <v>68</v>
      </c>
      <c r="E116" s="189" t="s">
        <v>3238</v>
      </c>
      <c r="F116" s="189" t="s">
        <v>3239</v>
      </c>
      <c r="G116" s="175"/>
      <c r="H116" s="175"/>
      <c r="I116" s="178"/>
      <c r="J116" s="190">
        <f>BK116</f>
        <v>0</v>
      </c>
      <c r="K116" s="175"/>
      <c r="L116" s="180"/>
      <c r="M116" s="181"/>
      <c r="N116" s="182"/>
      <c r="O116" s="182"/>
      <c r="P116" s="183">
        <f>SUM(P117:P139)</f>
        <v>0</v>
      </c>
      <c r="Q116" s="182"/>
      <c r="R116" s="183">
        <f>SUM(R117:R139)</f>
        <v>0</v>
      </c>
      <c r="S116" s="182"/>
      <c r="T116" s="184">
        <f>SUM(T117:T139)</f>
        <v>0</v>
      </c>
      <c r="AR116" s="185" t="s">
        <v>77</v>
      </c>
      <c r="AT116" s="186" t="s">
        <v>68</v>
      </c>
      <c r="AU116" s="186" t="s">
        <v>77</v>
      </c>
      <c r="AY116" s="185" t="s">
        <v>171</v>
      </c>
      <c r="BK116" s="187">
        <f>SUM(BK117:BK139)</f>
        <v>0</v>
      </c>
    </row>
    <row r="117" spans="2:65" s="1" customFormat="1" ht="44.25" customHeight="1">
      <c r="B117" s="39"/>
      <c r="C117" s="191" t="s">
        <v>110</v>
      </c>
      <c r="D117" s="191" t="s">
        <v>173</v>
      </c>
      <c r="E117" s="192" t="s">
        <v>3240</v>
      </c>
      <c r="F117" s="193" t="s">
        <v>3241</v>
      </c>
      <c r="G117" s="194" t="s">
        <v>2708</v>
      </c>
      <c r="H117" s="195">
        <v>1</v>
      </c>
      <c r="I117" s="196"/>
      <c r="J117" s="197">
        <f t="shared" ref="J117:J139" si="10">ROUND(I117*H117,2)</f>
        <v>0</v>
      </c>
      <c r="K117" s="193" t="s">
        <v>21</v>
      </c>
      <c r="L117" s="59"/>
      <c r="M117" s="198" t="s">
        <v>21</v>
      </c>
      <c r="N117" s="199" t="s">
        <v>40</v>
      </c>
      <c r="O117" s="40"/>
      <c r="P117" s="200">
        <f t="shared" ref="P117:P139" si="11">O117*H117</f>
        <v>0</v>
      </c>
      <c r="Q117" s="200">
        <v>0</v>
      </c>
      <c r="R117" s="200">
        <f t="shared" ref="R117:R139" si="12">Q117*H117</f>
        <v>0</v>
      </c>
      <c r="S117" s="200">
        <v>0</v>
      </c>
      <c r="T117" s="201">
        <f t="shared" ref="T117:T139" si="13">S117*H117</f>
        <v>0</v>
      </c>
      <c r="AR117" s="22" t="s">
        <v>178</v>
      </c>
      <c r="AT117" s="22" t="s">
        <v>173</v>
      </c>
      <c r="AU117" s="22" t="s">
        <v>79</v>
      </c>
      <c r="AY117" s="22" t="s">
        <v>171</v>
      </c>
      <c r="BE117" s="202">
        <f t="shared" ref="BE117:BE139" si="14">IF(N117="základní",J117,0)</f>
        <v>0</v>
      </c>
      <c r="BF117" s="202">
        <f t="shared" ref="BF117:BF139" si="15">IF(N117="snížená",J117,0)</f>
        <v>0</v>
      </c>
      <c r="BG117" s="202">
        <f t="shared" ref="BG117:BG139" si="16">IF(N117="zákl. přenesená",J117,0)</f>
        <v>0</v>
      </c>
      <c r="BH117" s="202">
        <f t="shared" ref="BH117:BH139" si="17">IF(N117="sníž. přenesená",J117,0)</f>
        <v>0</v>
      </c>
      <c r="BI117" s="202">
        <f t="shared" ref="BI117:BI139" si="18">IF(N117="nulová",J117,0)</f>
        <v>0</v>
      </c>
      <c r="BJ117" s="22" t="s">
        <v>77</v>
      </c>
      <c r="BK117" s="202">
        <f t="shared" ref="BK117:BK139" si="19">ROUND(I117*H117,2)</f>
        <v>0</v>
      </c>
      <c r="BL117" s="22" t="s">
        <v>178</v>
      </c>
      <c r="BM117" s="22" t="s">
        <v>299</v>
      </c>
    </row>
    <row r="118" spans="2:65" s="1" customFormat="1" ht="22.5" customHeight="1">
      <c r="B118" s="39"/>
      <c r="C118" s="191" t="s">
        <v>237</v>
      </c>
      <c r="D118" s="191" t="s">
        <v>173</v>
      </c>
      <c r="E118" s="192" t="s">
        <v>3242</v>
      </c>
      <c r="F118" s="193" t="s">
        <v>3243</v>
      </c>
      <c r="G118" s="194" t="s">
        <v>2708</v>
      </c>
      <c r="H118" s="195">
        <v>6</v>
      </c>
      <c r="I118" s="196"/>
      <c r="J118" s="197">
        <f t="shared" si="10"/>
        <v>0</v>
      </c>
      <c r="K118" s="193" t="s">
        <v>21</v>
      </c>
      <c r="L118" s="59"/>
      <c r="M118" s="198" t="s">
        <v>21</v>
      </c>
      <c r="N118" s="199" t="s">
        <v>40</v>
      </c>
      <c r="O118" s="40"/>
      <c r="P118" s="200">
        <f t="shared" si="11"/>
        <v>0</v>
      </c>
      <c r="Q118" s="200">
        <v>0</v>
      </c>
      <c r="R118" s="200">
        <f t="shared" si="12"/>
        <v>0</v>
      </c>
      <c r="S118" s="200">
        <v>0</v>
      </c>
      <c r="T118" s="201">
        <f t="shared" si="13"/>
        <v>0</v>
      </c>
      <c r="AR118" s="22" t="s">
        <v>178</v>
      </c>
      <c r="AT118" s="22" t="s">
        <v>173</v>
      </c>
      <c r="AU118" s="22" t="s">
        <v>79</v>
      </c>
      <c r="AY118" s="22" t="s">
        <v>171</v>
      </c>
      <c r="BE118" s="202">
        <f t="shared" si="14"/>
        <v>0</v>
      </c>
      <c r="BF118" s="202">
        <f t="shared" si="15"/>
        <v>0</v>
      </c>
      <c r="BG118" s="202">
        <f t="shared" si="16"/>
        <v>0</v>
      </c>
      <c r="BH118" s="202">
        <f t="shared" si="17"/>
        <v>0</v>
      </c>
      <c r="BI118" s="202">
        <f t="shared" si="18"/>
        <v>0</v>
      </c>
      <c r="BJ118" s="22" t="s">
        <v>77</v>
      </c>
      <c r="BK118" s="202">
        <f t="shared" si="19"/>
        <v>0</v>
      </c>
      <c r="BL118" s="22" t="s">
        <v>178</v>
      </c>
      <c r="BM118" s="22" t="s">
        <v>310</v>
      </c>
    </row>
    <row r="119" spans="2:65" s="1" customFormat="1" ht="22.5" customHeight="1">
      <c r="B119" s="39"/>
      <c r="C119" s="191" t="s">
        <v>241</v>
      </c>
      <c r="D119" s="191" t="s">
        <v>173</v>
      </c>
      <c r="E119" s="192" t="s">
        <v>3231</v>
      </c>
      <c r="F119" s="193" t="s">
        <v>3232</v>
      </c>
      <c r="G119" s="194" t="s">
        <v>2708</v>
      </c>
      <c r="H119" s="195">
        <v>3</v>
      </c>
      <c r="I119" s="196"/>
      <c r="J119" s="197">
        <f t="shared" si="10"/>
        <v>0</v>
      </c>
      <c r="K119" s="193" t="s">
        <v>21</v>
      </c>
      <c r="L119" s="59"/>
      <c r="M119" s="198" t="s">
        <v>21</v>
      </c>
      <c r="N119" s="199" t="s">
        <v>40</v>
      </c>
      <c r="O119" s="40"/>
      <c r="P119" s="200">
        <f t="shared" si="11"/>
        <v>0</v>
      </c>
      <c r="Q119" s="200">
        <v>0</v>
      </c>
      <c r="R119" s="200">
        <f t="shared" si="12"/>
        <v>0</v>
      </c>
      <c r="S119" s="200">
        <v>0</v>
      </c>
      <c r="T119" s="201">
        <f t="shared" si="13"/>
        <v>0</v>
      </c>
      <c r="AR119" s="22" t="s">
        <v>178</v>
      </c>
      <c r="AT119" s="22" t="s">
        <v>173</v>
      </c>
      <c r="AU119" s="22" t="s">
        <v>79</v>
      </c>
      <c r="AY119" s="22" t="s">
        <v>171</v>
      </c>
      <c r="BE119" s="202">
        <f t="shared" si="14"/>
        <v>0</v>
      </c>
      <c r="BF119" s="202">
        <f t="shared" si="15"/>
        <v>0</v>
      </c>
      <c r="BG119" s="202">
        <f t="shared" si="16"/>
        <v>0</v>
      </c>
      <c r="BH119" s="202">
        <f t="shared" si="17"/>
        <v>0</v>
      </c>
      <c r="BI119" s="202">
        <f t="shared" si="18"/>
        <v>0</v>
      </c>
      <c r="BJ119" s="22" t="s">
        <v>77</v>
      </c>
      <c r="BK119" s="202">
        <f t="shared" si="19"/>
        <v>0</v>
      </c>
      <c r="BL119" s="22" t="s">
        <v>178</v>
      </c>
      <c r="BM119" s="22" t="s">
        <v>321</v>
      </c>
    </row>
    <row r="120" spans="2:65" s="1" customFormat="1" ht="22.5" customHeight="1">
      <c r="B120" s="39"/>
      <c r="C120" s="191" t="s">
        <v>10</v>
      </c>
      <c r="D120" s="191" t="s">
        <v>173</v>
      </c>
      <c r="E120" s="192" t="s">
        <v>3227</v>
      </c>
      <c r="F120" s="193" t="s">
        <v>3228</v>
      </c>
      <c r="G120" s="194" t="s">
        <v>2708</v>
      </c>
      <c r="H120" s="195">
        <v>16</v>
      </c>
      <c r="I120" s="196"/>
      <c r="J120" s="197">
        <f t="shared" si="10"/>
        <v>0</v>
      </c>
      <c r="K120" s="193" t="s">
        <v>21</v>
      </c>
      <c r="L120" s="59"/>
      <c r="M120" s="198" t="s">
        <v>21</v>
      </c>
      <c r="N120" s="199" t="s">
        <v>40</v>
      </c>
      <c r="O120" s="40"/>
      <c r="P120" s="200">
        <f t="shared" si="11"/>
        <v>0</v>
      </c>
      <c r="Q120" s="200">
        <v>0</v>
      </c>
      <c r="R120" s="200">
        <f t="shared" si="12"/>
        <v>0</v>
      </c>
      <c r="S120" s="200">
        <v>0</v>
      </c>
      <c r="T120" s="201">
        <f t="shared" si="13"/>
        <v>0</v>
      </c>
      <c r="AR120" s="22" t="s">
        <v>178</v>
      </c>
      <c r="AT120" s="22" t="s">
        <v>173</v>
      </c>
      <c r="AU120" s="22" t="s">
        <v>79</v>
      </c>
      <c r="AY120" s="22" t="s">
        <v>171</v>
      </c>
      <c r="BE120" s="202">
        <f t="shared" si="14"/>
        <v>0</v>
      </c>
      <c r="BF120" s="202">
        <f t="shared" si="15"/>
        <v>0</v>
      </c>
      <c r="BG120" s="202">
        <f t="shared" si="16"/>
        <v>0</v>
      </c>
      <c r="BH120" s="202">
        <f t="shared" si="17"/>
        <v>0</v>
      </c>
      <c r="BI120" s="202">
        <f t="shared" si="18"/>
        <v>0</v>
      </c>
      <c r="BJ120" s="22" t="s">
        <v>77</v>
      </c>
      <c r="BK120" s="202">
        <f t="shared" si="19"/>
        <v>0</v>
      </c>
      <c r="BL120" s="22" t="s">
        <v>178</v>
      </c>
      <c r="BM120" s="22" t="s">
        <v>333</v>
      </c>
    </row>
    <row r="121" spans="2:65" s="1" customFormat="1" ht="22.5" customHeight="1">
      <c r="B121" s="39"/>
      <c r="C121" s="191" t="s">
        <v>249</v>
      </c>
      <c r="D121" s="191" t="s">
        <v>173</v>
      </c>
      <c r="E121" s="192" t="s">
        <v>3229</v>
      </c>
      <c r="F121" s="193" t="s">
        <v>3230</v>
      </c>
      <c r="G121" s="194" t="s">
        <v>2708</v>
      </c>
      <c r="H121" s="195">
        <v>3</v>
      </c>
      <c r="I121" s="196"/>
      <c r="J121" s="197">
        <f t="shared" si="10"/>
        <v>0</v>
      </c>
      <c r="K121" s="193" t="s">
        <v>21</v>
      </c>
      <c r="L121" s="59"/>
      <c r="M121" s="198" t="s">
        <v>21</v>
      </c>
      <c r="N121" s="199" t="s">
        <v>40</v>
      </c>
      <c r="O121" s="40"/>
      <c r="P121" s="200">
        <f t="shared" si="11"/>
        <v>0</v>
      </c>
      <c r="Q121" s="200">
        <v>0</v>
      </c>
      <c r="R121" s="200">
        <f t="shared" si="12"/>
        <v>0</v>
      </c>
      <c r="S121" s="200">
        <v>0</v>
      </c>
      <c r="T121" s="201">
        <f t="shared" si="13"/>
        <v>0</v>
      </c>
      <c r="AR121" s="22" t="s">
        <v>178</v>
      </c>
      <c r="AT121" s="22" t="s">
        <v>173</v>
      </c>
      <c r="AU121" s="22" t="s">
        <v>79</v>
      </c>
      <c r="AY121" s="22" t="s">
        <v>171</v>
      </c>
      <c r="BE121" s="202">
        <f t="shared" si="14"/>
        <v>0</v>
      </c>
      <c r="BF121" s="202">
        <f t="shared" si="15"/>
        <v>0</v>
      </c>
      <c r="BG121" s="202">
        <f t="shared" si="16"/>
        <v>0</v>
      </c>
      <c r="BH121" s="202">
        <f t="shared" si="17"/>
        <v>0</v>
      </c>
      <c r="BI121" s="202">
        <f t="shared" si="18"/>
        <v>0</v>
      </c>
      <c r="BJ121" s="22" t="s">
        <v>77</v>
      </c>
      <c r="BK121" s="202">
        <f t="shared" si="19"/>
        <v>0</v>
      </c>
      <c r="BL121" s="22" t="s">
        <v>178</v>
      </c>
      <c r="BM121" s="22" t="s">
        <v>345</v>
      </c>
    </row>
    <row r="122" spans="2:65" s="1" customFormat="1" ht="22.5" customHeight="1">
      <c r="B122" s="39"/>
      <c r="C122" s="191" t="s">
        <v>253</v>
      </c>
      <c r="D122" s="191" t="s">
        <v>173</v>
      </c>
      <c r="E122" s="192" t="s">
        <v>3244</v>
      </c>
      <c r="F122" s="193" t="s">
        <v>3245</v>
      </c>
      <c r="G122" s="194" t="s">
        <v>2708</v>
      </c>
      <c r="H122" s="195">
        <v>180</v>
      </c>
      <c r="I122" s="196"/>
      <c r="J122" s="197">
        <f t="shared" si="10"/>
        <v>0</v>
      </c>
      <c r="K122" s="193" t="s">
        <v>21</v>
      </c>
      <c r="L122" s="59"/>
      <c r="M122" s="198" t="s">
        <v>21</v>
      </c>
      <c r="N122" s="199" t="s">
        <v>40</v>
      </c>
      <c r="O122" s="40"/>
      <c r="P122" s="200">
        <f t="shared" si="11"/>
        <v>0</v>
      </c>
      <c r="Q122" s="200">
        <v>0</v>
      </c>
      <c r="R122" s="200">
        <f t="shared" si="12"/>
        <v>0</v>
      </c>
      <c r="S122" s="200">
        <v>0</v>
      </c>
      <c r="T122" s="201">
        <f t="shared" si="13"/>
        <v>0</v>
      </c>
      <c r="AR122" s="22" t="s">
        <v>178</v>
      </c>
      <c r="AT122" s="22" t="s">
        <v>173</v>
      </c>
      <c r="AU122" s="22" t="s">
        <v>79</v>
      </c>
      <c r="AY122" s="22" t="s">
        <v>171</v>
      </c>
      <c r="BE122" s="202">
        <f t="shared" si="14"/>
        <v>0</v>
      </c>
      <c r="BF122" s="202">
        <f t="shared" si="15"/>
        <v>0</v>
      </c>
      <c r="BG122" s="202">
        <f t="shared" si="16"/>
        <v>0</v>
      </c>
      <c r="BH122" s="202">
        <f t="shared" si="17"/>
        <v>0</v>
      </c>
      <c r="BI122" s="202">
        <f t="shared" si="18"/>
        <v>0</v>
      </c>
      <c r="BJ122" s="22" t="s">
        <v>77</v>
      </c>
      <c r="BK122" s="202">
        <f t="shared" si="19"/>
        <v>0</v>
      </c>
      <c r="BL122" s="22" t="s">
        <v>178</v>
      </c>
      <c r="BM122" s="22" t="s">
        <v>355</v>
      </c>
    </row>
    <row r="123" spans="2:65" s="1" customFormat="1" ht="22.5" customHeight="1">
      <c r="B123" s="39"/>
      <c r="C123" s="191" t="s">
        <v>259</v>
      </c>
      <c r="D123" s="191" t="s">
        <v>173</v>
      </c>
      <c r="E123" s="192" t="s">
        <v>3246</v>
      </c>
      <c r="F123" s="193" t="s">
        <v>3247</v>
      </c>
      <c r="G123" s="194" t="s">
        <v>2708</v>
      </c>
      <c r="H123" s="195">
        <v>1</v>
      </c>
      <c r="I123" s="196"/>
      <c r="J123" s="197">
        <f t="shared" si="10"/>
        <v>0</v>
      </c>
      <c r="K123" s="193" t="s">
        <v>21</v>
      </c>
      <c r="L123" s="59"/>
      <c r="M123" s="198" t="s">
        <v>21</v>
      </c>
      <c r="N123" s="199" t="s">
        <v>40</v>
      </c>
      <c r="O123" s="40"/>
      <c r="P123" s="200">
        <f t="shared" si="11"/>
        <v>0</v>
      </c>
      <c r="Q123" s="200">
        <v>0</v>
      </c>
      <c r="R123" s="200">
        <f t="shared" si="12"/>
        <v>0</v>
      </c>
      <c r="S123" s="200">
        <v>0</v>
      </c>
      <c r="T123" s="201">
        <f t="shared" si="13"/>
        <v>0</v>
      </c>
      <c r="AR123" s="22" t="s">
        <v>178</v>
      </c>
      <c r="AT123" s="22" t="s">
        <v>173</v>
      </c>
      <c r="AU123" s="22" t="s">
        <v>79</v>
      </c>
      <c r="AY123" s="22" t="s">
        <v>171</v>
      </c>
      <c r="BE123" s="202">
        <f t="shared" si="14"/>
        <v>0</v>
      </c>
      <c r="BF123" s="202">
        <f t="shared" si="15"/>
        <v>0</v>
      </c>
      <c r="BG123" s="202">
        <f t="shared" si="16"/>
        <v>0</v>
      </c>
      <c r="BH123" s="202">
        <f t="shared" si="17"/>
        <v>0</v>
      </c>
      <c r="BI123" s="202">
        <f t="shared" si="18"/>
        <v>0</v>
      </c>
      <c r="BJ123" s="22" t="s">
        <v>77</v>
      </c>
      <c r="BK123" s="202">
        <f t="shared" si="19"/>
        <v>0</v>
      </c>
      <c r="BL123" s="22" t="s">
        <v>178</v>
      </c>
      <c r="BM123" s="22" t="s">
        <v>369</v>
      </c>
    </row>
    <row r="124" spans="2:65" s="1" customFormat="1" ht="22.5" customHeight="1">
      <c r="B124" s="39"/>
      <c r="C124" s="191" t="s">
        <v>266</v>
      </c>
      <c r="D124" s="191" t="s">
        <v>173</v>
      </c>
      <c r="E124" s="192" t="s">
        <v>3248</v>
      </c>
      <c r="F124" s="193" t="s">
        <v>3249</v>
      </c>
      <c r="G124" s="194" t="s">
        <v>2708</v>
      </c>
      <c r="H124" s="195">
        <v>13</v>
      </c>
      <c r="I124" s="196"/>
      <c r="J124" s="197">
        <f t="shared" si="10"/>
        <v>0</v>
      </c>
      <c r="K124" s="193" t="s">
        <v>21</v>
      </c>
      <c r="L124" s="59"/>
      <c r="M124" s="198" t="s">
        <v>21</v>
      </c>
      <c r="N124" s="199" t="s">
        <v>40</v>
      </c>
      <c r="O124" s="40"/>
      <c r="P124" s="200">
        <f t="shared" si="11"/>
        <v>0</v>
      </c>
      <c r="Q124" s="200">
        <v>0</v>
      </c>
      <c r="R124" s="200">
        <f t="shared" si="12"/>
        <v>0</v>
      </c>
      <c r="S124" s="200">
        <v>0</v>
      </c>
      <c r="T124" s="201">
        <f t="shared" si="13"/>
        <v>0</v>
      </c>
      <c r="AR124" s="22" t="s">
        <v>178</v>
      </c>
      <c r="AT124" s="22" t="s">
        <v>173</v>
      </c>
      <c r="AU124" s="22" t="s">
        <v>79</v>
      </c>
      <c r="AY124" s="22" t="s">
        <v>171</v>
      </c>
      <c r="BE124" s="202">
        <f t="shared" si="14"/>
        <v>0</v>
      </c>
      <c r="BF124" s="202">
        <f t="shared" si="15"/>
        <v>0</v>
      </c>
      <c r="BG124" s="202">
        <f t="shared" si="16"/>
        <v>0</v>
      </c>
      <c r="BH124" s="202">
        <f t="shared" si="17"/>
        <v>0</v>
      </c>
      <c r="BI124" s="202">
        <f t="shared" si="18"/>
        <v>0</v>
      </c>
      <c r="BJ124" s="22" t="s">
        <v>77</v>
      </c>
      <c r="BK124" s="202">
        <f t="shared" si="19"/>
        <v>0</v>
      </c>
      <c r="BL124" s="22" t="s">
        <v>178</v>
      </c>
      <c r="BM124" s="22" t="s">
        <v>379</v>
      </c>
    </row>
    <row r="125" spans="2:65" s="1" customFormat="1" ht="22.5" customHeight="1">
      <c r="B125" s="39"/>
      <c r="C125" s="191" t="s">
        <v>276</v>
      </c>
      <c r="D125" s="191" t="s">
        <v>173</v>
      </c>
      <c r="E125" s="192" t="s">
        <v>3250</v>
      </c>
      <c r="F125" s="193" t="s">
        <v>3251</v>
      </c>
      <c r="G125" s="194" t="s">
        <v>2708</v>
      </c>
      <c r="H125" s="195">
        <v>46</v>
      </c>
      <c r="I125" s="196"/>
      <c r="J125" s="197">
        <f t="shared" si="10"/>
        <v>0</v>
      </c>
      <c r="K125" s="193" t="s">
        <v>21</v>
      </c>
      <c r="L125" s="59"/>
      <c r="M125" s="198" t="s">
        <v>21</v>
      </c>
      <c r="N125" s="199" t="s">
        <v>40</v>
      </c>
      <c r="O125" s="40"/>
      <c r="P125" s="200">
        <f t="shared" si="11"/>
        <v>0</v>
      </c>
      <c r="Q125" s="200">
        <v>0</v>
      </c>
      <c r="R125" s="200">
        <f t="shared" si="12"/>
        <v>0</v>
      </c>
      <c r="S125" s="200">
        <v>0</v>
      </c>
      <c r="T125" s="201">
        <f t="shared" si="13"/>
        <v>0</v>
      </c>
      <c r="AR125" s="22" t="s">
        <v>178</v>
      </c>
      <c r="AT125" s="22" t="s">
        <v>173</v>
      </c>
      <c r="AU125" s="22" t="s">
        <v>79</v>
      </c>
      <c r="AY125" s="22" t="s">
        <v>171</v>
      </c>
      <c r="BE125" s="202">
        <f t="shared" si="14"/>
        <v>0</v>
      </c>
      <c r="BF125" s="202">
        <f t="shared" si="15"/>
        <v>0</v>
      </c>
      <c r="BG125" s="202">
        <f t="shared" si="16"/>
        <v>0</v>
      </c>
      <c r="BH125" s="202">
        <f t="shared" si="17"/>
        <v>0</v>
      </c>
      <c r="BI125" s="202">
        <f t="shared" si="18"/>
        <v>0</v>
      </c>
      <c r="BJ125" s="22" t="s">
        <v>77</v>
      </c>
      <c r="BK125" s="202">
        <f t="shared" si="19"/>
        <v>0</v>
      </c>
      <c r="BL125" s="22" t="s">
        <v>178</v>
      </c>
      <c r="BM125" s="22" t="s">
        <v>391</v>
      </c>
    </row>
    <row r="126" spans="2:65" s="1" customFormat="1" ht="22.5" customHeight="1">
      <c r="B126" s="39"/>
      <c r="C126" s="191" t="s">
        <v>9</v>
      </c>
      <c r="D126" s="191" t="s">
        <v>173</v>
      </c>
      <c r="E126" s="192" t="s">
        <v>3252</v>
      </c>
      <c r="F126" s="193" t="s">
        <v>3253</v>
      </c>
      <c r="G126" s="194" t="s">
        <v>2708</v>
      </c>
      <c r="H126" s="195">
        <v>1</v>
      </c>
      <c r="I126" s="196"/>
      <c r="J126" s="197">
        <f t="shared" si="10"/>
        <v>0</v>
      </c>
      <c r="K126" s="193" t="s">
        <v>21</v>
      </c>
      <c r="L126" s="59"/>
      <c r="M126" s="198" t="s">
        <v>21</v>
      </c>
      <c r="N126" s="199" t="s">
        <v>40</v>
      </c>
      <c r="O126" s="40"/>
      <c r="P126" s="200">
        <f t="shared" si="11"/>
        <v>0</v>
      </c>
      <c r="Q126" s="200">
        <v>0</v>
      </c>
      <c r="R126" s="200">
        <f t="shared" si="12"/>
        <v>0</v>
      </c>
      <c r="S126" s="200">
        <v>0</v>
      </c>
      <c r="T126" s="201">
        <f t="shared" si="13"/>
        <v>0</v>
      </c>
      <c r="AR126" s="22" t="s">
        <v>178</v>
      </c>
      <c r="AT126" s="22" t="s">
        <v>173</v>
      </c>
      <c r="AU126" s="22" t="s">
        <v>79</v>
      </c>
      <c r="AY126" s="22" t="s">
        <v>171</v>
      </c>
      <c r="BE126" s="202">
        <f t="shared" si="14"/>
        <v>0</v>
      </c>
      <c r="BF126" s="202">
        <f t="shared" si="15"/>
        <v>0</v>
      </c>
      <c r="BG126" s="202">
        <f t="shared" si="16"/>
        <v>0</v>
      </c>
      <c r="BH126" s="202">
        <f t="shared" si="17"/>
        <v>0</v>
      </c>
      <c r="BI126" s="202">
        <f t="shared" si="18"/>
        <v>0</v>
      </c>
      <c r="BJ126" s="22" t="s">
        <v>77</v>
      </c>
      <c r="BK126" s="202">
        <f t="shared" si="19"/>
        <v>0</v>
      </c>
      <c r="BL126" s="22" t="s">
        <v>178</v>
      </c>
      <c r="BM126" s="22" t="s">
        <v>402</v>
      </c>
    </row>
    <row r="127" spans="2:65" s="1" customFormat="1" ht="22.5" customHeight="1">
      <c r="B127" s="39"/>
      <c r="C127" s="191" t="s">
        <v>289</v>
      </c>
      <c r="D127" s="191" t="s">
        <v>173</v>
      </c>
      <c r="E127" s="192" t="s">
        <v>3254</v>
      </c>
      <c r="F127" s="193" t="s">
        <v>3224</v>
      </c>
      <c r="G127" s="194" t="s">
        <v>2708</v>
      </c>
      <c r="H127" s="195">
        <v>4</v>
      </c>
      <c r="I127" s="196"/>
      <c r="J127" s="197">
        <f t="shared" si="10"/>
        <v>0</v>
      </c>
      <c r="K127" s="193" t="s">
        <v>21</v>
      </c>
      <c r="L127" s="59"/>
      <c r="M127" s="198" t="s">
        <v>21</v>
      </c>
      <c r="N127" s="199" t="s">
        <v>40</v>
      </c>
      <c r="O127" s="40"/>
      <c r="P127" s="200">
        <f t="shared" si="11"/>
        <v>0</v>
      </c>
      <c r="Q127" s="200">
        <v>0</v>
      </c>
      <c r="R127" s="200">
        <f t="shared" si="12"/>
        <v>0</v>
      </c>
      <c r="S127" s="200">
        <v>0</v>
      </c>
      <c r="T127" s="201">
        <f t="shared" si="13"/>
        <v>0</v>
      </c>
      <c r="AR127" s="22" t="s">
        <v>178</v>
      </c>
      <c r="AT127" s="22" t="s">
        <v>173</v>
      </c>
      <c r="AU127" s="22" t="s">
        <v>79</v>
      </c>
      <c r="AY127" s="22" t="s">
        <v>171</v>
      </c>
      <c r="BE127" s="202">
        <f t="shared" si="14"/>
        <v>0</v>
      </c>
      <c r="BF127" s="202">
        <f t="shared" si="15"/>
        <v>0</v>
      </c>
      <c r="BG127" s="202">
        <f t="shared" si="16"/>
        <v>0</v>
      </c>
      <c r="BH127" s="202">
        <f t="shared" si="17"/>
        <v>0</v>
      </c>
      <c r="BI127" s="202">
        <f t="shared" si="18"/>
        <v>0</v>
      </c>
      <c r="BJ127" s="22" t="s">
        <v>77</v>
      </c>
      <c r="BK127" s="202">
        <f t="shared" si="19"/>
        <v>0</v>
      </c>
      <c r="BL127" s="22" t="s">
        <v>178</v>
      </c>
      <c r="BM127" s="22" t="s">
        <v>419</v>
      </c>
    </row>
    <row r="128" spans="2:65" s="1" customFormat="1" ht="22.5" customHeight="1">
      <c r="B128" s="39"/>
      <c r="C128" s="191" t="s">
        <v>294</v>
      </c>
      <c r="D128" s="191" t="s">
        <v>173</v>
      </c>
      <c r="E128" s="192" t="s">
        <v>3255</v>
      </c>
      <c r="F128" s="193" t="s">
        <v>3256</v>
      </c>
      <c r="G128" s="194" t="s">
        <v>2708</v>
      </c>
      <c r="H128" s="195">
        <v>1</v>
      </c>
      <c r="I128" s="196"/>
      <c r="J128" s="197">
        <f t="shared" si="10"/>
        <v>0</v>
      </c>
      <c r="K128" s="193" t="s">
        <v>21</v>
      </c>
      <c r="L128" s="59"/>
      <c r="M128" s="198" t="s">
        <v>21</v>
      </c>
      <c r="N128" s="199" t="s">
        <v>40</v>
      </c>
      <c r="O128" s="40"/>
      <c r="P128" s="200">
        <f t="shared" si="11"/>
        <v>0</v>
      </c>
      <c r="Q128" s="200">
        <v>0</v>
      </c>
      <c r="R128" s="200">
        <f t="shared" si="12"/>
        <v>0</v>
      </c>
      <c r="S128" s="200">
        <v>0</v>
      </c>
      <c r="T128" s="201">
        <f t="shared" si="13"/>
        <v>0</v>
      </c>
      <c r="AR128" s="22" t="s">
        <v>178</v>
      </c>
      <c r="AT128" s="22" t="s">
        <v>173</v>
      </c>
      <c r="AU128" s="22" t="s">
        <v>79</v>
      </c>
      <c r="AY128" s="22" t="s">
        <v>171</v>
      </c>
      <c r="BE128" s="202">
        <f t="shared" si="14"/>
        <v>0</v>
      </c>
      <c r="BF128" s="202">
        <f t="shared" si="15"/>
        <v>0</v>
      </c>
      <c r="BG128" s="202">
        <f t="shared" si="16"/>
        <v>0</v>
      </c>
      <c r="BH128" s="202">
        <f t="shared" si="17"/>
        <v>0</v>
      </c>
      <c r="BI128" s="202">
        <f t="shared" si="18"/>
        <v>0</v>
      </c>
      <c r="BJ128" s="22" t="s">
        <v>77</v>
      </c>
      <c r="BK128" s="202">
        <f t="shared" si="19"/>
        <v>0</v>
      </c>
      <c r="BL128" s="22" t="s">
        <v>178</v>
      </c>
      <c r="BM128" s="22" t="s">
        <v>432</v>
      </c>
    </row>
    <row r="129" spans="2:65" s="1" customFormat="1" ht="22.5" customHeight="1">
      <c r="B129" s="39"/>
      <c r="C129" s="191" t="s">
        <v>299</v>
      </c>
      <c r="D129" s="191" t="s">
        <v>173</v>
      </c>
      <c r="E129" s="192" t="s">
        <v>3257</v>
      </c>
      <c r="F129" s="193" t="s">
        <v>3258</v>
      </c>
      <c r="G129" s="194" t="s">
        <v>2708</v>
      </c>
      <c r="H129" s="195">
        <v>1</v>
      </c>
      <c r="I129" s="196"/>
      <c r="J129" s="197">
        <f t="shared" si="10"/>
        <v>0</v>
      </c>
      <c r="K129" s="193" t="s">
        <v>21</v>
      </c>
      <c r="L129" s="59"/>
      <c r="M129" s="198" t="s">
        <v>21</v>
      </c>
      <c r="N129" s="199" t="s">
        <v>40</v>
      </c>
      <c r="O129" s="40"/>
      <c r="P129" s="200">
        <f t="shared" si="11"/>
        <v>0</v>
      </c>
      <c r="Q129" s="200">
        <v>0</v>
      </c>
      <c r="R129" s="200">
        <f t="shared" si="12"/>
        <v>0</v>
      </c>
      <c r="S129" s="200">
        <v>0</v>
      </c>
      <c r="T129" s="201">
        <f t="shared" si="13"/>
        <v>0</v>
      </c>
      <c r="AR129" s="22" t="s">
        <v>178</v>
      </c>
      <c r="AT129" s="22" t="s">
        <v>173</v>
      </c>
      <c r="AU129" s="22" t="s">
        <v>79</v>
      </c>
      <c r="AY129" s="22" t="s">
        <v>171</v>
      </c>
      <c r="BE129" s="202">
        <f t="shared" si="14"/>
        <v>0</v>
      </c>
      <c r="BF129" s="202">
        <f t="shared" si="15"/>
        <v>0</v>
      </c>
      <c r="BG129" s="202">
        <f t="shared" si="16"/>
        <v>0</v>
      </c>
      <c r="BH129" s="202">
        <f t="shared" si="17"/>
        <v>0</v>
      </c>
      <c r="BI129" s="202">
        <f t="shared" si="18"/>
        <v>0</v>
      </c>
      <c r="BJ129" s="22" t="s">
        <v>77</v>
      </c>
      <c r="BK129" s="202">
        <f t="shared" si="19"/>
        <v>0</v>
      </c>
      <c r="BL129" s="22" t="s">
        <v>178</v>
      </c>
      <c r="BM129" s="22" t="s">
        <v>447</v>
      </c>
    </row>
    <row r="130" spans="2:65" s="1" customFormat="1" ht="22.5" customHeight="1">
      <c r="B130" s="39"/>
      <c r="C130" s="191" t="s">
        <v>305</v>
      </c>
      <c r="D130" s="191" t="s">
        <v>173</v>
      </c>
      <c r="E130" s="192" t="s">
        <v>3259</v>
      </c>
      <c r="F130" s="193" t="s">
        <v>3260</v>
      </c>
      <c r="G130" s="194" t="s">
        <v>2708</v>
      </c>
      <c r="H130" s="195">
        <v>4</v>
      </c>
      <c r="I130" s="196"/>
      <c r="J130" s="197">
        <f t="shared" si="10"/>
        <v>0</v>
      </c>
      <c r="K130" s="193" t="s">
        <v>21</v>
      </c>
      <c r="L130" s="59"/>
      <c r="M130" s="198" t="s">
        <v>21</v>
      </c>
      <c r="N130" s="199" t="s">
        <v>40</v>
      </c>
      <c r="O130" s="40"/>
      <c r="P130" s="200">
        <f t="shared" si="11"/>
        <v>0</v>
      </c>
      <c r="Q130" s="200">
        <v>0</v>
      </c>
      <c r="R130" s="200">
        <f t="shared" si="12"/>
        <v>0</v>
      </c>
      <c r="S130" s="200">
        <v>0</v>
      </c>
      <c r="T130" s="201">
        <f t="shared" si="13"/>
        <v>0</v>
      </c>
      <c r="AR130" s="22" t="s">
        <v>178</v>
      </c>
      <c r="AT130" s="22" t="s">
        <v>173</v>
      </c>
      <c r="AU130" s="22" t="s">
        <v>79</v>
      </c>
      <c r="AY130" s="22" t="s">
        <v>171</v>
      </c>
      <c r="BE130" s="202">
        <f t="shared" si="14"/>
        <v>0</v>
      </c>
      <c r="BF130" s="202">
        <f t="shared" si="15"/>
        <v>0</v>
      </c>
      <c r="BG130" s="202">
        <f t="shared" si="16"/>
        <v>0</v>
      </c>
      <c r="BH130" s="202">
        <f t="shared" si="17"/>
        <v>0</v>
      </c>
      <c r="BI130" s="202">
        <f t="shared" si="18"/>
        <v>0</v>
      </c>
      <c r="BJ130" s="22" t="s">
        <v>77</v>
      </c>
      <c r="BK130" s="202">
        <f t="shared" si="19"/>
        <v>0</v>
      </c>
      <c r="BL130" s="22" t="s">
        <v>178</v>
      </c>
      <c r="BM130" s="22" t="s">
        <v>462</v>
      </c>
    </row>
    <row r="131" spans="2:65" s="1" customFormat="1" ht="22.5" customHeight="1">
      <c r="B131" s="39"/>
      <c r="C131" s="191" t="s">
        <v>310</v>
      </c>
      <c r="D131" s="191" t="s">
        <v>173</v>
      </c>
      <c r="E131" s="192" t="s">
        <v>3261</v>
      </c>
      <c r="F131" s="193" t="s">
        <v>3262</v>
      </c>
      <c r="G131" s="194" t="s">
        <v>2708</v>
      </c>
      <c r="H131" s="195">
        <v>2</v>
      </c>
      <c r="I131" s="196"/>
      <c r="J131" s="197">
        <f t="shared" si="10"/>
        <v>0</v>
      </c>
      <c r="K131" s="193" t="s">
        <v>21</v>
      </c>
      <c r="L131" s="59"/>
      <c r="M131" s="198" t="s">
        <v>21</v>
      </c>
      <c r="N131" s="199" t="s">
        <v>40</v>
      </c>
      <c r="O131" s="40"/>
      <c r="P131" s="200">
        <f t="shared" si="11"/>
        <v>0</v>
      </c>
      <c r="Q131" s="200">
        <v>0</v>
      </c>
      <c r="R131" s="200">
        <f t="shared" si="12"/>
        <v>0</v>
      </c>
      <c r="S131" s="200">
        <v>0</v>
      </c>
      <c r="T131" s="201">
        <f t="shared" si="13"/>
        <v>0</v>
      </c>
      <c r="AR131" s="22" t="s">
        <v>178</v>
      </c>
      <c r="AT131" s="22" t="s">
        <v>173</v>
      </c>
      <c r="AU131" s="22" t="s">
        <v>79</v>
      </c>
      <c r="AY131" s="22" t="s">
        <v>171</v>
      </c>
      <c r="BE131" s="202">
        <f t="shared" si="14"/>
        <v>0</v>
      </c>
      <c r="BF131" s="202">
        <f t="shared" si="15"/>
        <v>0</v>
      </c>
      <c r="BG131" s="202">
        <f t="shared" si="16"/>
        <v>0</v>
      </c>
      <c r="BH131" s="202">
        <f t="shared" si="17"/>
        <v>0</v>
      </c>
      <c r="BI131" s="202">
        <f t="shared" si="18"/>
        <v>0</v>
      </c>
      <c r="BJ131" s="22" t="s">
        <v>77</v>
      </c>
      <c r="BK131" s="202">
        <f t="shared" si="19"/>
        <v>0</v>
      </c>
      <c r="BL131" s="22" t="s">
        <v>178</v>
      </c>
      <c r="BM131" s="22" t="s">
        <v>479</v>
      </c>
    </row>
    <row r="132" spans="2:65" s="1" customFormat="1" ht="22.5" customHeight="1">
      <c r="B132" s="39"/>
      <c r="C132" s="191" t="s">
        <v>315</v>
      </c>
      <c r="D132" s="191" t="s">
        <v>173</v>
      </c>
      <c r="E132" s="192" t="s">
        <v>3263</v>
      </c>
      <c r="F132" s="193" t="s">
        <v>3264</v>
      </c>
      <c r="G132" s="194" t="s">
        <v>2708</v>
      </c>
      <c r="H132" s="195">
        <v>2</v>
      </c>
      <c r="I132" s="196"/>
      <c r="J132" s="197">
        <f t="shared" si="10"/>
        <v>0</v>
      </c>
      <c r="K132" s="193" t="s">
        <v>21</v>
      </c>
      <c r="L132" s="59"/>
      <c r="M132" s="198" t="s">
        <v>21</v>
      </c>
      <c r="N132" s="199" t="s">
        <v>40</v>
      </c>
      <c r="O132" s="40"/>
      <c r="P132" s="200">
        <f t="shared" si="11"/>
        <v>0</v>
      </c>
      <c r="Q132" s="200">
        <v>0</v>
      </c>
      <c r="R132" s="200">
        <f t="shared" si="12"/>
        <v>0</v>
      </c>
      <c r="S132" s="200">
        <v>0</v>
      </c>
      <c r="T132" s="201">
        <f t="shared" si="13"/>
        <v>0</v>
      </c>
      <c r="AR132" s="22" t="s">
        <v>178</v>
      </c>
      <c r="AT132" s="22" t="s">
        <v>173</v>
      </c>
      <c r="AU132" s="22" t="s">
        <v>79</v>
      </c>
      <c r="AY132" s="22" t="s">
        <v>171</v>
      </c>
      <c r="BE132" s="202">
        <f t="shared" si="14"/>
        <v>0</v>
      </c>
      <c r="BF132" s="202">
        <f t="shared" si="15"/>
        <v>0</v>
      </c>
      <c r="BG132" s="202">
        <f t="shared" si="16"/>
        <v>0</v>
      </c>
      <c r="BH132" s="202">
        <f t="shared" si="17"/>
        <v>0</v>
      </c>
      <c r="BI132" s="202">
        <f t="shared" si="18"/>
        <v>0</v>
      </c>
      <c r="BJ132" s="22" t="s">
        <v>77</v>
      </c>
      <c r="BK132" s="202">
        <f t="shared" si="19"/>
        <v>0</v>
      </c>
      <c r="BL132" s="22" t="s">
        <v>178</v>
      </c>
      <c r="BM132" s="22" t="s">
        <v>490</v>
      </c>
    </row>
    <row r="133" spans="2:65" s="1" customFormat="1" ht="22.5" customHeight="1">
      <c r="B133" s="39"/>
      <c r="C133" s="191" t="s">
        <v>321</v>
      </c>
      <c r="D133" s="191" t="s">
        <v>173</v>
      </c>
      <c r="E133" s="192" t="s">
        <v>3265</v>
      </c>
      <c r="F133" s="193" t="s">
        <v>3266</v>
      </c>
      <c r="G133" s="194" t="s">
        <v>2708</v>
      </c>
      <c r="H133" s="195">
        <v>1</v>
      </c>
      <c r="I133" s="196"/>
      <c r="J133" s="197">
        <f t="shared" si="10"/>
        <v>0</v>
      </c>
      <c r="K133" s="193" t="s">
        <v>21</v>
      </c>
      <c r="L133" s="59"/>
      <c r="M133" s="198" t="s">
        <v>21</v>
      </c>
      <c r="N133" s="199" t="s">
        <v>40</v>
      </c>
      <c r="O133" s="40"/>
      <c r="P133" s="200">
        <f t="shared" si="11"/>
        <v>0</v>
      </c>
      <c r="Q133" s="200">
        <v>0</v>
      </c>
      <c r="R133" s="200">
        <f t="shared" si="12"/>
        <v>0</v>
      </c>
      <c r="S133" s="200">
        <v>0</v>
      </c>
      <c r="T133" s="201">
        <f t="shared" si="13"/>
        <v>0</v>
      </c>
      <c r="AR133" s="22" t="s">
        <v>178</v>
      </c>
      <c r="AT133" s="22" t="s">
        <v>173</v>
      </c>
      <c r="AU133" s="22" t="s">
        <v>79</v>
      </c>
      <c r="AY133" s="22" t="s">
        <v>171</v>
      </c>
      <c r="BE133" s="202">
        <f t="shared" si="14"/>
        <v>0</v>
      </c>
      <c r="BF133" s="202">
        <f t="shared" si="15"/>
        <v>0</v>
      </c>
      <c r="BG133" s="202">
        <f t="shared" si="16"/>
        <v>0</v>
      </c>
      <c r="BH133" s="202">
        <f t="shared" si="17"/>
        <v>0</v>
      </c>
      <c r="BI133" s="202">
        <f t="shared" si="18"/>
        <v>0</v>
      </c>
      <c r="BJ133" s="22" t="s">
        <v>77</v>
      </c>
      <c r="BK133" s="202">
        <f t="shared" si="19"/>
        <v>0</v>
      </c>
      <c r="BL133" s="22" t="s">
        <v>178</v>
      </c>
      <c r="BM133" s="22" t="s">
        <v>498</v>
      </c>
    </row>
    <row r="134" spans="2:65" s="1" customFormat="1" ht="22.5" customHeight="1">
      <c r="B134" s="39"/>
      <c r="C134" s="191" t="s">
        <v>327</v>
      </c>
      <c r="D134" s="191" t="s">
        <v>173</v>
      </c>
      <c r="E134" s="192" t="s">
        <v>3267</v>
      </c>
      <c r="F134" s="193" t="s">
        <v>3268</v>
      </c>
      <c r="G134" s="194" t="s">
        <v>2708</v>
      </c>
      <c r="H134" s="195">
        <v>4</v>
      </c>
      <c r="I134" s="196"/>
      <c r="J134" s="197">
        <f t="shared" si="10"/>
        <v>0</v>
      </c>
      <c r="K134" s="193" t="s">
        <v>21</v>
      </c>
      <c r="L134" s="59"/>
      <c r="M134" s="198" t="s">
        <v>21</v>
      </c>
      <c r="N134" s="199" t="s">
        <v>40</v>
      </c>
      <c r="O134" s="40"/>
      <c r="P134" s="200">
        <f t="shared" si="11"/>
        <v>0</v>
      </c>
      <c r="Q134" s="200">
        <v>0</v>
      </c>
      <c r="R134" s="200">
        <f t="shared" si="12"/>
        <v>0</v>
      </c>
      <c r="S134" s="200">
        <v>0</v>
      </c>
      <c r="T134" s="201">
        <f t="shared" si="13"/>
        <v>0</v>
      </c>
      <c r="AR134" s="22" t="s">
        <v>178</v>
      </c>
      <c r="AT134" s="22" t="s">
        <v>173</v>
      </c>
      <c r="AU134" s="22" t="s">
        <v>79</v>
      </c>
      <c r="AY134" s="22" t="s">
        <v>171</v>
      </c>
      <c r="BE134" s="202">
        <f t="shared" si="14"/>
        <v>0</v>
      </c>
      <c r="BF134" s="202">
        <f t="shared" si="15"/>
        <v>0</v>
      </c>
      <c r="BG134" s="202">
        <f t="shared" si="16"/>
        <v>0</v>
      </c>
      <c r="BH134" s="202">
        <f t="shared" si="17"/>
        <v>0</v>
      </c>
      <c r="BI134" s="202">
        <f t="shared" si="18"/>
        <v>0</v>
      </c>
      <c r="BJ134" s="22" t="s">
        <v>77</v>
      </c>
      <c r="BK134" s="202">
        <f t="shared" si="19"/>
        <v>0</v>
      </c>
      <c r="BL134" s="22" t="s">
        <v>178</v>
      </c>
      <c r="BM134" s="22" t="s">
        <v>509</v>
      </c>
    </row>
    <row r="135" spans="2:65" s="1" customFormat="1" ht="22.5" customHeight="1">
      <c r="B135" s="39"/>
      <c r="C135" s="191" t="s">
        <v>333</v>
      </c>
      <c r="D135" s="191" t="s">
        <v>173</v>
      </c>
      <c r="E135" s="192" t="s">
        <v>3269</v>
      </c>
      <c r="F135" s="193" t="s">
        <v>3270</v>
      </c>
      <c r="G135" s="194" t="s">
        <v>2708</v>
      </c>
      <c r="H135" s="195">
        <v>4</v>
      </c>
      <c r="I135" s="196"/>
      <c r="J135" s="197">
        <f t="shared" si="10"/>
        <v>0</v>
      </c>
      <c r="K135" s="193" t="s">
        <v>21</v>
      </c>
      <c r="L135" s="59"/>
      <c r="M135" s="198" t="s">
        <v>21</v>
      </c>
      <c r="N135" s="199" t="s">
        <v>40</v>
      </c>
      <c r="O135" s="40"/>
      <c r="P135" s="200">
        <f t="shared" si="11"/>
        <v>0</v>
      </c>
      <c r="Q135" s="200">
        <v>0</v>
      </c>
      <c r="R135" s="200">
        <f t="shared" si="12"/>
        <v>0</v>
      </c>
      <c r="S135" s="200">
        <v>0</v>
      </c>
      <c r="T135" s="201">
        <f t="shared" si="13"/>
        <v>0</v>
      </c>
      <c r="AR135" s="22" t="s">
        <v>178</v>
      </c>
      <c r="AT135" s="22" t="s">
        <v>173</v>
      </c>
      <c r="AU135" s="22" t="s">
        <v>79</v>
      </c>
      <c r="AY135" s="22" t="s">
        <v>171</v>
      </c>
      <c r="BE135" s="202">
        <f t="shared" si="14"/>
        <v>0</v>
      </c>
      <c r="BF135" s="202">
        <f t="shared" si="15"/>
        <v>0</v>
      </c>
      <c r="BG135" s="202">
        <f t="shared" si="16"/>
        <v>0</v>
      </c>
      <c r="BH135" s="202">
        <f t="shared" si="17"/>
        <v>0</v>
      </c>
      <c r="BI135" s="202">
        <f t="shared" si="18"/>
        <v>0</v>
      </c>
      <c r="BJ135" s="22" t="s">
        <v>77</v>
      </c>
      <c r="BK135" s="202">
        <f t="shared" si="19"/>
        <v>0</v>
      </c>
      <c r="BL135" s="22" t="s">
        <v>178</v>
      </c>
      <c r="BM135" s="22" t="s">
        <v>521</v>
      </c>
    </row>
    <row r="136" spans="2:65" s="1" customFormat="1" ht="22.5" customHeight="1">
      <c r="B136" s="39"/>
      <c r="C136" s="191" t="s">
        <v>337</v>
      </c>
      <c r="D136" s="191" t="s">
        <v>173</v>
      </c>
      <c r="E136" s="192" t="s">
        <v>3271</v>
      </c>
      <c r="F136" s="193" t="s">
        <v>3272</v>
      </c>
      <c r="G136" s="194" t="s">
        <v>2708</v>
      </c>
      <c r="H136" s="195">
        <v>2</v>
      </c>
      <c r="I136" s="196"/>
      <c r="J136" s="197">
        <f t="shared" si="10"/>
        <v>0</v>
      </c>
      <c r="K136" s="193" t="s">
        <v>21</v>
      </c>
      <c r="L136" s="59"/>
      <c r="M136" s="198" t="s">
        <v>21</v>
      </c>
      <c r="N136" s="199" t="s">
        <v>40</v>
      </c>
      <c r="O136" s="40"/>
      <c r="P136" s="200">
        <f t="shared" si="11"/>
        <v>0</v>
      </c>
      <c r="Q136" s="200">
        <v>0</v>
      </c>
      <c r="R136" s="200">
        <f t="shared" si="12"/>
        <v>0</v>
      </c>
      <c r="S136" s="200">
        <v>0</v>
      </c>
      <c r="T136" s="201">
        <f t="shared" si="13"/>
        <v>0</v>
      </c>
      <c r="AR136" s="22" t="s">
        <v>178</v>
      </c>
      <c r="AT136" s="22" t="s">
        <v>173</v>
      </c>
      <c r="AU136" s="22" t="s">
        <v>79</v>
      </c>
      <c r="AY136" s="22" t="s">
        <v>171</v>
      </c>
      <c r="BE136" s="202">
        <f t="shared" si="14"/>
        <v>0</v>
      </c>
      <c r="BF136" s="202">
        <f t="shared" si="15"/>
        <v>0</v>
      </c>
      <c r="BG136" s="202">
        <f t="shared" si="16"/>
        <v>0</v>
      </c>
      <c r="BH136" s="202">
        <f t="shared" si="17"/>
        <v>0</v>
      </c>
      <c r="BI136" s="202">
        <f t="shared" si="18"/>
        <v>0</v>
      </c>
      <c r="BJ136" s="22" t="s">
        <v>77</v>
      </c>
      <c r="BK136" s="202">
        <f t="shared" si="19"/>
        <v>0</v>
      </c>
      <c r="BL136" s="22" t="s">
        <v>178</v>
      </c>
      <c r="BM136" s="22" t="s">
        <v>534</v>
      </c>
    </row>
    <row r="137" spans="2:65" s="1" customFormat="1" ht="22.5" customHeight="1">
      <c r="B137" s="39"/>
      <c r="C137" s="191" t="s">
        <v>345</v>
      </c>
      <c r="D137" s="191" t="s">
        <v>173</v>
      </c>
      <c r="E137" s="192" t="s">
        <v>3273</v>
      </c>
      <c r="F137" s="193" t="s">
        <v>3274</v>
      </c>
      <c r="G137" s="194" t="s">
        <v>3235</v>
      </c>
      <c r="H137" s="195">
        <v>42.5</v>
      </c>
      <c r="I137" s="196"/>
      <c r="J137" s="197">
        <f t="shared" si="10"/>
        <v>0</v>
      </c>
      <c r="K137" s="193" t="s">
        <v>21</v>
      </c>
      <c r="L137" s="59"/>
      <c r="M137" s="198" t="s">
        <v>21</v>
      </c>
      <c r="N137" s="199" t="s">
        <v>40</v>
      </c>
      <c r="O137" s="40"/>
      <c r="P137" s="200">
        <f t="shared" si="11"/>
        <v>0</v>
      </c>
      <c r="Q137" s="200">
        <v>0</v>
      </c>
      <c r="R137" s="200">
        <f t="shared" si="12"/>
        <v>0</v>
      </c>
      <c r="S137" s="200">
        <v>0</v>
      </c>
      <c r="T137" s="201">
        <f t="shared" si="13"/>
        <v>0</v>
      </c>
      <c r="AR137" s="22" t="s">
        <v>178</v>
      </c>
      <c r="AT137" s="22" t="s">
        <v>173</v>
      </c>
      <c r="AU137" s="22" t="s">
        <v>79</v>
      </c>
      <c r="AY137" s="22" t="s">
        <v>171</v>
      </c>
      <c r="BE137" s="202">
        <f t="shared" si="14"/>
        <v>0</v>
      </c>
      <c r="BF137" s="202">
        <f t="shared" si="15"/>
        <v>0</v>
      </c>
      <c r="BG137" s="202">
        <f t="shared" si="16"/>
        <v>0</v>
      </c>
      <c r="BH137" s="202">
        <f t="shared" si="17"/>
        <v>0</v>
      </c>
      <c r="BI137" s="202">
        <f t="shared" si="18"/>
        <v>0</v>
      </c>
      <c r="BJ137" s="22" t="s">
        <v>77</v>
      </c>
      <c r="BK137" s="202">
        <f t="shared" si="19"/>
        <v>0</v>
      </c>
      <c r="BL137" s="22" t="s">
        <v>178</v>
      </c>
      <c r="BM137" s="22" t="s">
        <v>543</v>
      </c>
    </row>
    <row r="138" spans="2:65" s="1" customFormat="1" ht="31.5" customHeight="1">
      <c r="B138" s="39"/>
      <c r="C138" s="191" t="s">
        <v>350</v>
      </c>
      <c r="D138" s="191" t="s">
        <v>173</v>
      </c>
      <c r="E138" s="192" t="s">
        <v>3275</v>
      </c>
      <c r="F138" s="193" t="s">
        <v>3276</v>
      </c>
      <c r="G138" s="194" t="s">
        <v>3235</v>
      </c>
      <c r="H138" s="195">
        <v>32</v>
      </c>
      <c r="I138" s="196"/>
      <c r="J138" s="197">
        <f t="shared" si="10"/>
        <v>0</v>
      </c>
      <c r="K138" s="193" t="s">
        <v>21</v>
      </c>
      <c r="L138" s="59"/>
      <c r="M138" s="198" t="s">
        <v>21</v>
      </c>
      <c r="N138" s="199" t="s">
        <v>40</v>
      </c>
      <c r="O138" s="40"/>
      <c r="P138" s="200">
        <f t="shared" si="11"/>
        <v>0</v>
      </c>
      <c r="Q138" s="200">
        <v>0</v>
      </c>
      <c r="R138" s="200">
        <f t="shared" si="12"/>
        <v>0</v>
      </c>
      <c r="S138" s="200">
        <v>0</v>
      </c>
      <c r="T138" s="201">
        <f t="shared" si="13"/>
        <v>0</v>
      </c>
      <c r="AR138" s="22" t="s">
        <v>178</v>
      </c>
      <c r="AT138" s="22" t="s">
        <v>173</v>
      </c>
      <c r="AU138" s="22" t="s">
        <v>79</v>
      </c>
      <c r="AY138" s="22" t="s">
        <v>171</v>
      </c>
      <c r="BE138" s="202">
        <f t="shared" si="14"/>
        <v>0</v>
      </c>
      <c r="BF138" s="202">
        <f t="shared" si="15"/>
        <v>0</v>
      </c>
      <c r="BG138" s="202">
        <f t="shared" si="16"/>
        <v>0</v>
      </c>
      <c r="BH138" s="202">
        <f t="shared" si="17"/>
        <v>0</v>
      </c>
      <c r="BI138" s="202">
        <f t="shared" si="18"/>
        <v>0</v>
      </c>
      <c r="BJ138" s="22" t="s">
        <v>77</v>
      </c>
      <c r="BK138" s="202">
        <f t="shared" si="19"/>
        <v>0</v>
      </c>
      <c r="BL138" s="22" t="s">
        <v>178</v>
      </c>
      <c r="BM138" s="22" t="s">
        <v>551</v>
      </c>
    </row>
    <row r="139" spans="2:65" s="1" customFormat="1" ht="31.5" customHeight="1">
      <c r="B139" s="39"/>
      <c r="C139" s="191" t="s">
        <v>355</v>
      </c>
      <c r="D139" s="191" t="s">
        <v>173</v>
      </c>
      <c r="E139" s="192" t="s">
        <v>3277</v>
      </c>
      <c r="F139" s="193" t="s">
        <v>3278</v>
      </c>
      <c r="G139" s="194" t="s">
        <v>3235</v>
      </c>
      <c r="H139" s="195">
        <v>6.5</v>
      </c>
      <c r="I139" s="196"/>
      <c r="J139" s="197">
        <f t="shared" si="10"/>
        <v>0</v>
      </c>
      <c r="K139" s="193" t="s">
        <v>21</v>
      </c>
      <c r="L139" s="59"/>
      <c r="M139" s="198" t="s">
        <v>21</v>
      </c>
      <c r="N139" s="199" t="s">
        <v>40</v>
      </c>
      <c r="O139" s="40"/>
      <c r="P139" s="200">
        <f t="shared" si="11"/>
        <v>0</v>
      </c>
      <c r="Q139" s="200">
        <v>0</v>
      </c>
      <c r="R139" s="200">
        <f t="shared" si="12"/>
        <v>0</v>
      </c>
      <c r="S139" s="200">
        <v>0</v>
      </c>
      <c r="T139" s="201">
        <f t="shared" si="13"/>
        <v>0</v>
      </c>
      <c r="AR139" s="22" t="s">
        <v>178</v>
      </c>
      <c r="AT139" s="22" t="s">
        <v>173</v>
      </c>
      <c r="AU139" s="22" t="s">
        <v>79</v>
      </c>
      <c r="AY139" s="22" t="s">
        <v>171</v>
      </c>
      <c r="BE139" s="202">
        <f t="shared" si="14"/>
        <v>0</v>
      </c>
      <c r="BF139" s="202">
        <f t="shared" si="15"/>
        <v>0</v>
      </c>
      <c r="BG139" s="202">
        <f t="shared" si="16"/>
        <v>0</v>
      </c>
      <c r="BH139" s="202">
        <f t="shared" si="17"/>
        <v>0</v>
      </c>
      <c r="BI139" s="202">
        <f t="shared" si="18"/>
        <v>0</v>
      </c>
      <c r="BJ139" s="22" t="s">
        <v>77</v>
      </c>
      <c r="BK139" s="202">
        <f t="shared" si="19"/>
        <v>0</v>
      </c>
      <c r="BL139" s="22" t="s">
        <v>178</v>
      </c>
      <c r="BM139" s="22" t="s">
        <v>593</v>
      </c>
    </row>
    <row r="140" spans="2:65" s="10" customFormat="1" ht="29.85" customHeight="1">
      <c r="B140" s="174"/>
      <c r="C140" s="175"/>
      <c r="D140" s="188" t="s">
        <v>68</v>
      </c>
      <c r="E140" s="189" t="s">
        <v>3279</v>
      </c>
      <c r="F140" s="189" t="s">
        <v>3280</v>
      </c>
      <c r="G140" s="175"/>
      <c r="H140" s="175"/>
      <c r="I140" s="178"/>
      <c r="J140" s="190">
        <f>BK140</f>
        <v>0</v>
      </c>
      <c r="K140" s="175"/>
      <c r="L140" s="180"/>
      <c r="M140" s="181"/>
      <c r="N140" s="182"/>
      <c r="O140" s="182"/>
      <c r="P140" s="183">
        <f>SUM(P141:P150)</f>
        <v>0</v>
      </c>
      <c r="Q140" s="182"/>
      <c r="R140" s="183">
        <f>SUM(R141:R150)</f>
        <v>0</v>
      </c>
      <c r="S140" s="182"/>
      <c r="T140" s="184">
        <f>SUM(T141:T150)</f>
        <v>0</v>
      </c>
      <c r="AR140" s="185" t="s">
        <v>77</v>
      </c>
      <c r="AT140" s="186" t="s">
        <v>68</v>
      </c>
      <c r="AU140" s="186" t="s">
        <v>77</v>
      </c>
      <c r="AY140" s="185" t="s">
        <v>171</v>
      </c>
      <c r="BK140" s="187">
        <f>SUM(BK141:BK150)</f>
        <v>0</v>
      </c>
    </row>
    <row r="141" spans="2:65" s="1" customFormat="1" ht="31.5" customHeight="1">
      <c r="B141" s="39"/>
      <c r="C141" s="191" t="s">
        <v>360</v>
      </c>
      <c r="D141" s="191" t="s">
        <v>173</v>
      </c>
      <c r="E141" s="192" t="s">
        <v>3281</v>
      </c>
      <c r="F141" s="193" t="s">
        <v>3282</v>
      </c>
      <c r="G141" s="194" t="s">
        <v>2708</v>
      </c>
      <c r="H141" s="195">
        <v>1</v>
      </c>
      <c r="I141" s="196"/>
      <c r="J141" s="197">
        <f t="shared" ref="J141:J150" si="20">ROUND(I141*H141,2)</f>
        <v>0</v>
      </c>
      <c r="K141" s="193" t="s">
        <v>21</v>
      </c>
      <c r="L141" s="59"/>
      <c r="M141" s="198" t="s">
        <v>21</v>
      </c>
      <c r="N141" s="199" t="s">
        <v>40</v>
      </c>
      <c r="O141" s="40"/>
      <c r="P141" s="200">
        <f t="shared" ref="P141:P150" si="21">O141*H141</f>
        <v>0</v>
      </c>
      <c r="Q141" s="200">
        <v>0</v>
      </c>
      <c r="R141" s="200">
        <f t="shared" ref="R141:R150" si="22">Q141*H141</f>
        <v>0</v>
      </c>
      <c r="S141" s="200">
        <v>0</v>
      </c>
      <c r="T141" s="201">
        <f t="shared" ref="T141:T150" si="23">S141*H141</f>
        <v>0</v>
      </c>
      <c r="AR141" s="22" t="s">
        <v>178</v>
      </c>
      <c r="AT141" s="22" t="s">
        <v>173</v>
      </c>
      <c r="AU141" s="22" t="s">
        <v>79</v>
      </c>
      <c r="AY141" s="22" t="s">
        <v>171</v>
      </c>
      <c r="BE141" s="202">
        <f t="shared" ref="BE141:BE150" si="24">IF(N141="základní",J141,0)</f>
        <v>0</v>
      </c>
      <c r="BF141" s="202">
        <f t="shared" ref="BF141:BF150" si="25">IF(N141="snížená",J141,0)</f>
        <v>0</v>
      </c>
      <c r="BG141" s="202">
        <f t="shared" ref="BG141:BG150" si="26">IF(N141="zákl. přenesená",J141,0)</f>
        <v>0</v>
      </c>
      <c r="BH141" s="202">
        <f t="shared" ref="BH141:BH150" si="27">IF(N141="sníž. přenesená",J141,0)</f>
        <v>0</v>
      </c>
      <c r="BI141" s="202">
        <f t="shared" ref="BI141:BI150" si="28">IF(N141="nulová",J141,0)</f>
        <v>0</v>
      </c>
      <c r="BJ141" s="22" t="s">
        <v>77</v>
      </c>
      <c r="BK141" s="202">
        <f t="shared" ref="BK141:BK150" si="29">ROUND(I141*H141,2)</f>
        <v>0</v>
      </c>
      <c r="BL141" s="22" t="s">
        <v>178</v>
      </c>
      <c r="BM141" s="22" t="s">
        <v>603</v>
      </c>
    </row>
    <row r="142" spans="2:65" s="1" customFormat="1" ht="22.5" customHeight="1">
      <c r="B142" s="39"/>
      <c r="C142" s="191" t="s">
        <v>369</v>
      </c>
      <c r="D142" s="191" t="s">
        <v>173</v>
      </c>
      <c r="E142" s="192" t="s">
        <v>3229</v>
      </c>
      <c r="F142" s="193" t="s">
        <v>3230</v>
      </c>
      <c r="G142" s="194" t="s">
        <v>2708</v>
      </c>
      <c r="H142" s="195">
        <v>3</v>
      </c>
      <c r="I142" s="196"/>
      <c r="J142" s="197">
        <f t="shared" si="20"/>
        <v>0</v>
      </c>
      <c r="K142" s="193" t="s">
        <v>21</v>
      </c>
      <c r="L142" s="59"/>
      <c r="M142" s="198" t="s">
        <v>21</v>
      </c>
      <c r="N142" s="199" t="s">
        <v>40</v>
      </c>
      <c r="O142" s="40"/>
      <c r="P142" s="200">
        <f t="shared" si="21"/>
        <v>0</v>
      </c>
      <c r="Q142" s="200">
        <v>0</v>
      </c>
      <c r="R142" s="200">
        <f t="shared" si="22"/>
        <v>0</v>
      </c>
      <c r="S142" s="200">
        <v>0</v>
      </c>
      <c r="T142" s="201">
        <f t="shared" si="23"/>
        <v>0</v>
      </c>
      <c r="AR142" s="22" t="s">
        <v>178</v>
      </c>
      <c r="AT142" s="22" t="s">
        <v>173</v>
      </c>
      <c r="AU142" s="22" t="s">
        <v>79</v>
      </c>
      <c r="AY142" s="22" t="s">
        <v>171</v>
      </c>
      <c r="BE142" s="202">
        <f t="shared" si="24"/>
        <v>0</v>
      </c>
      <c r="BF142" s="202">
        <f t="shared" si="25"/>
        <v>0</v>
      </c>
      <c r="BG142" s="202">
        <f t="shared" si="26"/>
        <v>0</v>
      </c>
      <c r="BH142" s="202">
        <f t="shared" si="27"/>
        <v>0</v>
      </c>
      <c r="BI142" s="202">
        <f t="shared" si="28"/>
        <v>0</v>
      </c>
      <c r="BJ142" s="22" t="s">
        <v>77</v>
      </c>
      <c r="BK142" s="202">
        <f t="shared" si="29"/>
        <v>0</v>
      </c>
      <c r="BL142" s="22" t="s">
        <v>178</v>
      </c>
      <c r="BM142" s="22" t="s">
        <v>613</v>
      </c>
    </row>
    <row r="143" spans="2:65" s="1" customFormat="1" ht="22.5" customHeight="1">
      <c r="B143" s="39"/>
      <c r="C143" s="191" t="s">
        <v>374</v>
      </c>
      <c r="D143" s="191" t="s">
        <v>173</v>
      </c>
      <c r="E143" s="192" t="s">
        <v>3244</v>
      </c>
      <c r="F143" s="193" t="s">
        <v>3245</v>
      </c>
      <c r="G143" s="194" t="s">
        <v>2708</v>
      </c>
      <c r="H143" s="195">
        <v>60</v>
      </c>
      <c r="I143" s="196"/>
      <c r="J143" s="197">
        <f t="shared" si="20"/>
        <v>0</v>
      </c>
      <c r="K143" s="193" t="s">
        <v>21</v>
      </c>
      <c r="L143" s="59"/>
      <c r="M143" s="198" t="s">
        <v>21</v>
      </c>
      <c r="N143" s="199" t="s">
        <v>40</v>
      </c>
      <c r="O143" s="40"/>
      <c r="P143" s="200">
        <f t="shared" si="21"/>
        <v>0</v>
      </c>
      <c r="Q143" s="200">
        <v>0</v>
      </c>
      <c r="R143" s="200">
        <f t="shared" si="22"/>
        <v>0</v>
      </c>
      <c r="S143" s="200">
        <v>0</v>
      </c>
      <c r="T143" s="201">
        <f t="shared" si="23"/>
        <v>0</v>
      </c>
      <c r="AR143" s="22" t="s">
        <v>178</v>
      </c>
      <c r="AT143" s="22" t="s">
        <v>173</v>
      </c>
      <c r="AU143" s="22" t="s">
        <v>79</v>
      </c>
      <c r="AY143" s="22" t="s">
        <v>171</v>
      </c>
      <c r="BE143" s="202">
        <f t="shared" si="24"/>
        <v>0</v>
      </c>
      <c r="BF143" s="202">
        <f t="shared" si="25"/>
        <v>0</v>
      </c>
      <c r="BG143" s="202">
        <f t="shared" si="26"/>
        <v>0</v>
      </c>
      <c r="BH143" s="202">
        <f t="shared" si="27"/>
        <v>0</v>
      </c>
      <c r="BI143" s="202">
        <f t="shared" si="28"/>
        <v>0</v>
      </c>
      <c r="BJ143" s="22" t="s">
        <v>77</v>
      </c>
      <c r="BK143" s="202">
        <f t="shared" si="29"/>
        <v>0</v>
      </c>
      <c r="BL143" s="22" t="s">
        <v>178</v>
      </c>
      <c r="BM143" s="22" t="s">
        <v>621</v>
      </c>
    </row>
    <row r="144" spans="2:65" s="1" customFormat="1" ht="22.5" customHeight="1">
      <c r="B144" s="39"/>
      <c r="C144" s="191" t="s">
        <v>379</v>
      </c>
      <c r="D144" s="191" t="s">
        <v>173</v>
      </c>
      <c r="E144" s="192" t="s">
        <v>3283</v>
      </c>
      <c r="F144" s="193" t="s">
        <v>3284</v>
      </c>
      <c r="G144" s="194" t="s">
        <v>2708</v>
      </c>
      <c r="H144" s="195">
        <v>1</v>
      </c>
      <c r="I144" s="196"/>
      <c r="J144" s="197">
        <f t="shared" si="20"/>
        <v>0</v>
      </c>
      <c r="K144" s="193" t="s">
        <v>21</v>
      </c>
      <c r="L144" s="59"/>
      <c r="M144" s="198" t="s">
        <v>21</v>
      </c>
      <c r="N144" s="199" t="s">
        <v>40</v>
      </c>
      <c r="O144" s="40"/>
      <c r="P144" s="200">
        <f t="shared" si="21"/>
        <v>0</v>
      </c>
      <c r="Q144" s="200">
        <v>0</v>
      </c>
      <c r="R144" s="200">
        <f t="shared" si="22"/>
        <v>0</v>
      </c>
      <c r="S144" s="200">
        <v>0</v>
      </c>
      <c r="T144" s="201">
        <f t="shared" si="23"/>
        <v>0</v>
      </c>
      <c r="AR144" s="22" t="s">
        <v>178</v>
      </c>
      <c r="AT144" s="22" t="s">
        <v>173</v>
      </c>
      <c r="AU144" s="22" t="s">
        <v>79</v>
      </c>
      <c r="AY144" s="22" t="s">
        <v>171</v>
      </c>
      <c r="BE144" s="202">
        <f t="shared" si="24"/>
        <v>0</v>
      </c>
      <c r="BF144" s="202">
        <f t="shared" si="25"/>
        <v>0</v>
      </c>
      <c r="BG144" s="202">
        <f t="shared" si="26"/>
        <v>0</v>
      </c>
      <c r="BH144" s="202">
        <f t="shared" si="27"/>
        <v>0</v>
      </c>
      <c r="BI144" s="202">
        <f t="shared" si="28"/>
        <v>0</v>
      </c>
      <c r="BJ144" s="22" t="s">
        <v>77</v>
      </c>
      <c r="BK144" s="202">
        <f t="shared" si="29"/>
        <v>0</v>
      </c>
      <c r="BL144" s="22" t="s">
        <v>178</v>
      </c>
      <c r="BM144" s="22" t="s">
        <v>633</v>
      </c>
    </row>
    <row r="145" spans="2:65" s="1" customFormat="1" ht="22.5" customHeight="1">
      <c r="B145" s="39"/>
      <c r="C145" s="191" t="s">
        <v>385</v>
      </c>
      <c r="D145" s="191" t="s">
        <v>173</v>
      </c>
      <c r="E145" s="192" t="s">
        <v>3248</v>
      </c>
      <c r="F145" s="193" t="s">
        <v>3249</v>
      </c>
      <c r="G145" s="194" t="s">
        <v>2708</v>
      </c>
      <c r="H145" s="195">
        <v>7</v>
      </c>
      <c r="I145" s="196"/>
      <c r="J145" s="197">
        <f t="shared" si="20"/>
        <v>0</v>
      </c>
      <c r="K145" s="193" t="s">
        <v>21</v>
      </c>
      <c r="L145" s="59"/>
      <c r="M145" s="198" t="s">
        <v>21</v>
      </c>
      <c r="N145" s="199" t="s">
        <v>40</v>
      </c>
      <c r="O145" s="40"/>
      <c r="P145" s="200">
        <f t="shared" si="21"/>
        <v>0</v>
      </c>
      <c r="Q145" s="200">
        <v>0</v>
      </c>
      <c r="R145" s="200">
        <f t="shared" si="22"/>
        <v>0</v>
      </c>
      <c r="S145" s="200">
        <v>0</v>
      </c>
      <c r="T145" s="201">
        <f t="shared" si="23"/>
        <v>0</v>
      </c>
      <c r="AR145" s="22" t="s">
        <v>178</v>
      </c>
      <c r="AT145" s="22" t="s">
        <v>173</v>
      </c>
      <c r="AU145" s="22" t="s">
        <v>79</v>
      </c>
      <c r="AY145" s="22" t="s">
        <v>171</v>
      </c>
      <c r="BE145" s="202">
        <f t="shared" si="24"/>
        <v>0</v>
      </c>
      <c r="BF145" s="202">
        <f t="shared" si="25"/>
        <v>0</v>
      </c>
      <c r="BG145" s="202">
        <f t="shared" si="26"/>
        <v>0</v>
      </c>
      <c r="BH145" s="202">
        <f t="shared" si="27"/>
        <v>0</v>
      </c>
      <c r="BI145" s="202">
        <f t="shared" si="28"/>
        <v>0</v>
      </c>
      <c r="BJ145" s="22" t="s">
        <v>77</v>
      </c>
      <c r="BK145" s="202">
        <f t="shared" si="29"/>
        <v>0</v>
      </c>
      <c r="BL145" s="22" t="s">
        <v>178</v>
      </c>
      <c r="BM145" s="22" t="s">
        <v>643</v>
      </c>
    </row>
    <row r="146" spans="2:65" s="1" customFormat="1" ht="22.5" customHeight="1">
      <c r="B146" s="39"/>
      <c r="C146" s="191" t="s">
        <v>391</v>
      </c>
      <c r="D146" s="191" t="s">
        <v>173</v>
      </c>
      <c r="E146" s="192" t="s">
        <v>3250</v>
      </c>
      <c r="F146" s="193" t="s">
        <v>3251</v>
      </c>
      <c r="G146" s="194" t="s">
        <v>2708</v>
      </c>
      <c r="H146" s="195">
        <v>10</v>
      </c>
      <c r="I146" s="196"/>
      <c r="J146" s="197">
        <f t="shared" si="20"/>
        <v>0</v>
      </c>
      <c r="K146" s="193" t="s">
        <v>21</v>
      </c>
      <c r="L146" s="59"/>
      <c r="M146" s="198" t="s">
        <v>21</v>
      </c>
      <c r="N146" s="199" t="s">
        <v>40</v>
      </c>
      <c r="O146" s="40"/>
      <c r="P146" s="200">
        <f t="shared" si="21"/>
        <v>0</v>
      </c>
      <c r="Q146" s="200">
        <v>0</v>
      </c>
      <c r="R146" s="200">
        <f t="shared" si="22"/>
        <v>0</v>
      </c>
      <c r="S146" s="200">
        <v>0</v>
      </c>
      <c r="T146" s="201">
        <f t="shared" si="23"/>
        <v>0</v>
      </c>
      <c r="AR146" s="22" t="s">
        <v>178</v>
      </c>
      <c r="AT146" s="22" t="s">
        <v>173</v>
      </c>
      <c r="AU146" s="22" t="s">
        <v>79</v>
      </c>
      <c r="AY146" s="22" t="s">
        <v>171</v>
      </c>
      <c r="BE146" s="202">
        <f t="shared" si="24"/>
        <v>0</v>
      </c>
      <c r="BF146" s="202">
        <f t="shared" si="25"/>
        <v>0</v>
      </c>
      <c r="BG146" s="202">
        <f t="shared" si="26"/>
        <v>0</v>
      </c>
      <c r="BH146" s="202">
        <f t="shared" si="27"/>
        <v>0</v>
      </c>
      <c r="BI146" s="202">
        <f t="shared" si="28"/>
        <v>0</v>
      </c>
      <c r="BJ146" s="22" t="s">
        <v>77</v>
      </c>
      <c r="BK146" s="202">
        <f t="shared" si="29"/>
        <v>0</v>
      </c>
      <c r="BL146" s="22" t="s">
        <v>178</v>
      </c>
      <c r="BM146" s="22" t="s">
        <v>652</v>
      </c>
    </row>
    <row r="147" spans="2:65" s="1" customFormat="1" ht="22.5" customHeight="1">
      <c r="B147" s="39"/>
      <c r="C147" s="191" t="s">
        <v>396</v>
      </c>
      <c r="D147" s="191" t="s">
        <v>173</v>
      </c>
      <c r="E147" s="192" t="s">
        <v>3254</v>
      </c>
      <c r="F147" s="193" t="s">
        <v>3224</v>
      </c>
      <c r="G147" s="194" t="s">
        <v>2708</v>
      </c>
      <c r="H147" s="195">
        <v>2</v>
      </c>
      <c r="I147" s="196"/>
      <c r="J147" s="197">
        <f t="shared" si="20"/>
        <v>0</v>
      </c>
      <c r="K147" s="193" t="s">
        <v>21</v>
      </c>
      <c r="L147" s="59"/>
      <c r="M147" s="198" t="s">
        <v>21</v>
      </c>
      <c r="N147" s="199" t="s">
        <v>40</v>
      </c>
      <c r="O147" s="40"/>
      <c r="P147" s="200">
        <f t="shared" si="21"/>
        <v>0</v>
      </c>
      <c r="Q147" s="200">
        <v>0</v>
      </c>
      <c r="R147" s="200">
        <f t="shared" si="22"/>
        <v>0</v>
      </c>
      <c r="S147" s="200">
        <v>0</v>
      </c>
      <c r="T147" s="201">
        <f t="shared" si="23"/>
        <v>0</v>
      </c>
      <c r="AR147" s="22" t="s">
        <v>178</v>
      </c>
      <c r="AT147" s="22" t="s">
        <v>173</v>
      </c>
      <c r="AU147" s="22" t="s">
        <v>79</v>
      </c>
      <c r="AY147" s="22" t="s">
        <v>171</v>
      </c>
      <c r="BE147" s="202">
        <f t="shared" si="24"/>
        <v>0</v>
      </c>
      <c r="BF147" s="202">
        <f t="shared" si="25"/>
        <v>0</v>
      </c>
      <c r="BG147" s="202">
        <f t="shared" si="26"/>
        <v>0</v>
      </c>
      <c r="BH147" s="202">
        <f t="shared" si="27"/>
        <v>0</v>
      </c>
      <c r="BI147" s="202">
        <f t="shared" si="28"/>
        <v>0</v>
      </c>
      <c r="BJ147" s="22" t="s">
        <v>77</v>
      </c>
      <c r="BK147" s="202">
        <f t="shared" si="29"/>
        <v>0</v>
      </c>
      <c r="BL147" s="22" t="s">
        <v>178</v>
      </c>
      <c r="BM147" s="22" t="s">
        <v>661</v>
      </c>
    </row>
    <row r="148" spans="2:65" s="1" customFormat="1" ht="22.5" customHeight="1">
      <c r="B148" s="39"/>
      <c r="C148" s="191" t="s">
        <v>402</v>
      </c>
      <c r="D148" s="191" t="s">
        <v>173</v>
      </c>
      <c r="E148" s="192" t="s">
        <v>3267</v>
      </c>
      <c r="F148" s="193" t="s">
        <v>3268</v>
      </c>
      <c r="G148" s="194" t="s">
        <v>2708</v>
      </c>
      <c r="H148" s="195">
        <v>1</v>
      </c>
      <c r="I148" s="196"/>
      <c r="J148" s="197">
        <f t="shared" si="20"/>
        <v>0</v>
      </c>
      <c r="K148" s="193" t="s">
        <v>21</v>
      </c>
      <c r="L148" s="59"/>
      <c r="M148" s="198" t="s">
        <v>21</v>
      </c>
      <c r="N148" s="199" t="s">
        <v>40</v>
      </c>
      <c r="O148" s="40"/>
      <c r="P148" s="200">
        <f t="shared" si="21"/>
        <v>0</v>
      </c>
      <c r="Q148" s="200">
        <v>0</v>
      </c>
      <c r="R148" s="200">
        <f t="shared" si="22"/>
        <v>0</v>
      </c>
      <c r="S148" s="200">
        <v>0</v>
      </c>
      <c r="T148" s="201">
        <f t="shared" si="23"/>
        <v>0</v>
      </c>
      <c r="AR148" s="22" t="s">
        <v>178</v>
      </c>
      <c r="AT148" s="22" t="s">
        <v>173</v>
      </c>
      <c r="AU148" s="22" t="s">
        <v>79</v>
      </c>
      <c r="AY148" s="22" t="s">
        <v>171</v>
      </c>
      <c r="BE148" s="202">
        <f t="shared" si="24"/>
        <v>0</v>
      </c>
      <c r="BF148" s="202">
        <f t="shared" si="25"/>
        <v>0</v>
      </c>
      <c r="BG148" s="202">
        <f t="shared" si="26"/>
        <v>0</v>
      </c>
      <c r="BH148" s="202">
        <f t="shared" si="27"/>
        <v>0</v>
      </c>
      <c r="BI148" s="202">
        <f t="shared" si="28"/>
        <v>0</v>
      </c>
      <c r="BJ148" s="22" t="s">
        <v>77</v>
      </c>
      <c r="BK148" s="202">
        <f t="shared" si="29"/>
        <v>0</v>
      </c>
      <c r="BL148" s="22" t="s">
        <v>178</v>
      </c>
      <c r="BM148" s="22" t="s">
        <v>706</v>
      </c>
    </row>
    <row r="149" spans="2:65" s="1" customFormat="1" ht="31.5" customHeight="1">
      <c r="B149" s="39"/>
      <c r="C149" s="191" t="s">
        <v>408</v>
      </c>
      <c r="D149" s="191" t="s">
        <v>173</v>
      </c>
      <c r="E149" s="192" t="s">
        <v>3285</v>
      </c>
      <c r="F149" s="193" t="s">
        <v>3286</v>
      </c>
      <c r="G149" s="194" t="s">
        <v>2708</v>
      </c>
      <c r="H149" s="195">
        <v>4</v>
      </c>
      <c r="I149" s="196"/>
      <c r="J149" s="197">
        <f t="shared" si="20"/>
        <v>0</v>
      </c>
      <c r="K149" s="193" t="s">
        <v>21</v>
      </c>
      <c r="L149" s="59"/>
      <c r="M149" s="198" t="s">
        <v>21</v>
      </c>
      <c r="N149" s="199" t="s">
        <v>40</v>
      </c>
      <c r="O149" s="40"/>
      <c r="P149" s="200">
        <f t="shared" si="21"/>
        <v>0</v>
      </c>
      <c r="Q149" s="200">
        <v>0</v>
      </c>
      <c r="R149" s="200">
        <f t="shared" si="22"/>
        <v>0</v>
      </c>
      <c r="S149" s="200">
        <v>0</v>
      </c>
      <c r="T149" s="201">
        <f t="shared" si="23"/>
        <v>0</v>
      </c>
      <c r="AR149" s="22" t="s">
        <v>178</v>
      </c>
      <c r="AT149" s="22" t="s">
        <v>173</v>
      </c>
      <c r="AU149" s="22" t="s">
        <v>79</v>
      </c>
      <c r="AY149" s="22" t="s">
        <v>171</v>
      </c>
      <c r="BE149" s="202">
        <f t="shared" si="24"/>
        <v>0</v>
      </c>
      <c r="BF149" s="202">
        <f t="shared" si="25"/>
        <v>0</v>
      </c>
      <c r="BG149" s="202">
        <f t="shared" si="26"/>
        <v>0</v>
      </c>
      <c r="BH149" s="202">
        <f t="shared" si="27"/>
        <v>0</v>
      </c>
      <c r="BI149" s="202">
        <f t="shared" si="28"/>
        <v>0</v>
      </c>
      <c r="BJ149" s="22" t="s">
        <v>77</v>
      </c>
      <c r="BK149" s="202">
        <f t="shared" si="29"/>
        <v>0</v>
      </c>
      <c r="BL149" s="22" t="s">
        <v>178</v>
      </c>
      <c r="BM149" s="22" t="s">
        <v>733</v>
      </c>
    </row>
    <row r="150" spans="2:65" s="1" customFormat="1" ht="31.5" customHeight="1">
      <c r="B150" s="39"/>
      <c r="C150" s="191" t="s">
        <v>419</v>
      </c>
      <c r="D150" s="191" t="s">
        <v>173</v>
      </c>
      <c r="E150" s="192" t="s">
        <v>3287</v>
      </c>
      <c r="F150" s="193" t="s">
        <v>3288</v>
      </c>
      <c r="G150" s="194" t="s">
        <v>3235</v>
      </c>
      <c r="H150" s="195">
        <v>19</v>
      </c>
      <c r="I150" s="196"/>
      <c r="J150" s="197">
        <f t="shared" si="20"/>
        <v>0</v>
      </c>
      <c r="K150" s="193" t="s">
        <v>21</v>
      </c>
      <c r="L150" s="59"/>
      <c r="M150" s="198" t="s">
        <v>21</v>
      </c>
      <c r="N150" s="199" t="s">
        <v>40</v>
      </c>
      <c r="O150" s="40"/>
      <c r="P150" s="200">
        <f t="shared" si="21"/>
        <v>0</v>
      </c>
      <c r="Q150" s="200">
        <v>0</v>
      </c>
      <c r="R150" s="200">
        <f t="shared" si="22"/>
        <v>0</v>
      </c>
      <c r="S150" s="200">
        <v>0</v>
      </c>
      <c r="T150" s="201">
        <f t="shared" si="23"/>
        <v>0</v>
      </c>
      <c r="AR150" s="22" t="s">
        <v>178</v>
      </c>
      <c r="AT150" s="22" t="s">
        <v>173</v>
      </c>
      <c r="AU150" s="22" t="s">
        <v>79</v>
      </c>
      <c r="AY150" s="22" t="s">
        <v>171</v>
      </c>
      <c r="BE150" s="202">
        <f t="shared" si="24"/>
        <v>0</v>
      </c>
      <c r="BF150" s="202">
        <f t="shared" si="25"/>
        <v>0</v>
      </c>
      <c r="BG150" s="202">
        <f t="shared" si="26"/>
        <v>0</v>
      </c>
      <c r="BH150" s="202">
        <f t="shared" si="27"/>
        <v>0</v>
      </c>
      <c r="BI150" s="202">
        <f t="shared" si="28"/>
        <v>0</v>
      </c>
      <c r="BJ150" s="22" t="s">
        <v>77</v>
      </c>
      <c r="BK150" s="202">
        <f t="shared" si="29"/>
        <v>0</v>
      </c>
      <c r="BL150" s="22" t="s">
        <v>178</v>
      </c>
      <c r="BM150" s="22" t="s">
        <v>762</v>
      </c>
    </row>
    <row r="151" spans="2:65" s="10" customFormat="1" ht="29.85" customHeight="1">
      <c r="B151" s="174"/>
      <c r="C151" s="175"/>
      <c r="D151" s="188" t="s">
        <v>68</v>
      </c>
      <c r="E151" s="189" t="s">
        <v>3289</v>
      </c>
      <c r="F151" s="189" t="s">
        <v>3290</v>
      </c>
      <c r="G151" s="175"/>
      <c r="H151" s="175"/>
      <c r="I151" s="178"/>
      <c r="J151" s="190">
        <f>BK151</f>
        <v>0</v>
      </c>
      <c r="K151" s="175"/>
      <c r="L151" s="180"/>
      <c r="M151" s="181"/>
      <c r="N151" s="182"/>
      <c r="O151" s="182"/>
      <c r="P151" s="183">
        <f>SUM(P152:P161)</f>
        <v>0</v>
      </c>
      <c r="Q151" s="182"/>
      <c r="R151" s="183">
        <f>SUM(R152:R161)</f>
        <v>0</v>
      </c>
      <c r="S151" s="182"/>
      <c r="T151" s="184">
        <f>SUM(T152:T161)</f>
        <v>0</v>
      </c>
      <c r="AR151" s="185" t="s">
        <v>77</v>
      </c>
      <c r="AT151" s="186" t="s">
        <v>68</v>
      </c>
      <c r="AU151" s="186" t="s">
        <v>77</v>
      </c>
      <c r="AY151" s="185" t="s">
        <v>171</v>
      </c>
      <c r="BK151" s="187">
        <f>SUM(BK152:BK161)</f>
        <v>0</v>
      </c>
    </row>
    <row r="152" spans="2:65" s="1" customFormat="1" ht="31.5" customHeight="1">
      <c r="B152" s="39"/>
      <c r="C152" s="191" t="s">
        <v>425</v>
      </c>
      <c r="D152" s="191" t="s">
        <v>173</v>
      </c>
      <c r="E152" s="192" t="s">
        <v>3281</v>
      </c>
      <c r="F152" s="193" t="s">
        <v>3282</v>
      </c>
      <c r="G152" s="194" t="s">
        <v>2708</v>
      </c>
      <c r="H152" s="195">
        <v>1</v>
      </c>
      <c r="I152" s="196"/>
      <c r="J152" s="197">
        <f t="shared" ref="J152:J161" si="30">ROUND(I152*H152,2)</f>
        <v>0</v>
      </c>
      <c r="K152" s="193" t="s">
        <v>21</v>
      </c>
      <c r="L152" s="59"/>
      <c r="M152" s="198" t="s">
        <v>21</v>
      </c>
      <c r="N152" s="199" t="s">
        <v>40</v>
      </c>
      <c r="O152" s="40"/>
      <c r="P152" s="200">
        <f t="shared" ref="P152:P161" si="31">O152*H152</f>
        <v>0</v>
      </c>
      <c r="Q152" s="200">
        <v>0</v>
      </c>
      <c r="R152" s="200">
        <f t="shared" ref="R152:R161" si="32">Q152*H152</f>
        <v>0</v>
      </c>
      <c r="S152" s="200">
        <v>0</v>
      </c>
      <c r="T152" s="201">
        <f t="shared" ref="T152:T161" si="33">S152*H152</f>
        <v>0</v>
      </c>
      <c r="AR152" s="22" t="s">
        <v>178</v>
      </c>
      <c r="AT152" s="22" t="s">
        <v>173</v>
      </c>
      <c r="AU152" s="22" t="s">
        <v>79</v>
      </c>
      <c r="AY152" s="22" t="s">
        <v>171</v>
      </c>
      <c r="BE152" s="202">
        <f t="shared" ref="BE152:BE161" si="34">IF(N152="základní",J152,0)</f>
        <v>0</v>
      </c>
      <c r="BF152" s="202">
        <f t="shared" ref="BF152:BF161" si="35">IF(N152="snížená",J152,0)</f>
        <v>0</v>
      </c>
      <c r="BG152" s="202">
        <f t="shared" ref="BG152:BG161" si="36">IF(N152="zákl. přenesená",J152,0)</f>
        <v>0</v>
      </c>
      <c r="BH152" s="202">
        <f t="shared" ref="BH152:BH161" si="37">IF(N152="sníž. přenesená",J152,0)</f>
        <v>0</v>
      </c>
      <c r="BI152" s="202">
        <f t="shared" ref="BI152:BI161" si="38">IF(N152="nulová",J152,0)</f>
        <v>0</v>
      </c>
      <c r="BJ152" s="22" t="s">
        <v>77</v>
      </c>
      <c r="BK152" s="202">
        <f t="shared" ref="BK152:BK161" si="39">ROUND(I152*H152,2)</f>
        <v>0</v>
      </c>
      <c r="BL152" s="22" t="s">
        <v>178</v>
      </c>
      <c r="BM152" s="22" t="s">
        <v>771</v>
      </c>
    </row>
    <row r="153" spans="2:65" s="1" customFormat="1" ht="22.5" customHeight="1">
      <c r="B153" s="39"/>
      <c r="C153" s="191" t="s">
        <v>432</v>
      </c>
      <c r="D153" s="191" t="s">
        <v>173</v>
      </c>
      <c r="E153" s="192" t="s">
        <v>3229</v>
      </c>
      <c r="F153" s="193" t="s">
        <v>3230</v>
      </c>
      <c r="G153" s="194" t="s">
        <v>2708</v>
      </c>
      <c r="H153" s="195">
        <v>3</v>
      </c>
      <c r="I153" s="196"/>
      <c r="J153" s="197">
        <f t="shared" si="30"/>
        <v>0</v>
      </c>
      <c r="K153" s="193" t="s">
        <v>21</v>
      </c>
      <c r="L153" s="59"/>
      <c r="M153" s="198" t="s">
        <v>21</v>
      </c>
      <c r="N153" s="199" t="s">
        <v>40</v>
      </c>
      <c r="O153" s="40"/>
      <c r="P153" s="200">
        <f t="shared" si="31"/>
        <v>0</v>
      </c>
      <c r="Q153" s="200">
        <v>0</v>
      </c>
      <c r="R153" s="200">
        <f t="shared" si="32"/>
        <v>0</v>
      </c>
      <c r="S153" s="200">
        <v>0</v>
      </c>
      <c r="T153" s="201">
        <f t="shared" si="33"/>
        <v>0</v>
      </c>
      <c r="AR153" s="22" t="s">
        <v>178</v>
      </c>
      <c r="AT153" s="22" t="s">
        <v>173</v>
      </c>
      <c r="AU153" s="22" t="s">
        <v>79</v>
      </c>
      <c r="AY153" s="22" t="s">
        <v>171</v>
      </c>
      <c r="BE153" s="202">
        <f t="shared" si="34"/>
        <v>0</v>
      </c>
      <c r="BF153" s="202">
        <f t="shared" si="35"/>
        <v>0</v>
      </c>
      <c r="BG153" s="202">
        <f t="shared" si="36"/>
        <v>0</v>
      </c>
      <c r="BH153" s="202">
        <f t="shared" si="37"/>
        <v>0</v>
      </c>
      <c r="BI153" s="202">
        <f t="shared" si="38"/>
        <v>0</v>
      </c>
      <c r="BJ153" s="22" t="s">
        <v>77</v>
      </c>
      <c r="BK153" s="202">
        <f t="shared" si="39"/>
        <v>0</v>
      </c>
      <c r="BL153" s="22" t="s">
        <v>178</v>
      </c>
      <c r="BM153" s="22" t="s">
        <v>807</v>
      </c>
    </row>
    <row r="154" spans="2:65" s="1" customFormat="1" ht="22.5" customHeight="1">
      <c r="B154" s="39"/>
      <c r="C154" s="191" t="s">
        <v>438</v>
      </c>
      <c r="D154" s="191" t="s">
        <v>173</v>
      </c>
      <c r="E154" s="192" t="s">
        <v>3244</v>
      </c>
      <c r="F154" s="193" t="s">
        <v>3245</v>
      </c>
      <c r="G154" s="194" t="s">
        <v>2708</v>
      </c>
      <c r="H154" s="195">
        <v>95</v>
      </c>
      <c r="I154" s="196"/>
      <c r="J154" s="197">
        <f t="shared" si="30"/>
        <v>0</v>
      </c>
      <c r="K154" s="193" t="s">
        <v>21</v>
      </c>
      <c r="L154" s="59"/>
      <c r="M154" s="198" t="s">
        <v>21</v>
      </c>
      <c r="N154" s="199" t="s">
        <v>40</v>
      </c>
      <c r="O154" s="40"/>
      <c r="P154" s="200">
        <f t="shared" si="31"/>
        <v>0</v>
      </c>
      <c r="Q154" s="200">
        <v>0</v>
      </c>
      <c r="R154" s="200">
        <f t="shared" si="32"/>
        <v>0</v>
      </c>
      <c r="S154" s="200">
        <v>0</v>
      </c>
      <c r="T154" s="201">
        <f t="shared" si="33"/>
        <v>0</v>
      </c>
      <c r="AR154" s="22" t="s">
        <v>178</v>
      </c>
      <c r="AT154" s="22" t="s">
        <v>173</v>
      </c>
      <c r="AU154" s="22" t="s">
        <v>79</v>
      </c>
      <c r="AY154" s="22" t="s">
        <v>171</v>
      </c>
      <c r="BE154" s="202">
        <f t="shared" si="34"/>
        <v>0</v>
      </c>
      <c r="BF154" s="202">
        <f t="shared" si="35"/>
        <v>0</v>
      </c>
      <c r="BG154" s="202">
        <f t="shared" si="36"/>
        <v>0</v>
      </c>
      <c r="BH154" s="202">
        <f t="shared" si="37"/>
        <v>0</v>
      </c>
      <c r="BI154" s="202">
        <f t="shared" si="38"/>
        <v>0</v>
      </c>
      <c r="BJ154" s="22" t="s">
        <v>77</v>
      </c>
      <c r="BK154" s="202">
        <f t="shared" si="39"/>
        <v>0</v>
      </c>
      <c r="BL154" s="22" t="s">
        <v>178</v>
      </c>
      <c r="BM154" s="22" t="s">
        <v>819</v>
      </c>
    </row>
    <row r="155" spans="2:65" s="1" customFormat="1" ht="22.5" customHeight="1">
      <c r="B155" s="39"/>
      <c r="C155" s="191" t="s">
        <v>447</v>
      </c>
      <c r="D155" s="191" t="s">
        <v>173</v>
      </c>
      <c r="E155" s="192" t="s">
        <v>3283</v>
      </c>
      <c r="F155" s="193" t="s">
        <v>3284</v>
      </c>
      <c r="G155" s="194" t="s">
        <v>2708</v>
      </c>
      <c r="H155" s="195">
        <v>1</v>
      </c>
      <c r="I155" s="196"/>
      <c r="J155" s="197">
        <f t="shared" si="30"/>
        <v>0</v>
      </c>
      <c r="K155" s="193" t="s">
        <v>21</v>
      </c>
      <c r="L155" s="59"/>
      <c r="M155" s="198" t="s">
        <v>21</v>
      </c>
      <c r="N155" s="199" t="s">
        <v>40</v>
      </c>
      <c r="O155" s="40"/>
      <c r="P155" s="200">
        <f t="shared" si="31"/>
        <v>0</v>
      </c>
      <c r="Q155" s="200">
        <v>0</v>
      </c>
      <c r="R155" s="200">
        <f t="shared" si="32"/>
        <v>0</v>
      </c>
      <c r="S155" s="200">
        <v>0</v>
      </c>
      <c r="T155" s="201">
        <f t="shared" si="33"/>
        <v>0</v>
      </c>
      <c r="AR155" s="22" t="s">
        <v>178</v>
      </c>
      <c r="AT155" s="22" t="s">
        <v>173</v>
      </c>
      <c r="AU155" s="22" t="s">
        <v>79</v>
      </c>
      <c r="AY155" s="22" t="s">
        <v>171</v>
      </c>
      <c r="BE155" s="202">
        <f t="shared" si="34"/>
        <v>0</v>
      </c>
      <c r="BF155" s="202">
        <f t="shared" si="35"/>
        <v>0</v>
      </c>
      <c r="BG155" s="202">
        <f t="shared" si="36"/>
        <v>0</v>
      </c>
      <c r="BH155" s="202">
        <f t="shared" si="37"/>
        <v>0</v>
      </c>
      <c r="BI155" s="202">
        <f t="shared" si="38"/>
        <v>0</v>
      </c>
      <c r="BJ155" s="22" t="s">
        <v>77</v>
      </c>
      <c r="BK155" s="202">
        <f t="shared" si="39"/>
        <v>0</v>
      </c>
      <c r="BL155" s="22" t="s">
        <v>178</v>
      </c>
      <c r="BM155" s="22" t="s">
        <v>835</v>
      </c>
    </row>
    <row r="156" spans="2:65" s="1" customFormat="1" ht="22.5" customHeight="1">
      <c r="B156" s="39"/>
      <c r="C156" s="191" t="s">
        <v>458</v>
      </c>
      <c r="D156" s="191" t="s">
        <v>173</v>
      </c>
      <c r="E156" s="192" t="s">
        <v>3248</v>
      </c>
      <c r="F156" s="193" t="s">
        <v>3249</v>
      </c>
      <c r="G156" s="194" t="s">
        <v>2708</v>
      </c>
      <c r="H156" s="195">
        <v>15</v>
      </c>
      <c r="I156" s="196"/>
      <c r="J156" s="197">
        <f t="shared" si="30"/>
        <v>0</v>
      </c>
      <c r="K156" s="193" t="s">
        <v>21</v>
      </c>
      <c r="L156" s="59"/>
      <c r="M156" s="198" t="s">
        <v>21</v>
      </c>
      <c r="N156" s="199" t="s">
        <v>40</v>
      </c>
      <c r="O156" s="40"/>
      <c r="P156" s="200">
        <f t="shared" si="31"/>
        <v>0</v>
      </c>
      <c r="Q156" s="200">
        <v>0</v>
      </c>
      <c r="R156" s="200">
        <f t="shared" si="32"/>
        <v>0</v>
      </c>
      <c r="S156" s="200">
        <v>0</v>
      </c>
      <c r="T156" s="201">
        <f t="shared" si="33"/>
        <v>0</v>
      </c>
      <c r="AR156" s="22" t="s">
        <v>178</v>
      </c>
      <c r="AT156" s="22" t="s">
        <v>173</v>
      </c>
      <c r="AU156" s="22" t="s">
        <v>79</v>
      </c>
      <c r="AY156" s="22" t="s">
        <v>171</v>
      </c>
      <c r="BE156" s="202">
        <f t="shared" si="34"/>
        <v>0</v>
      </c>
      <c r="BF156" s="202">
        <f t="shared" si="35"/>
        <v>0</v>
      </c>
      <c r="BG156" s="202">
        <f t="shared" si="36"/>
        <v>0</v>
      </c>
      <c r="BH156" s="202">
        <f t="shared" si="37"/>
        <v>0</v>
      </c>
      <c r="BI156" s="202">
        <f t="shared" si="38"/>
        <v>0</v>
      </c>
      <c r="BJ156" s="22" t="s">
        <v>77</v>
      </c>
      <c r="BK156" s="202">
        <f t="shared" si="39"/>
        <v>0</v>
      </c>
      <c r="BL156" s="22" t="s">
        <v>178</v>
      </c>
      <c r="BM156" s="22" t="s">
        <v>866</v>
      </c>
    </row>
    <row r="157" spans="2:65" s="1" customFormat="1" ht="22.5" customHeight="1">
      <c r="B157" s="39"/>
      <c r="C157" s="191" t="s">
        <v>462</v>
      </c>
      <c r="D157" s="191" t="s">
        <v>173</v>
      </c>
      <c r="E157" s="192" t="s">
        <v>3250</v>
      </c>
      <c r="F157" s="193" t="s">
        <v>3251</v>
      </c>
      <c r="G157" s="194" t="s">
        <v>2708</v>
      </c>
      <c r="H157" s="195">
        <v>13</v>
      </c>
      <c r="I157" s="196"/>
      <c r="J157" s="197">
        <f t="shared" si="30"/>
        <v>0</v>
      </c>
      <c r="K157" s="193" t="s">
        <v>21</v>
      </c>
      <c r="L157" s="59"/>
      <c r="M157" s="198" t="s">
        <v>21</v>
      </c>
      <c r="N157" s="199" t="s">
        <v>40</v>
      </c>
      <c r="O157" s="40"/>
      <c r="P157" s="200">
        <f t="shared" si="31"/>
        <v>0</v>
      </c>
      <c r="Q157" s="200">
        <v>0</v>
      </c>
      <c r="R157" s="200">
        <f t="shared" si="32"/>
        <v>0</v>
      </c>
      <c r="S157" s="200">
        <v>0</v>
      </c>
      <c r="T157" s="201">
        <f t="shared" si="33"/>
        <v>0</v>
      </c>
      <c r="AR157" s="22" t="s">
        <v>178</v>
      </c>
      <c r="AT157" s="22" t="s">
        <v>173</v>
      </c>
      <c r="AU157" s="22" t="s">
        <v>79</v>
      </c>
      <c r="AY157" s="22" t="s">
        <v>171</v>
      </c>
      <c r="BE157" s="202">
        <f t="shared" si="34"/>
        <v>0</v>
      </c>
      <c r="BF157" s="202">
        <f t="shared" si="35"/>
        <v>0</v>
      </c>
      <c r="BG157" s="202">
        <f t="shared" si="36"/>
        <v>0</v>
      </c>
      <c r="BH157" s="202">
        <f t="shared" si="37"/>
        <v>0</v>
      </c>
      <c r="BI157" s="202">
        <f t="shared" si="38"/>
        <v>0</v>
      </c>
      <c r="BJ157" s="22" t="s">
        <v>77</v>
      </c>
      <c r="BK157" s="202">
        <f t="shared" si="39"/>
        <v>0</v>
      </c>
      <c r="BL157" s="22" t="s">
        <v>178</v>
      </c>
      <c r="BM157" s="22" t="s">
        <v>904</v>
      </c>
    </row>
    <row r="158" spans="2:65" s="1" customFormat="1" ht="22.5" customHeight="1">
      <c r="B158" s="39"/>
      <c r="C158" s="191" t="s">
        <v>474</v>
      </c>
      <c r="D158" s="191" t="s">
        <v>173</v>
      </c>
      <c r="E158" s="192" t="s">
        <v>3254</v>
      </c>
      <c r="F158" s="193" t="s">
        <v>3224</v>
      </c>
      <c r="G158" s="194" t="s">
        <v>2708</v>
      </c>
      <c r="H158" s="195">
        <v>3</v>
      </c>
      <c r="I158" s="196"/>
      <c r="J158" s="197">
        <f t="shared" si="30"/>
        <v>0</v>
      </c>
      <c r="K158" s="193" t="s">
        <v>21</v>
      </c>
      <c r="L158" s="59"/>
      <c r="M158" s="198" t="s">
        <v>21</v>
      </c>
      <c r="N158" s="199" t="s">
        <v>40</v>
      </c>
      <c r="O158" s="40"/>
      <c r="P158" s="200">
        <f t="shared" si="31"/>
        <v>0</v>
      </c>
      <c r="Q158" s="200">
        <v>0</v>
      </c>
      <c r="R158" s="200">
        <f t="shared" si="32"/>
        <v>0</v>
      </c>
      <c r="S158" s="200">
        <v>0</v>
      </c>
      <c r="T158" s="201">
        <f t="shared" si="33"/>
        <v>0</v>
      </c>
      <c r="AR158" s="22" t="s">
        <v>178</v>
      </c>
      <c r="AT158" s="22" t="s">
        <v>173</v>
      </c>
      <c r="AU158" s="22" t="s">
        <v>79</v>
      </c>
      <c r="AY158" s="22" t="s">
        <v>171</v>
      </c>
      <c r="BE158" s="202">
        <f t="shared" si="34"/>
        <v>0</v>
      </c>
      <c r="BF158" s="202">
        <f t="shared" si="35"/>
        <v>0</v>
      </c>
      <c r="BG158" s="202">
        <f t="shared" si="36"/>
        <v>0</v>
      </c>
      <c r="BH158" s="202">
        <f t="shared" si="37"/>
        <v>0</v>
      </c>
      <c r="BI158" s="202">
        <f t="shared" si="38"/>
        <v>0</v>
      </c>
      <c r="BJ158" s="22" t="s">
        <v>77</v>
      </c>
      <c r="BK158" s="202">
        <f t="shared" si="39"/>
        <v>0</v>
      </c>
      <c r="BL158" s="22" t="s">
        <v>178</v>
      </c>
      <c r="BM158" s="22" t="s">
        <v>920</v>
      </c>
    </row>
    <row r="159" spans="2:65" s="1" customFormat="1" ht="22.5" customHeight="1">
      <c r="B159" s="39"/>
      <c r="C159" s="191" t="s">
        <v>479</v>
      </c>
      <c r="D159" s="191" t="s">
        <v>173</v>
      </c>
      <c r="E159" s="192" t="s">
        <v>3267</v>
      </c>
      <c r="F159" s="193" t="s">
        <v>3268</v>
      </c>
      <c r="G159" s="194" t="s">
        <v>2708</v>
      </c>
      <c r="H159" s="195">
        <v>2</v>
      </c>
      <c r="I159" s="196"/>
      <c r="J159" s="197">
        <f t="shared" si="30"/>
        <v>0</v>
      </c>
      <c r="K159" s="193" t="s">
        <v>21</v>
      </c>
      <c r="L159" s="59"/>
      <c r="M159" s="198" t="s">
        <v>21</v>
      </c>
      <c r="N159" s="199" t="s">
        <v>40</v>
      </c>
      <c r="O159" s="40"/>
      <c r="P159" s="200">
        <f t="shared" si="31"/>
        <v>0</v>
      </c>
      <c r="Q159" s="200">
        <v>0</v>
      </c>
      <c r="R159" s="200">
        <f t="shared" si="32"/>
        <v>0</v>
      </c>
      <c r="S159" s="200">
        <v>0</v>
      </c>
      <c r="T159" s="201">
        <f t="shared" si="33"/>
        <v>0</v>
      </c>
      <c r="AR159" s="22" t="s">
        <v>178</v>
      </c>
      <c r="AT159" s="22" t="s">
        <v>173</v>
      </c>
      <c r="AU159" s="22" t="s">
        <v>79</v>
      </c>
      <c r="AY159" s="22" t="s">
        <v>171</v>
      </c>
      <c r="BE159" s="202">
        <f t="shared" si="34"/>
        <v>0</v>
      </c>
      <c r="BF159" s="202">
        <f t="shared" si="35"/>
        <v>0</v>
      </c>
      <c r="BG159" s="202">
        <f t="shared" si="36"/>
        <v>0</v>
      </c>
      <c r="BH159" s="202">
        <f t="shared" si="37"/>
        <v>0</v>
      </c>
      <c r="BI159" s="202">
        <f t="shared" si="38"/>
        <v>0</v>
      </c>
      <c r="BJ159" s="22" t="s">
        <v>77</v>
      </c>
      <c r="BK159" s="202">
        <f t="shared" si="39"/>
        <v>0</v>
      </c>
      <c r="BL159" s="22" t="s">
        <v>178</v>
      </c>
      <c r="BM159" s="22" t="s">
        <v>928</v>
      </c>
    </row>
    <row r="160" spans="2:65" s="1" customFormat="1" ht="22.5" customHeight="1">
      <c r="B160" s="39"/>
      <c r="C160" s="191" t="s">
        <v>485</v>
      </c>
      <c r="D160" s="191" t="s">
        <v>173</v>
      </c>
      <c r="E160" s="192" t="s">
        <v>3291</v>
      </c>
      <c r="F160" s="193" t="s">
        <v>3270</v>
      </c>
      <c r="G160" s="194" t="s">
        <v>2708</v>
      </c>
      <c r="H160" s="195">
        <v>4</v>
      </c>
      <c r="I160" s="196"/>
      <c r="J160" s="197">
        <f t="shared" si="30"/>
        <v>0</v>
      </c>
      <c r="K160" s="193" t="s">
        <v>21</v>
      </c>
      <c r="L160" s="59"/>
      <c r="M160" s="198" t="s">
        <v>21</v>
      </c>
      <c r="N160" s="199" t="s">
        <v>40</v>
      </c>
      <c r="O160" s="40"/>
      <c r="P160" s="200">
        <f t="shared" si="31"/>
        <v>0</v>
      </c>
      <c r="Q160" s="200">
        <v>0</v>
      </c>
      <c r="R160" s="200">
        <f t="shared" si="32"/>
        <v>0</v>
      </c>
      <c r="S160" s="200">
        <v>0</v>
      </c>
      <c r="T160" s="201">
        <f t="shared" si="33"/>
        <v>0</v>
      </c>
      <c r="AR160" s="22" t="s">
        <v>178</v>
      </c>
      <c r="AT160" s="22" t="s">
        <v>173</v>
      </c>
      <c r="AU160" s="22" t="s">
        <v>79</v>
      </c>
      <c r="AY160" s="22" t="s">
        <v>171</v>
      </c>
      <c r="BE160" s="202">
        <f t="shared" si="34"/>
        <v>0</v>
      </c>
      <c r="BF160" s="202">
        <f t="shared" si="35"/>
        <v>0</v>
      </c>
      <c r="BG160" s="202">
        <f t="shared" si="36"/>
        <v>0</v>
      </c>
      <c r="BH160" s="202">
        <f t="shared" si="37"/>
        <v>0</v>
      </c>
      <c r="BI160" s="202">
        <f t="shared" si="38"/>
        <v>0</v>
      </c>
      <c r="BJ160" s="22" t="s">
        <v>77</v>
      </c>
      <c r="BK160" s="202">
        <f t="shared" si="39"/>
        <v>0</v>
      </c>
      <c r="BL160" s="22" t="s">
        <v>178</v>
      </c>
      <c r="BM160" s="22" t="s">
        <v>936</v>
      </c>
    </row>
    <row r="161" spans="2:65" s="1" customFormat="1" ht="22.5" customHeight="1">
      <c r="B161" s="39"/>
      <c r="C161" s="191" t="s">
        <v>490</v>
      </c>
      <c r="D161" s="191" t="s">
        <v>173</v>
      </c>
      <c r="E161" s="192" t="s">
        <v>3292</v>
      </c>
      <c r="F161" s="193" t="s">
        <v>3274</v>
      </c>
      <c r="G161" s="194" t="s">
        <v>3235</v>
      </c>
      <c r="H161" s="195">
        <v>21.5</v>
      </c>
      <c r="I161" s="196"/>
      <c r="J161" s="197">
        <f t="shared" si="30"/>
        <v>0</v>
      </c>
      <c r="K161" s="193" t="s">
        <v>21</v>
      </c>
      <c r="L161" s="59"/>
      <c r="M161" s="198" t="s">
        <v>21</v>
      </c>
      <c r="N161" s="199" t="s">
        <v>40</v>
      </c>
      <c r="O161" s="40"/>
      <c r="P161" s="200">
        <f t="shared" si="31"/>
        <v>0</v>
      </c>
      <c r="Q161" s="200">
        <v>0</v>
      </c>
      <c r="R161" s="200">
        <f t="shared" si="32"/>
        <v>0</v>
      </c>
      <c r="S161" s="200">
        <v>0</v>
      </c>
      <c r="T161" s="201">
        <f t="shared" si="33"/>
        <v>0</v>
      </c>
      <c r="AR161" s="22" t="s">
        <v>178</v>
      </c>
      <c r="AT161" s="22" t="s">
        <v>173</v>
      </c>
      <c r="AU161" s="22" t="s">
        <v>79</v>
      </c>
      <c r="AY161" s="22" t="s">
        <v>171</v>
      </c>
      <c r="BE161" s="202">
        <f t="shared" si="34"/>
        <v>0</v>
      </c>
      <c r="BF161" s="202">
        <f t="shared" si="35"/>
        <v>0</v>
      </c>
      <c r="BG161" s="202">
        <f t="shared" si="36"/>
        <v>0</v>
      </c>
      <c r="BH161" s="202">
        <f t="shared" si="37"/>
        <v>0</v>
      </c>
      <c r="BI161" s="202">
        <f t="shared" si="38"/>
        <v>0</v>
      </c>
      <c r="BJ161" s="22" t="s">
        <v>77</v>
      </c>
      <c r="BK161" s="202">
        <f t="shared" si="39"/>
        <v>0</v>
      </c>
      <c r="BL161" s="22" t="s">
        <v>178</v>
      </c>
      <c r="BM161" s="22" t="s">
        <v>947</v>
      </c>
    </row>
    <row r="162" spans="2:65" s="10" customFormat="1" ht="29.85" customHeight="1">
      <c r="B162" s="174"/>
      <c r="C162" s="175"/>
      <c r="D162" s="188" t="s">
        <v>68</v>
      </c>
      <c r="E162" s="189" t="s">
        <v>3293</v>
      </c>
      <c r="F162" s="189" t="s">
        <v>3294</v>
      </c>
      <c r="G162" s="175"/>
      <c r="H162" s="175"/>
      <c r="I162" s="178"/>
      <c r="J162" s="190">
        <f>BK162</f>
        <v>0</v>
      </c>
      <c r="K162" s="175"/>
      <c r="L162" s="180"/>
      <c r="M162" s="181"/>
      <c r="N162" s="182"/>
      <c r="O162" s="182"/>
      <c r="P162" s="183">
        <f>SUM(P163:P165)</f>
        <v>0</v>
      </c>
      <c r="Q162" s="182"/>
      <c r="R162" s="183">
        <f>SUM(R163:R165)</f>
        <v>0</v>
      </c>
      <c r="S162" s="182"/>
      <c r="T162" s="184">
        <f>SUM(T163:T165)</f>
        <v>0</v>
      </c>
      <c r="AR162" s="185" t="s">
        <v>77</v>
      </c>
      <c r="AT162" s="186" t="s">
        <v>68</v>
      </c>
      <c r="AU162" s="186" t="s">
        <v>77</v>
      </c>
      <c r="AY162" s="185" t="s">
        <v>171</v>
      </c>
      <c r="BK162" s="187">
        <f>SUM(BK163:BK165)</f>
        <v>0</v>
      </c>
    </row>
    <row r="163" spans="2:65" s="1" customFormat="1" ht="31.5" customHeight="1">
      <c r="B163" s="39"/>
      <c r="C163" s="191" t="s">
        <v>494</v>
      </c>
      <c r="D163" s="191" t="s">
        <v>173</v>
      </c>
      <c r="E163" s="192" t="s">
        <v>3295</v>
      </c>
      <c r="F163" s="193" t="s">
        <v>3296</v>
      </c>
      <c r="G163" s="194" t="s">
        <v>2708</v>
      </c>
      <c r="H163" s="195">
        <v>7</v>
      </c>
      <c r="I163" s="196"/>
      <c r="J163" s="197">
        <f>ROUND(I163*H163,2)</f>
        <v>0</v>
      </c>
      <c r="K163" s="193" t="s">
        <v>21</v>
      </c>
      <c r="L163" s="59"/>
      <c r="M163" s="198" t="s">
        <v>21</v>
      </c>
      <c r="N163" s="199" t="s">
        <v>40</v>
      </c>
      <c r="O163" s="40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AR163" s="22" t="s">
        <v>178</v>
      </c>
      <c r="AT163" s="22" t="s">
        <v>173</v>
      </c>
      <c r="AU163" s="22" t="s">
        <v>79</v>
      </c>
      <c r="AY163" s="22" t="s">
        <v>171</v>
      </c>
      <c r="BE163" s="202">
        <f>IF(N163="základní",J163,0)</f>
        <v>0</v>
      </c>
      <c r="BF163" s="202">
        <f>IF(N163="snížená",J163,0)</f>
        <v>0</v>
      </c>
      <c r="BG163" s="202">
        <f>IF(N163="zákl. přenesená",J163,0)</f>
        <v>0</v>
      </c>
      <c r="BH163" s="202">
        <f>IF(N163="sníž. přenesená",J163,0)</f>
        <v>0</v>
      </c>
      <c r="BI163" s="202">
        <f>IF(N163="nulová",J163,0)</f>
        <v>0</v>
      </c>
      <c r="BJ163" s="22" t="s">
        <v>77</v>
      </c>
      <c r="BK163" s="202">
        <f>ROUND(I163*H163,2)</f>
        <v>0</v>
      </c>
      <c r="BL163" s="22" t="s">
        <v>178</v>
      </c>
      <c r="BM163" s="22" t="s">
        <v>964</v>
      </c>
    </row>
    <row r="164" spans="2:65" s="1" customFormat="1" ht="31.5" customHeight="1">
      <c r="B164" s="39"/>
      <c r="C164" s="191" t="s">
        <v>498</v>
      </c>
      <c r="D164" s="191" t="s">
        <v>173</v>
      </c>
      <c r="E164" s="192" t="s">
        <v>3297</v>
      </c>
      <c r="F164" s="193" t="s">
        <v>3298</v>
      </c>
      <c r="G164" s="194" t="s">
        <v>2708</v>
      </c>
      <c r="H164" s="195">
        <v>1</v>
      </c>
      <c r="I164" s="196"/>
      <c r="J164" s="197">
        <f>ROUND(I164*H164,2)</f>
        <v>0</v>
      </c>
      <c r="K164" s="193" t="s">
        <v>21</v>
      </c>
      <c r="L164" s="59"/>
      <c r="M164" s="198" t="s">
        <v>21</v>
      </c>
      <c r="N164" s="199" t="s">
        <v>40</v>
      </c>
      <c r="O164" s="40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AR164" s="22" t="s">
        <v>178</v>
      </c>
      <c r="AT164" s="22" t="s">
        <v>173</v>
      </c>
      <c r="AU164" s="22" t="s">
        <v>79</v>
      </c>
      <c r="AY164" s="22" t="s">
        <v>171</v>
      </c>
      <c r="BE164" s="202">
        <f>IF(N164="základní",J164,0)</f>
        <v>0</v>
      </c>
      <c r="BF164" s="202">
        <f>IF(N164="snížená",J164,0)</f>
        <v>0</v>
      </c>
      <c r="BG164" s="202">
        <f>IF(N164="zákl. přenesená",J164,0)</f>
        <v>0</v>
      </c>
      <c r="BH164" s="202">
        <f>IF(N164="sníž. přenesená",J164,0)</f>
        <v>0</v>
      </c>
      <c r="BI164" s="202">
        <f>IF(N164="nulová",J164,0)</f>
        <v>0</v>
      </c>
      <c r="BJ164" s="22" t="s">
        <v>77</v>
      </c>
      <c r="BK164" s="202">
        <f>ROUND(I164*H164,2)</f>
        <v>0</v>
      </c>
      <c r="BL164" s="22" t="s">
        <v>178</v>
      </c>
      <c r="BM164" s="22" t="s">
        <v>978</v>
      </c>
    </row>
    <row r="165" spans="2:65" s="1" customFormat="1" ht="22.5" customHeight="1">
      <c r="B165" s="39"/>
      <c r="C165" s="191" t="s">
        <v>502</v>
      </c>
      <c r="D165" s="191" t="s">
        <v>173</v>
      </c>
      <c r="E165" s="192" t="s">
        <v>3299</v>
      </c>
      <c r="F165" s="193" t="s">
        <v>3300</v>
      </c>
      <c r="G165" s="194" t="s">
        <v>411</v>
      </c>
      <c r="H165" s="195">
        <v>170</v>
      </c>
      <c r="I165" s="196"/>
      <c r="J165" s="197">
        <f>ROUND(I165*H165,2)</f>
        <v>0</v>
      </c>
      <c r="K165" s="193" t="s">
        <v>21</v>
      </c>
      <c r="L165" s="59"/>
      <c r="M165" s="198" t="s">
        <v>21</v>
      </c>
      <c r="N165" s="199" t="s">
        <v>40</v>
      </c>
      <c r="O165" s="40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AR165" s="22" t="s">
        <v>178</v>
      </c>
      <c r="AT165" s="22" t="s">
        <v>173</v>
      </c>
      <c r="AU165" s="22" t="s">
        <v>79</v>
      </c>
      <c r="AY165" s="22" t="s">
        <v>171</v>
      </c>
      <c r="BE165" s="202">
        <f>IF(N165="základní",J165,0)</f>
        <v>0</v>
      </c>
      <c r="BF165" s="202">
        <f>IF(N165="snížená",J165,0)</f>
        <v>0</v>
      </c>
      <c r="BG165" s="202">
        <f>IF(N165="zákl. přenesená",J165,0)</f>
        <v>0</v>
      </c>
      <c r="BH165" s="202">
        <f>IF(N165="sníž. přenesená",J165,0)</f>
        <v>0</v>
      </c>
      <c r="BI165" s="202">
        <f>IF(N165="nulová",J165,0)</f>
        <v>0</v>
      </c>
      <c r="BJ165" s="22" t="s">
        <v>77</v>
      </c>
      <c r="BK165" s="202">
        <f>ROUND(I165*H165,2)</f>
        <v>0</v>
      </c>
      <c r="BL165" s="22" t="s">
        <v>178</v>
      </c>
      <c r="BM165" s="22" t="s">
        <v>988</v>
      </c>
    </row>
    <row r="166" spans="2:65" s="10" customFormat="1" ht="29.85" customHeight="1">
      <c r="B166" s="174"/>
      <c r="C166" s="175"/>
      <c r="D166" s="188" t="s">
        <v>68</v>
      </c>
      <c r="E166" s="189" t="s">
        <v>3301</v>
      </c>
      <c r="F166" s="189" t="s">
        <v>3302</v>
      </c>
      <c r="G166" s="175"/>
      <c r="H166" s="175"/>
      <c r="I166" s="178"/>
      <c r="J166" s="190">
        <f>BK166</f>
        <v>0</v>
      </c>
      <c r="K166" s="175"/>
      <c r="L166" s="180"/>
      <c r="M166" s="181"/>
      <c r="N166" s="182"/>
      <c r="O166" s="182"/>
      <c r="P166" s="183">
        <f>SUM(P167:P169)</f>
        <v>0</v>
      </c>
      <c r="Q166" s="182"/>
      <c r="R166" s="183">
        <f>SUM(R167:R169)</f>
        <v>0</v>
      </c>
      <c r="S166" s="182"/>
      <c r="T166" s="184">
        <f>SUM(T167:T169)</f>
        <v>0</v>
      </c>
      <c r="AR166" s="185" t="s">
        <v>77</v>
      </c>
      <c r="AT166" s="186" t="s">
        <v>68</v>
      </c>
      <c r="AU166" s="186" t="s">
        <v>77</v>
      </c>
      <c r="AY166" s="185" t="s">
        <v>171</v>
      </c>
      <c r="BK166" s="187">
        <f>SUM(BK167:BK169)</f>
        <v>0</v>
      </c>
    </row>
    <row r="167" spans="2:65" s="1" customFormat="1" ht="31.5" customHeight="1">
      <c r="B167" s="39"/>
      <c r="C167" s="191" t="s">
        <v>509</v>
      </c>
      <c r="D167" s="191" t="s">
        <v>173</v>
      </c>
      <c r="E167" s="192" t="s">
        <v>3303</v>
      </c>
      <c r="F167" s="193" t="s">
        <v>3304</v>
      </c>
      <c r="G167" s="194" t="s">
        <v>411</v>
      </c>
      <c r="H167" s="195">
        <v>24</v>
      </c>
      <c r="I167" s="196"/>
      <c r="J167" s="197">
        <f>ROUND(I167*H167,2)</f>
        <v>0</v>
      </c>
      <c r="K167" s="193" t="s">
        <v>21</v>
      </c>
      <c r="L167" s="59"/>
      <c r="M167" s="198" t="s">
        <v>21</v>
      </c>
      <c r="N167" s="199" t="s">
        <v>40</v>
      </c>
      <c r="O167" s="40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AR167" s="22" t="s">
        <v>178</v>
      </c>
      <c r="AT167" s="22" t="s">
        <v>173</v>
      </c>
      <c r="AU167" s="22" t="s">
        <v>79</v>
      </c>
      <c r="AY167" s="22" t="s">
        <v>171</v>
      </c>
      <c r="BE167" s="202">
        <f>IF(N167="základní",J167,0)</f>
        <v>0</v>
      </c>
      <c r="BF167" s="202">
        <f>IF(N167="snížená",J167,0)</f>
        <v>0</v>
      </c>
      <c r="BG167" s="202">
        <f>IF(N167="zákl. přenesená",J167,0)</f>
        <v>0</v>
      </c>
      <c r="BH167" s="202">
        <f>IF(N167="sníž. přenesená",J167,0)</f>
        <v>0</v>
      </c>
      <c r="BI167" s="202">
        <f>IF(N167="nulová",J167,0)</f>
        <v>0</v>
      </c>
      <c r="BJ167" s="22" t="s">
        <v>77</v>
      </c>
      <c r="BK167" s="202">
        <f>ROUND(I167*H167,2)</f>
        <v>0</v>
      </c>
      <c r="BL167" s="22" t="s">
        <v>178</v>
      </c>
      <c r="BM167" s="22" t="s">
        <v>998</v>
      </c>
    </row>
    <row r="168" spans="2:65" s="1" customFormat="1" ht="31.5" customHeight="1">
      <c r="B168" s="39"/>
      <c r="C168" s="191" t="s">
        <v>516</v>
      </c>
      <c r="D168" s="191" t="s">
        <v>173</v>
      </c>
      <c r="E168" s="192" t="s">
        <v>3305</v>
      </c>
      <c r="F168" s="193" t="s">
        <v>3306</v>
      </c>
      <c r="G168" s="194" t="s">
        <v>411</v>
      </c>
      <c r="H168" s="195">
        <v>90</v>
      </c>
      <c r="I168" s="196"/>
      <c r="J168" s="197">
        <f>ROUND(I168*H168,2)</f>
        <v>0</v>
      </c>
      <c r="K168" s="193" t="s">
        <v>21</v>
      </c>
      <c r="L168" s="59"/>
      <c r="M168" s="198" t="s">
        <v>21</v>
      </c>
      <c r="N168" s="199" t="s">
        <v>40</v>
      </c>
      <c r="O168" s="40"/>
      <c r="P168" s="200">
        <f>O168*H168</f>
        <v>0</v>
      </c>
      <c r="Q168" s="200">
        <v>0</v>
      </c>
      <c r="R168" s="200">
        <f>Q168*H168</f>
        <v>0</v>
      </c>
      <c r="S168" s="200">
        <v>0</v>
      </c>
      <c r="T168" s="201">
        <f>S168*H168</f>
        <v>0</v>
      </c>
      <c r="AR168" s="22" t="s">
        <v>178</v>
      </c>
      <c r="AT168" s="22" t="s">
        <v>173</v>
      </c>
      <c r="AU168" s="22" t="s">
        <v>79</v>
      </c>
      <c r="AY168" s="22" t="s">
        <v>171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22" t="s">
        <v>77</v>
      </c>
      <c r="BK168" s="202">
        <f>ROUND(I168*H168,2)</f>
        <v>0</v>
      </c>
      <c r="BL168" s="22" t="s">
        <v>178</v>
      </c>
      <c r="BM168" s="22" t="s">
        <v>1015</v>
      </c>
    </row>
    <row r="169" spans="2:65" s="1" customFormat="1" ht="31.5" customHeight="1">
      <c r="B169" s="39"/>
      <c r="C169" s="191" t="s">
        <v>521</v>
      </c>
      <c r="D169" s="191" t="s">
        <v>173</v>
      </c>
      <c r="E169" s="192" t="s">
        <v>3307</v>
      </c>
      <c r="F169" s="193" t="s">
        <v>3308</v>
      </c>
      <c r="G169" s="194" t="s">
        <v>411</v>
      </c>
      <c r="H169" s="195">
        <v>25</v>
      </c>
      <c r="I169" s="196"/>
      <c r="J169" s="197">
        <f>ROUND(I169*H169,2)</f>
        <v>0</v>
      </c>
      <c r="K169" s="193" t="s">
        <v>21</v>
      </c>
      <c r="L169" s="59"/>
      <c r="M169" s="198" t="s">
        <v>21</v>
      </c>
      <c r="N169" s="199" t="s">
        <v>40</v>
      </c>
      <c r="O169" s="40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AR169" s="22" t="s">
        <v>178</v>
      </c>
      <c r="AT169" s="22" t="s">
        <v>173</v>
      </c>
      <c r="AU169" s="22" t="s">
        <v>79</v>
      </c>
      <c r="AY169" s="22" t="s">
        <v>171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22" t="s">
        <v>77</v>
      </c>
      <c r="BK169" s="202">
        <f>ROUND(I169*H169,2)</f>
        <v>0</v>
      </c>
      <c r="BL169" s="22" t="s">
        <v>178</v>
      </c>
      <c r="BM169" s="22" t="s">
        <v>1023</v>
      </c>
    </row>
    <row r="170" spans="2:65" s="10" customFormat="1" ht="29.85" customHeight="1">
      <c r="B170" s="174"/>
      <c r="C170" s="175"/>
      <c r="D170" s="188" t="s">
        <v>68</v>
      </c>
      <c r="E170" s="189" t="s">
        <v>3309</v>
      </c>
      <c r="F170" s="189" t="s">
        <v>3310</v>
      </c>
      <c r="G170" s="175"/>
      <c r="H170" s="175"/>
      <c r="I170" s="178"/>
      <c r="J170" s="190">
        <f>BK170</f>
        <v>0</v>
      </c>
      <c r="K170" s="175"/>
      <c r="L170" s="180"/>
      <c r="M170" s="181"/>
      <c r="N170" s="182"/>
      <c r="O170" s="182"/>
      <c r="P170" s="183">
        <f>SUM(P171:P176)</f>
        <v>0</v>
      </c>
      <c r="Q170" s="182"/>
      <c r="R170" s="183">
        <f>SUM(R171:R176)</f>
        <v>0</v>
      </c>
      <c r="S170" s="182"/>
      <c r="T170" s="184">
        <f>SUM(T171:T176)</f>
        <v>0</v>
      </c>
      <c r="AR170" s="185" t="s">
        <v>77</v>
      </c>
      <c r="AT170" s="186" t="s">
        <v>68</v>
      </c>
      <c r="AU170" s="186" t="s">
        <v>77</v>
      </c>
      <c r="AY170" s="185" t="s">
        <v>171</v>
      </c>
      <c r="BK170" s="187">
        <f>SUM(BK171:BK176)</f>
        <v>0</v>
      </c>
    </row>
    <row r="171" spans="2:65" s="1" customFormat="1" ht="22.5" customHeight="1">
      <c r="B171" s="39"/>
      <c r="C171" s="191" t="s">
        <v>527</v>
      </c>
      <c r="D171" s="191" t="s">
        <v>173</v>
      </c>
      <c r="E171" s="192" t="s">
        <v>3311</v>
      </c>
      <c r="F171" s="193" t="s">
        <v>3312</v>
      </c>
      <c r="G171" s="194" t="s">
        <v>411</v>
      </c>
      <c r="H171" s="195">
        <v>18</v>
      </c>
      <c r="I171" s="196"/>
      <c r="J171" s="197">
        <f t="shared" ref="J171:J176" si="40">ROUND(I171*H171,2)</f>
        <v>0</v>
      </c>
      <c r="K171" s="193" t="s">
        <v>21</v>
      </c>
      <c r="L171" s="59"/>
      <c r="M171" s="198" t="s">
        <v>21</v>
      </c>
      <c r="N171" s="199" t="s">
        <v>40</v>
      </c>
      <c r="O171" s="40"/>
      <c r="P171" s="200">
        <f t="shared" ref="P171:P176" si="41">O171*H171</f>
        <v>0</v>
      </c>
      <c r="Q171" s="200">
        <v>0</v>
      </c>
      <c r="R171" s="200">
        <f t="shared" ref="R171:R176" si="42">Q171*H171</f>
        <v>0</v>
      </c>
      <c r="S171" s="200">
        <v>0</v>
      </c>
      <c r="T171" s="201">
        <f t="shared" ref="T171:T176" si="43">S171*H171</f>
        <v>0</v>
      </c>
      <c r="AR171" s="22" t="s">
        <v>178</v>
      </c>
      <c r="AT171" s="22" t="s">
        <v>173</v>
      </c>
      <c r="AU171" s="22" t="s">
        <v>79</v>
      </c>
      <c r="AY171" s="22" t="s">
        <v>171</v>
      </c>
      <c r="BE171" s="202">
        <f t="shared" ref="BE171:BE176" si="44">IF(N171="základní",J171,0)</f>
        <v>0</v>
      </c>
      <c r="BF171" s="202">
        <f t="shared" ref="BF171:BF176" si="45">IF(N171="snížená",J171,0)</f>
        <v>0</v>
      </c>
      <c r="BG171" s="202">
        <f t="shared" ref="BG171:BG176" si="46">IF(N171="zákl. přenesená",J171,0)</f>
        <v>0</v>
      </c>
      <c r="BH171" s="202">
        <f t="shared" ref="BH171:BH176" si="47">IF(N171="sníž. přenesená",J171,0)</f>
        <v>0</v>
      </c>
      <c r="BI171" s="202">
        <f t="shared" ref="BI171:BI176" si="48">IF(N171="nulová",J171,0)</f>
        <v>0</v>
      </c>
      <c r="BJ171" s="22" t="s">
        <v>77</v>
      </c>
      <c r="BK171" s="202">
        <f t="shared" ref="BK171:BK176" si="49">ROUND(I171*H171,2)</f>
        <v>0</v>
      </c>
      <c r="BL171" s="22" t="s">
        <v>178</v>
      </c>
      <c r="BM171" s="22" t="s">
        <v>1037</v>
      </c>
    </row>
    <row r="172" spans="2:65" s="1" customFormat="1" ht="22.5" customHeight="1">
      <c r="B172" s="39"/>
      <c r="C172" s="191" t="s">
        <v>534</v>
      </c>
      <c r="D172" s="191" t="s">
        <v>173</v>
      </c>
      <c r="E172" s="192" t="s">
        <v>3313</v>
      </c>
      <c r="F172" s="193" t="s">
        <v>3314</v>
      </c>
      <c r="G172" s="194" t="s">
        <v>2708</v>
      </c>
      <c r="H172" s="195">
        <v>18</v>
      </c>
      <c r="I172" s="196"/>
      <c r="J172" s="197">
        <f t="shared" si="40"/>
        <v>0</v>
      </c>
      <c r="K172" s="193" t="s">
        <v>21</v>
      </c>
      <c r="L172" s="59"/>
      <c r="M172" s="198" t="s">
        <v>21</v>
      </c>
      <c r="N172" s="199" t="s">
        <v>40</v>
      </c>
      <c r="O172" s="40"/>
      <c r="P172" s="200">
        <f t="shared" si="41"/>
        <v>0</v>
      </c>
      <c r="Q172" s="200">
        <v>0</v>
      </c>
      <c r="R172" s="200">
        <f t="shared" si="42"/>
        <v>0</v>
      </c>
      <c r="S172" s="200">
        <v>0</v>
      </c>
      <c r="T172" s="201">
        <f t="shared" si="43"/>
        <v>0</v>
      </c>
      <c r="AR172" s="22" t="s">
        <v>178</v>
      </c>
      <c r="AT172" s="22" t="s">
        <v>173</v>
      </c>
      <c r="AU172" s="22" t="s">
        <v>79</v>
      </c>
      <c r="AY172" s="22" t="s">
        <v>171</v>
      </c>
      <c r="BE172" s="202">
        <f t="shared" si="44"/>
        <v>0</v>
      </c>
      <c r="BF172" s="202">
        <f t="shared" si="45"/>
        <v>0</v>
      </c>
      <c r="BG172" s="202">
        <f t="shared" si="46"/>
        <v>0</v>
      </c>
      <c r="BH172" s="202">
        <f t="shared" si="47"/>
        <v>0</v>
      </c>
      <c r="BI172" s="202">
        <f t="shared" si="48"/>
        <v>0</v>
      </c>
      <c r="BJ172" s="22" t="s">
        <v>77</v>
      </c>
      <c r="BK172" s="202">
        <f t="shared" si="49"/>
        <v>0</v>
      </c>
      <c r="BL172" s="22" t="s">
        <v>178</v>
      </c>
      <c r="BM172" s="22" t="s">
        <v>1045</v>
      </c>
    </row>
    <row r="173" spans="2:65" s="1" customFormat="1" ht="22.5" customHeight="1">
      <c r="B173" s="39"/>
      <c r="C173" s="191" t="s">
        <v>538</v>
      </c>
      <c r="D173" s="191" t="s">
        <v>173</v>
      </c>
      <c r="E173" s="192" t="s">
        <v>3315</v>
      </c>
      <c r="F173" s="193" t="s">
        <v>3316</v>
      </c>
      <c r="G173" s="194" t="s">
        <v>2708</v>
      </c>
      <c r="H173" s="195">
        <v>11</v>
      </c>
      <c r="I173" s="196"/>
      <c r="J173" s="197">
        <f t="shared" si="40"/>
        <v>0</v>
      </c>
      <c r="K173" s="193" t="s">
        <v>21</v>
      </c>
      <c r="L173" s="59"/>
      <c r="M173" s="198" t="s">
        <v>21</v>
      </c>
      <c r="N173" s="199" t="s">
        <v>40</v>
      </c>
      <c r="O173" s="40"/>
      <c r="P173" s="200">
        <f t="shared" si="41"/>
        <v>0</v>
      </c>
      <c r="Q173" s="200">
        <v>0</v>
      </c>
      <c r="R173" s="200">
        <f t="shared" si="42"/>
        <v>0</v>
      </c>
      <c r="S173" s="200">
        <v>0</v>
      </c>
      <c r="T173" s="201">
        <f t="shared" si="43"/>
        <v>0</v>
      </c>
      <c r="AR173" s="22" t="s">
        <v>178</v>
      </c>
      <c r="AT173" s="22" t="s">
        <v>173</v>
      </c>
      <c r="AU173" s="22" t="s">
        <v>79</v>
      </c>
      <c r="AY173" s="22" t="s">
        <v>171</v>
      </c>
      <c r="BE173" s="202">
        <f t="shared" si="44"/>
        <v>0</v>
      </c>
      <c r="BF173" s="202">
        <f t="shared" si="45"/>
        <v>0</v>
      </c>
      <c r="BG173" s="202">
        <f t="shared" si="46"/>
        <v>0</v>
      </c>
      <c r="BH173" s="202">
        <f t="shared" si="47"/>
        <v>0</v>
      </c>
      <c r="BI173" s="202">
        <f t="shared" si="48"/>
        <v>0</v>
      </c>
      <c r="BJ173" s="22" t="s">
        <v>77</v>
      </c>
      <c r="BK173" s="202">
        <f t="shared" si="49"/>
        <v>0</v>
      </c>
      <c r="BL173" s="22" t="s">
        <v>178</v>
      </c>
      <c r="BM173" s="22" t="s">
        <v>1056</v>
      </c>
    </row>
    <row r="174" spans="2:65" s="1" customFormat="1" ht="22.5" customHeight="1">
      <c r="B174" s="39"/>
      <c r="C174" s="191" t="s">
        <v>543</v>
      </c>
      <c r="D174" s="191" t="s">
        <v>173</v>
      </c>
      <c r="E174" s="192" t="s">
        <v>3317</v>
      </c>
      <c r="F174" s="193" t="s">
        <v>3318</v>
      </c>
      <c r="G174" s="194" t="s">
        <v>2708</v>
      </c>
      <c r="H174" s="195">
        <v>3</v>
      </c>
      <c r="I174" s="196"/>
      <c r="J174" s="197">
        <f t="shared" si="40"/>
        <v>0</v>
      </c>
      <c r="K174" s="193" t="s">
        <v>21</v>
      </c>
      <c r="L174" s="59"/>
      <c r="M174" s="198" t="s">
        <v>21</v>
      </c>
      <c r="N174" s="199" t="s">
        <v>40</v>
      </c>
      <c r="O174" s="40"/>
      <c r="P174" s="200">
        <f t="shared" si="41"/>
        <v>0</v>
      </c>
      <c r="Q174" s="200">
        <v>0</v>
      </c>
      <c r="R174" s="200">
        <f t="shared" si="42"/>
        <v>0</v>
      </c>
      <c r="S174" s="200">
        <v>0</v>
      </c>
      <c r="T174" s="201">
        <f t="shared" si="43"/>
        <v>0</v>
      </c>
      <c r="AR174" s="22" t="s">
        <v>178</v>
      </c>
      <c r="AT174" s="22" t="s">
        <v>173</v>
      </c>
      <c r="AU174" s="22" t="s">
        <v>79</v>
      </c>
      <c r="AY174" s="22" t="s">
        <v>171</v>
      </c>
      <c r="BE174" s="202">
        <f t="shared" si="44"/>
        <v>0</v>
      </c>
      <c r="BF174" s="202">
        <f t="shared" si="45"/>
        <v>0</v>
      </c>
      <c r="BG174" s="202">
        <f t="shared" si="46"/>
        <v>0</v>
      </c>
      <c r="BH174" s="202">
        <f t="shared" si="47"/>
        <v>0</v>
      </c>
      <c r="BI174" s="202">
        <f t="shared" si="48"/>
        <v>0</v>
      </c>
      <c r="BJ174" s="22" t="s">
        <v>77</v>
      </c>
      <c r="BK174" s="202">
        <f t="shared" si="49"/>
        <v>0</v>
      </c>
      <c r="BL174" s="22" t="s">
        <v>178</v>
      </c>
      <c r="BM174" s="22" t="s">
        <v>1064</v>
      </c>
    </row>
    <row r="175" spans="2:65" s="1" customFormat="1" ht="22.5" customHeight="1">
      <c r="B175" s="39"/>
      <c r="C175" s="191" t="s">
        <v>547</v>
      </c>
      <c r="D175" s="191" t="s">
        <v>173</v>
      </c>
      <c r="E175" s="192" t="s">
        <v>3319</v>
      </c>
      <c r="F175" s="193" t="s">
        <v>3320</v>
      </c>
      <c r="G175" s="194" t="s">
        <v>2708</v>
      </c>
      <c r="H175" s="195">
        <v>11</v>
      </c>
      <c r="I175" s="196"/>
      <c r="J175" s="197">
        <f t="shared" si="40"/>
        <v>0</v>
      </c>
      <c r="K175" s="193" t="s">
        <v>21</v>
      </c>
      <c r="L175" s="59"/>
      <c r="M175" s="198" t="s">
        <v>21</v>
      </c>
      <c r="N175" s="199" t="s">
        <v>40</v>
      </c>
      <c r="O175" s="40"/>
      <c r="P175" s="200">
        <f t="shared" si="41"/>
        <v>0</v>
      </c>
      <c r="Q175" s="200">
        <v>0</v>
      </c>
      <c r="R175" s="200">
        <f t="shared" si="42"/>
        <v>0</v>
      </c>
      <c r="S175" s="200">
        <v>0</v>
      </c>
      <c r="T175" s="201">
        <f t="shared" si="43"/>
        <v>0</v>
      </c>
      <c r="AR175" s="22" t="s">
        <v>178</v>
      </c>
      <c r="AT175" s="22" t="s">
        <v>173</v>
      </c>
      <c r="AU175" s="22" t="s">
        <v>79</v>
      </c>
      <c r="AY175" s="22" t="s">
        <v>171</v>
      </c>
      <c r="BE175" s="202">
        <f t="shared" si="44"/>
        <v>0</v>
      </c>
      <c r="BF175" s="202">
        <f t="shared" si="45"/>
        <v>0</v>
      </c>
      <c r="BG175" s="202">
        <f t="shared" si="46"/>
        <v>0</v>
      </c>
      <c r="BH175" s="202">
        <f t="shared" si="47"/>
        <v>0</v>
      </c>
      <c r="BI175" s="202">
        <f t="shared" si="48"/>
        <v>0</v>
      </c>
      <c r="BJ175" s="22" t="s">
        <v>77</v>
      </c>
      <c r="BK175" s="202">
        <f t="shared" si="49"/>
        <v>0</v>
      </c>
      <c r="BL175" s="22" t="s">
        <v>178</v>
      </c>
      <c r="BM175" s="22" t="s">
        <v>1073</v>
      </c>
    </row>
    <row r="176" spans="2:65" s="1" customFormat="1" ht="22.5" customHeight="1">
      <c r="B176" s="39"/>
      <c r="C176" s="191" t="s">
        <v>551</v>
      </c>
      <c r="D176" s="191" t="s">
        <v>173</v>
      </c>
      <c r="E176" s="192" t="s">
        <v>3321</v>
      </c>
      <c r="F176" s="193" t="s">
        <v>3322</v>
      </c>
      <c r="G176" s="194" t="s">
        <v>2708</v>
      </c>
      <c r="H176" s="195">
        <v>11</v>
      </c>
      <c r="I176" s="196"/>
      <c r="J176" s="197">
        <f t="shared" si="40"/>
        <v>0</v>
      </c>
      <c r="K176" s="193" t="s">
        <v>21</v>
      </c>
      <c r="L176" s="59"/>
      <c r="M176" s="198" t="s">
        <v>21</v>
      </c>
      <c r="N176" s="199" t="s">
        <v>40</v>
      </c>
      <c r="O176" s="40"/>
      <c r="P176" s="200">
        <f t="shared" si="41"/>
        <v>0</v>
      </c>
      <c r="Q176" s="200">
        <v>0</v>
      </c>
      <c r="R176" s="200">
        <f t="shared" si="42"/>
        <v>0</v>
      </c>
      <c r="S176" s="200">
        <v>0</v>
      </c>
      <c r="T176" s="201">
        <f t="shared" si="43"/>
        <v>0</v>
      </c>
      <c r="AR176" s="22" t="s">
        <v>178</v>
      </c>
      <c r="AT176" s="22" t="s">
        <v>173</v>
      </c>
      <c r="AU176" s="22" t="s">
        <v>79</v>
      </c>
      <c r="AY176" s="22" t="s">
        <v>171</v>
      </c>
      <c r="BE176" s="202">
        <f t="shared" si="44"/>
        <v>0</v>
      </c>
      <c r="BF176" s="202">
        <f t="shared" si="45"/>
        <v>0</v>
      </c>
      <c r="BG176" s="202">
        <f t="shared" si="46"/>
        <v>0</v>
      </c>
      <c r="BH176" s="202">
        <f t="shared" si="47"/>
        <v>0</v>
      </c>
      <c r="BI176" s="202">
        <f t="shared" si="48"/>
        <v>0</v>
      </c>
      <c r="BJ176" s="22" t="s">
        <v>77</v>
      </c>
      <c r="BK176" s="202">
        <f t="shared" si="49"/>
        <v>0</v>
      </c>
      <c r="BL176" s="22" t="s">
        <v>178</v>
      </c>
      <c r="BM176" s="22" t="s">
        <v>1089</v>
      </c>
    </row>
    <row r="177" spans="2:65" s="10" customFormat="1" ht="29.85" customHeight="1">
      <c r="B177" s="174"/>
      <c r="C177" s="175"/>
      <c r="D177" s="188" t="s">
        <v>68</v>
      </c>
      <c r="E177" s="189" t="s">
        <v>3323</v>
      </c>
      <c r="F177" s="189" t="s">
        <v>3324</v>
      </c>
      <c r="G177" s="175"/>
      <c r="H177" s="175"/>
      <c r="I177" s="178"/>
      <c r="J177" s="190">
        <f>BK177</f>
        <v>0</v>
      </c>
      <c r="K177" s="175"/>
      <c r="L177" s="180"/>
      <c r="M177" s="181"/>
      <c r="N177" s="182"/>
      <c r="O177" s="182"/>
      <c r="P177" s="183">
        <f>SUM(P178:P191)</f>
        <v>0</v>
      </c>
      <c r="Q177" s="182"/>
      <c r="R177" s="183">
        <f>SUM(R178:R191)</f>
        <v>0</v>
      </c>
      <c r="S177" s="182"/>
      <c r="T177" s="184">
        <f>SUM(T178:T191)</f>
        <v>0</v>
      </c>
      <c r="AR177" s="185" t="s">
        <v>77</v>
      </c>
      <c r="AT177" s="186" t="s">
        <v>68</v>
      </c>
      <c r="AU177" s="186" t="s">
        <v>77</v>
      </c>
      <c r="AY177" s="185" t="s">
        <v>171</v>
      </c>
      <c r="BK177" s="187">
        <f>SUM(BK178:BK191)</f>
        <v>0</v>
      </c>
    </row>
    <row r="178" spans="2:65" s="1" customFormat="1" ht="31.5" customHeight="1">
      <c r="B178" s="39"/>
      <c r="C178" s="191" t="s">
        <v>557</v>
      </c>
      <c r="D178" s="191" t="s">
        <v>173</v>
      </c>
      <c r="E178" s="192" t="s">
        <v>3325</v>
      </c>
      <c r="F178" s="193" t="s">
        <v>3326</v>
      </c>
      <c r="G178" s="194" t="s">
        <v>2708</v>
      </c>
      <c r="H178" s="195">
        <v>53</v>
      </c>
      <c r="I178" s="196"/>
      <c r="J178" s="197">
        <f t="shared" ref="J178:J191" si="50">ROUND(I178*H178,2)</f>
        <v>0</v>
      </c>
      <c r="K178" s="193" t="s">
        <v>21</v>
      </c>
      <c r="L178" s="59"/>
      <c r="M178" s="198" t="s">
        <v>21</v>
      </c>
      <c r="N178" s="199" t="s">
        <v>40</v>
      </c>
      <c r="O178" s="40"/>
      <c r="P178" s="200">
        <f t="shared" ref="P178:P191" si="51">O178*H178</f>
        <v>0</v>
      </c>
      <c r="Q178" s="200">
        <v>0</v>
      </c>
      <c r="R178" s="200">
        <f t="shared" ref="R178:R191" si="52">Q178*H178</f>
        <v>0</v>
      </c>
      <c r="S178" s="200">
        <v>0</v>
      </c>
      <c r="T178" s="201">
        <f t="shared" ref="T178:T191" si="53">S178*H178</f>
        <v>0</v>
      </c>
      <c r="AR178" s="22" t="s">
        <v>178</v>
      </c>
      <c r="AT178" s="22" t="s">
        <v>173</v>
      </c>
      <c r="AU178" s="22" t="s">
        <v>79</v>
      </c>
      <c r="AY178" s="22" t="s">
        <v>171</v>
      </c>
      <c r="BE178" s="202">
        <f t="shared" ref="BE178:BE191" si="54">IF(N178="základní",J178,0)</f>
        <v>0</v>
      </c>
      <c r="BF178" s="202">
        <f t="shared" ref="BF178:BF191" si="55">IF(N178="snížená",J178,0)</f>
        <v>0</v>
      </c>
      <c r="BG178" s="202">
        <f t="shared" ref="BG178:BG191" si="56">IF(N178="zákl. přenesená",J178,0)</f>
        <v>0</v>
      </c>
      <c r="BH178" s="202">
        <f t="shared" ref="BH178:BH191" si="57">IF(N178="sníž. přenesená",J178,0)</f>
        <v>0</v>
      </c>
      <c r="BI178" s="202">
        <f t="shared" ref="BI178:BI191" si="58">IF(N178="nulová",J178,0)</f>
        <v>0</v>
      </c>
      <c r="BJ178" s="22" t="s">
        <v>77</v>
      </c>
      <c r="BK178" s="202">
        <f t="shared" ref="BK178:BK191" si="59">ROUND(I178*H178,2)</f>
        <v>0</v>
      </c>
      <c r="BL178" s="22" t="s">
        <v>178</v>
      </c>
      <c r="BM178" s="22" t="s">
        <v>1097</v>
      </c>
    </row>
    <row r="179" spans="2:65" s="1" customFormat="1" ht="22.5" customHeight="1">
      <c r="B179" s="39"/>
      <c r="C179" s="191" t="s">
        <v>593</v>
      </c>
      <c r="D179" s="191" t="s">
        <v>173</v>
      </c>
      <c r="E179" s="192" t="s">
        <v>3327</v>
      </c>
      <c r="F179" s="193" t="s">
        <v>3328</v>
      </c>
      <c r="G179" s="194" t="s">
        <v>2708</v>
      </c>
      <c r="H179" s="195">
        <v>106</v>
      </c>
      <c r="I179" s="196"/>
      <c r="J179" s="197">
        <f t="shared" si="50"/>
        <v>0</v>
      </c>
      <c r="K179" s="193" t="s">
        <v>21</v>
      </c>
      <c r="L179" s="59"/>
      <c r="M179" s="198" t="s">
        <v>21</v>
      </c>
      <c r="N179" s="199" t="s">
        <v>40</v>
      </c>
      <c r="O179" s="40"/>
      <c r="P179" s="200">
        <f t="shared" si="51"/>
        <v>0</v>
      </c>
      <c r="Q179" s="200">
        <v>0</v>
      </c>
      <c r="R179" s="200">
        <f t="shared" si="52"/>
        <v>0</v>
      </c>
      <c r="S179" s="200">
        <v>0</v>
      </c>
      <c r="T179" s="201">
        <f t="shared" si="53"/>
        <v>0</v>
      </c>
      <c r="AR179" s="22" t="s">
        <v>178</v>
      </c>
      <c r="AT179" s="22" t="s">
        <v>173</v>
      </c>
      <c r="AU179" s="22" t="s">
        <v>79</v>
      </c>
      <c r="AY179" s="22" t="s">
        <v>171</v>
      </c>
      <c r="BE179" s="202">
        <f t="shared" si="54"/>
        <v>0</v>
      </c>
      <c r="BF179" s="202">
        <f t="shared" si="55"/>
        <v>0</v>
      </c>
      <c r="BG179" s="202">
        <f t="shared" si="56"/>
        <v>0</v>
      </c>
      <c r="BH179" s="202">
        <f t="shared" si="57"/>
        <v>0</v>
      </c>
      <c r="BI179" s="202">
        <f t="shared" si="58"/>
        <v>0</v>
      </c>
      <c r="BJ179" s="22" t="s">
        <v>77</v>
      </c>
      <c r="BK179" s="202">
        <f t="shared" si="59"/>
        <v>0</v>
      </c>
      <c r="BL179" s="22" t="s">
        <v>178</v>
      </c>
      <c r="BM179" s="22" t="s">
        <v>1105</v>
      </c>
    </row>
    <row r="180" spans="2:65" s="1" customFormat="1" ht="31.5" customHeight="1">
      <c r="B180" s="39"/>
      <c r="C180" s="191" t="s">
        <v>598</v>
      </c>
      <c r="D180" s="191" t="s">
        <v>173</v>
      </c>
      <c r="E180" s="192" t="s">
        <v>3329</v>
      </c>
      <c r="F180" s="193" t="s">
        <v>3330</v>
      </c>
      <c r="G180" s="194" t="s">
        <v>2708</v>
      </c>
      <c r="H180" s="195">
        <v>4</v>
      </c>
      <c r="I180" s="196"/>
      <c r="J180" s="197">
        <f t="shared" si="50"/>
        <v>0</v>
      </c>
      <c r="K180" s="193" t="s">
        <v>21</v>
      </c>
      <c r="L180" s="59"/>
      <c r="M180" s="198" t="s">
        <v>21</v>
      </c>
      <c r="N180" s="199" t="s">
        <v>40</v>
      </c>
      <c r="O180" s="40"/>
      <c r="P180" s="200">
        <f t="shared" si="51"/>
        <v>0</v>
      </c>
      <c r="Q180" s="200">
        <v>0</v>
      </c>
      <c r="R180" s="200">
        <f t="shared" si="52"/>
        <v>0</v>
      </c>
      <c r="S180" s="200">
        <v>0</v>
      </c>
      <c r="T180" s="201">
        <f t="shared" si="53"/>
        <v>0</v>
      </c>
      <c r="AR180" s="22" t="s">
        <v>178</v>
      </c>
      <c r="AT180" s="22" t="s">
        <v>173</v>
      </c>
      <c r="AU180" s="22" t="s">
        <v>79</v>
      </c>
      <c r="AY180" s="22" t="s">
        <v>171</v>
      </c>
      <c r="BE180" s="202">
        <f t="shared" si="54"/>
        <v>0</v>
      </c>
      <c r="BF180" s="202">
        <f t="shared" si="55"/>
        <v>0</v>
      </c>
      <c r="BG180" s="202">
        <f t="shared" si="56"/>
        <v>0</v>
      </c>
      <c r="BH180" s="202">
        <f t="shared" si="57"/>
        <v>0</v>
      </c>
      <c r="BI180" s="202">
        <f t="shared" si="58"/>
        <v>0</v>
      </c>
      <c r="BJ180" s="22" t="s">
        <v>77</v>
      </c>
      <c r="BK180" s="202">
        <f t="shared" si="59"/>
        <v>0</v>
      </c>
      <c r="BL180" s="22" t="s">
        <v>178</v>
      </c>
      <c r="BM180" s="22" t="s">
        <v>1113</v>
      </c>
    </row>
    <row r="181" spans="2:65" s="1" customFormat="1" ht="22.5" customHeight="1">
      <c r="B181" s="39"/>
      <c r="C181" s="191" t="s">
        <v>603</v>
      </c>
      <c r="D181" s="191" t="s">
        <v>173</v>
      </c>
      <c r="E181" s="192" t="s">
        <v>3327</v>
      </c>
      <c r="F181" s="193" t="s">
        <v>3328</v>
      </c>
      <c r="G181" s="194" t="s">
        <v>2708</v>
      </c>
      <c r="H181" s="195">
        <v>4</v>
      </c>
      <c r="I181" s="196"/>
      <c r="J181" s="197">
        <f t="shared" si="50"/>
        <v>0</v>
      </c>
      <c r="K181" s="193" t="s">
        <v>21</v>
      </c>
      <c r="L181" s="59"/>
      <c r="M181" s="198" t="s">
        <v>21</v>
      </c>
      <c r="N181" s="199" t="s">
        <v>40</v>
      </c>
      <c r="O181" s="40"/>
      <c r="P181" s="200">
        <f t="shared" si="51"/>
        <v>0</v>
      </c>
      <c r="Q181" s="200">
        <v>0</v>
      </c>
      <c r="R181" s="200">
        <f t="shared" si="52"/>
        <v>0</v>
      </c>
      <c r="S181" s="200">
        <v>0</v>
      </c>
      <c r="T181" s="201">
        <f t="shared" si="53"/>
        <v>0</v>
      </c>
      <c r="AR181" s="22" t="s">
        <v>178</v>
      </c>
      <c r="AT181" s="22" t="s">
        <v>173</v>
      </c>
      <c r="AU181" s="22" t="s">
        <v>79</v>
      </c>
      <c r="AY181" s="22" t="s">
        <v>171</v>
      </c>
      <c r="BE181" s="202">
        <f t="shared" si="54"/>
        <v>0</v>
      </c>
      <c r="BF181" s="202">
        <f t="shared" si="55"/>
        <v>0</v>
      </c>
      <c r="BG181" s="202">
        <f t="shared" si="56"/>
        <v>0</v>
      </c>
      <c r="BH181" s="202">
        <f t="shared" si="57"/>
        <v>0</v>
      </c>
      <c r="BI181" s="202">
        <f t="shared" si="58"/>
        <v>0</v>
      </c>
      <c r="BJ181" s="22" t="s">
        <v>77</v>
      </c>
      <c r="BK181" s="202">
        <f t="shared" si="59"/>
        <v>0</v>
      </c>
      <c r="BL181" s="22" t="s">
        <v>178</v>
      </c>
      <c r="BM181" s="22" t="s">
        <v>1128</v>
      </c>
    </row>
    <row r="182" spans="2:65" s="1" customFormat="1" ht="22.5" customHeight="1">
      <c r="B182" s="39"/>
      <c r="C182" s="191" t="s">
        <v>608</v>
      </c>
      <c r="D182" s="191" t="s">
        <v>173</v>
      </c>
      <c r="E182" s="192" t="s">
        <v>3331</v>
      </c>
      <c r="F182" s="193" t="s">
        <v>3332</v>
      </c>
      <c r="G182" s="194" t="s">
        <v>2708</v>
      </c>
      <c r="H182" s="195">
        <v>17</v>
      </c>
      <c r="I182" s="196"/>
      <c r="J182" s="197">
        <f t="shared" si="50"/>
        <v>0</v>
      </c>
      <c r="K182" s="193" t="s">
        <v>21</v>
      </c>
      <c r="L182" s="59"/>
      <c r="M182" s="198" t="s">
        <v>21</v>
      </c>
      <c r="N182" s="199" t="s">
        <v>40</v>
      </c>
      <c r="O182" s="40"/>
      <c r="P182" s="200">
        <f t="shared" si="51"/>
        <v>0</v>
      </c>
      <c r="Q182" s="200">
        <v>0</v>
      </c>
      <c r="R182" s="200">
        <f t="shared" si="52"/>
        <v>0</v>
      </c>
      <c r="S182" s="200">
        <v>0</v>
      </c>
      <c r="T182" s="201">
        <f t="shared" si="53"/>
        <v>0</v>
      </c>
      <c r="AR182" s="22" t="s">
        <v>178</v>
      </c>
      <c r="AT182" s="22" t="s">
        <v>173</v>
      </c>
      <c r="AU182" s="22" t="s">
        <v>79</v>
      </c>
      <c r="AY182" s="22" t="s">
        <v>171</v>
      </c>
      <c r="BE182" s="202">
        <f t="shared" si="54"/>
        <v>0</v>
      </c>
      <c r="BF182" s="202">
        <f t="shared" si="55"/>
        <v>0</v>
      </c>
      <c r="BG182" s="202">
        <f t="shared" si="56"/>
        <v>0</v>
      </c>
      <c r="BH182" s="202">
        <f t="shared" si="57"/>
        <v>0</v>
      </c>
      <c r="BI182" s="202">
        <f t="shared" si="58"/>
        <v>0</v>
      </c>
      <c r="BJ182" s="22" t="s">
        <v>77</v>
      </c>
      <c r="BK182" s="202">
        <f t="shared" si="59"/>
        <v>0</v>
      </c>
      <c r="BL182" s="22" t="s">
        <v>178</v>
      </c>
      <c r="BM182" s="22" t="s">
        <v>1139</v>
      </c>
    </row>
    <row r="183" spans="2:65" s="1" customFormat="1" ht="22.5" customHeight="1">
      <c r="B183" s="39"/>
      <c r="C183" s="191" t="s">
        <v>613</v>
      </c>
      <c r="D183" s="191" t="s">
        <v>173</v>
      </c>
      <c r="E183" s="192" t="s">
        <v>3333</v>
      </c>
      <c r="F183" s="193" t="s">
        <v>3334</v>
      </c>
      <c r="G183" s="194" t="s">
        <v>2708</v>
      </c>
      <c r="H183" s="195">
        <v>34</v>
      </c>
      <c r="I183" s="196"/>
      <c r="J183" s="197">
        <f t="shared" si="50"/>
        <v>0</v>
      </c>
      <c r="K183" s="193" t="s">
        <v>21</v>
      </c>
      <c r="L183" s="59"/>
      <c r="M183" s="198" t="s">
        <v>21</v>
      </c>
      <c r="N183" s="199" t="s">
        <v>40</v>
      </c>
      <c r="O183" s="40"/>
      <c r="P183" s="200">
        <f t="shared" si="51"/>
        <v>0</v>
      </c>
      <c r="Q183" s="200">
        <v>0</v>
      </c>
      <c r="R183" s="200">
        <f t="shared" si="52"/>
        <v>0</v>
      </c>
      <c r="S183" s="200">
        <v>0</v>
      </c>
      <c r="T183" s="201">
        <f t="shared" si="53"/>
        <v>0</v>
      </c>
      <c r="AR183" s="22" t="s">
        <v>178</v>
      </c>
      <c r="AT183" s="22" t="s">
        <v>173</v>
      </c>
      <c r="AU183" s="22" t="s">
        <v>79</v>
      </c>
      <c r="AY183" s="22" t="s">
        <v>171</v>
      </c>
      <c r="BE183" s="202">
        <f t="shared" si="54"/>
        <v>0</v>
      </c>
      <c r="BF183" s="202">
        <f t="shared" si="55"/>
        <v>0</v>
      </c>
      <c r="BG183" s="202">
        <f t="shared" si="56"/>
        <v>0</v>
      </c>
      <c r="BH183" s="202">
        <f t="shared" si="57"/>
        <v>0</v>
      </c>
      <c r="BI183" s="202">
        <f t="shared" si="58"/>
        <v>0</v>
      </c>
      <c r="BJ183" s="22" t="s">
        <v>77</v>
      </c>
      <c r="BK183" s="202">
        <f t="shared" si="59"/>
        <v>0</v>
      </c>
      <c r="BL183" s="22" t="s">
        <v>178</v>
      </c>
      <c r="BM183" s="22" t="s">
        <v>1153</v>
      </c>
    </row>
    <row r="184" spans="2:65" s="1" customFormat="1" ht="22.5" customHeight="1">
      <c r="B184" s="39"/>
      <c r="C184" s="191" t="s">
        <v>617</v>
      </c>
      <c r="D184" s="191" t="s">
        <v>173</v>
      </c>
      <c r="E184" s="192" t="s">
        <v>3335</v>
      </c>
      <c r="F184" s="193" t="s">
        <v>3336</v>
      </c>
      <c r="G184" s="194" t="s">
        <v>2708</v>
      </c>
      <c r="H184" s="195">
        <v>8</v>
      </c>
      <c r="I184" s="196"/>
      <c r="J184" s="197">
        <f t="shared" si="50"/>
        <v>0</v>
      </c>
      <c r="K184" s="193" t="s">
        <v>21</v>
      </c>
      <c r="L184" s="59"/>
      <c r="M184" s="198" t="s">
        <v>21</v>
      </c>
      <c r="N184" s="199" t="s">
        <v>40</v>
      </c>
      <c r="O184" s="40"/>
      <c r="P184" s="200">
        <f t="shared" si="51"/>
        <v>0</v>
      </c>
      <c r="Q184" s="200">
        <v>0</v>
      </c>
      <c r="R184" s="200">
        <f t="shared" si="52"/>
        <v>0</v>
      </c>
      <c r="S184" s="200">
        <v>0</v>
      </c>
      <c r="T184" s="201">
        <f t="shared" si="53"/>
        <v>0</v>
      </c>
      <c r="AR184" s="22" t="s">
        <v>178</v>
      </c>
      <c r="AT184" s="22" t="s">
        <v>173</v>
      </c>
      <c r="AU184" s="22" t="s">
        <v>79</v>
      </c>
      <c r="AY184" s="22" t="s">
        <v>171</v>
      </c>
      <c r="BE184" s="202">
        <f t="shared" si="54"/>
        <v>0</v>
      </c>
      <c r="BF184" s="202">
        <f t="shared" si="55"/>
        <v>0</v>
      </c>
      <c r="BG184" s="202">
        <f t="shared" si="56"/>
        <v>0</v>
      </c>
      <c r="BH184" s="202">
        <f t="shared" si="57"/>
        <v>0</v>
      </c>
      <c r="BI184" s="202">
        <f t="shared" si="58"/>
        <v>0</v>
      </c>
      <c r="BJ184" s="22" t="s">
        <v>77</v>
      </c>
      <c r="BK184" s="202">
        <f t="shared" si="59"/>
        <v>0</v>
      </c>
      <c r="BL184" s="22" t="s">
        <v>178</v>
      </c>
      <c r="BM184" s="22" t="s">
        <v>1166</v>
      </c>
    </row>
    <row r="185" spans="2:65" s="1" customFormat="1" ht="22.5" customHeight="1">
      <c r="B185" s="39"/>
      <c r="C185" s="191" t="s">
        <v>621</v>
      </c>
      <c r="D185" s="191" t="s">
        <v>173</v>
      </c>
      <c r="E185" s="192" t="s">
        <v>3337</v>
      </c>
      <c r="F185" s="193" t="s">
        <v>3338</v>
      </c>
      <c r="G185" s="194" t="s">
        <v>2708</v>
      </c>
      <c r="H185" s="195">
        <v>16</v>
      </c>
      <c r="I185" s="196"/>
      <c r="J185" s="197">
        <f t="shared" si="50"/>
        <v>0</v>
      </c>
      <c r="K185" s="193" t="s">
        <v>21</v>
      </c>
      <c r="L185" s="59"/>
      <c r="M185" s="198" t="s">
        <v>21</v>
      </c>
      <c r="N185" s="199" t="s">
        <v>40</v>
      </c>
      <c r="O185" s="40"/>
      <c r="P185" s="200">
        <f t="shared" si="51"/>
        <v>0</v>
      </c>
      <c r="Q185" s="200">
        <v>0</v>
      </c>
      <c r="R185" s="200">
        <f t="shared" si="52"/>
        <v>0</v>
      </c>
      <c r="S185" s="200">
        <v>0</v>
      </c>
      <c r="T185" s="201">
        <f t="shared" si="53"/>
        <v>0</v>
      </c>
      <c r="AR185" s="22" t="s">
        <v>178</v>
      </c>
      <c r="AT185" s="22" t="s">
        <v>173</v>
      </c>
      <c r="AU185" s="22" t="s">
        <v>79</v>
      </c>
      <c r="AY185" s="22" t="s">
        <v>171</v>
      </c>
      <c r="BE185" s="202">
        <f t="shared" si="54"/>
        <v>0</v>
      </c>
      <c r="BF185" s="202">
        <f t="shared" si="55"/>
        <v>0</v>
      </c>
      <c r="BG185" s="202">
        <f t="shared" si="56"/>
        <v>0</v>
      </c>
      <c r="BH185" s="202">
        <f t="shared" si="57"/>
        <v>0</v>
      </c>
      <c r="BI185" s="202">
        <f t="shared" si="58"/>
        <v>0</v>
      </c>
      <c r="BJ185" s="22" t="s">
        <v>77</v>
      </c>
      <c r="BK185" s="202">
        <f t="shared" si="59"/>
        <v>0</v>
      </c>
      <c r="BL185" s="22" t="s">
        <v>178</v>
      </c>
      <c r="BM185" s="22" t="s">
        <v>1176</v>
      </c>
    </row>
    <row r="186" spans="2:65" s="1" customFormat="1" ht="31.5" customHeight="1">
      <c r="B186" s="39"/>
      <c r="C186" s="191" t="s">
        <v>628</v>
      </c>
      <c r="D186" s="191" t="s">
        <v>173</v>
      </c>
      <c r="E186" s="192" t="s">
        <v>3339</v>
      </c>
      <c r="F186" s="193" t="s">
        <v>3340</v>
      </c>
      <c r="G186" s="194" t="s">
        <v>2708</v>
      </c>
      <c r="H186" s="195">
        <v>25</v>
      </c>
      <c r="I186" s="196"/>
      <c r="J186" s="197">
        <f t="shared" si="50"/>
        <v>0</v>
      </c>
      <c r="K186" s="193" t="s">
        <v>21</v>
      </c>
      <c r="L186" s="59"/>
      <c r="M186" s="198" t="s">
        <v>21</v>
      </c>
      <c r="N186" s="199" t="s">
        <v>40</v>
      </c>
      <c r="O186" s="40"/>
      <c r="P186" s="200">
        <f t="shared" si="51"/>
        <v>0</v>
      </c>
      <c r="Q186" s="200">
        <v>0</v>
      </c>
      <c r="R186" s="200">
        <f t="shared" si="52"/>
        <v>0</v>
      </c>
      <c r="S186" s="200">
        <v>0</v>
      </c>
      <c r="T186" s="201">
        <f t="shared" si="53"/>
        <v>0</v>
      </c>
      <c r="AR186" s="22" t="s">
        <v>178</v>
      </c>
      <c r="AT186" s="22" t="s">
        <v>173</v>
      </c>
      <c r="AU186" s="22" t="s">
        <v>79</v>
      </c>
      <c r="AY186" s="22" t="s">
        <v>171</v>
      </c>
      <c r="BE186" s="202">
        <f t="shared" si="54"/>
        <v>0</v>
      </c>
      <c r="BF186" s="202">
        <f t="shared" si="55"/>
        <v>0</v>
      </c>
      <c r="BG186" s="202">
        <f t="shared" si="56"/>
        <v>0</v>
      </c>
      <c r="BH186" s="202">
        <f t="shared" si="57"/>
        <v>0</v>
      </c>
      <c r="BI186" s="202">
        <f t="shared" si="58"/>
        <v>0</v>
      </c>
      <c r="BJ186" s="22" t="s">
        <v>77</v>
      </c>
      <c r="BK186" s="202">
        <f t="shared" si="59"/>
        <v>0</v>
      </c>
      <c r="BL186" s="22" t="s">
        <v>178</v>
      </c>
      <c r="BM186" s="22" t="s">
        <v>1186</v>
      </c>
    </row>
    <row r="187" spans="2:65" s="1" customFormat="1" ht="31.5" customHeight="1">
      <c r="B187" s="39"/>
      <c r="C187" s="191" t="s">
        <v>633</v>
      </c>
      <c r="D187" s="191" t="s">
        <v>173</v>
      </c>
      <c r="E187" s="192" t="s">
        <v>3341</v>
      </c>
      <c r="F187" s="193" t="s">
        <v>3342</v>
      </c>
      <c r="G187" s="194" t="s">
        <v>2708</v>
      </c>
      <c r="H187" s="195">
        <v>13</v>
      </c>
      <c r="I187" s="196"/>
      <c r="J187" s="197">
        <f t="shared" si="50"/>
        <v>0</v>
      </c>
      <c r="K187" s="193" t="s">
        <v>21</v>
      </c>
      <c r="L187" s="59"/>
      <c r="M187" s="198" t="s">
        <v>21</v>
      </c>
      <c r="N187" s="199" t="s">
        <v>40</v>
      </c>
      <c r="O187" s="40"/>
      <c r="P187" s="200">
        <f t="shared" si="51"/>
        <v>0</v>
      </c>
      <c r="Q187" s="200">
        <v>0</v>
      </c>
      <c r="R187" s="200">
        <f t="shared" si="52"/>
        <v>0</v>
      </c>
      <c r="S187" s="200">
        <v>0</v>
      </c>
      <c r="T187" s="201">
        <f t="shared" si="53"/>
        <v>0</v>
      </c>
      <c r="AR187" s="22" t="s">
        <v>178</v>
      </c>
      <c r="AT187" s="22" t="s">
        <v>173</v>
      </c>
      <c r="AU187" s="22" t="s">
        <v>79</v>
      </c>
      <c r="AY187" s="22" t="s">
        <v>171</v>
      </c>
      <c r="BE187" s="202">
        <f t="shared" si="54"/>
        <v>0</v>
      </c>
      <c r="BF187" s="202">
        <f t="shared" si="55"/>
        <v>0</v>
      </c>
      <c r="BG187" s="202">
        <f t="shared" si="56"/>
        <v>0</v>
      </c>
      <c r="BH187" s="202">
        <f t="shared" si="57"/>
        <v>0</v>
      </c>
      <c r="BI187" s="202">
        <f t="shared" si="58"/>
        <v>0</v>
      </c>
      <c r="BJ187" s="22" t="s">
        <v>77</v>
      </c>
      <c r="BK187" s="202">
        <f t="shared" si="59"/>
        <v>0</v>
      </c>
      <c r="BL187" s="22" t="s">
        <v>178</v>
      </c>
      <c r="BM187" s="22" t="s">
        <v>1198</v>
      </c>
    </row>
    <row r="188" spans="2:65" s="1" customFormat="1" ht="22.5" customHeight="1">
      <c r="B188" s="39"/>
      <c r="C188" s="191" t="s">
        <v>638</v>
      </c>
      <c r="D188" s="191" t="s">
        <v>173</v>
      </c>
      <c r="E188" s="192" t="s">
        <v>3343</v>
      </c>
      <c r="F188" s="193" t="s">
        <v>3344</v>
      </c>
      <c r="G188" s="194" t="s">
        <v>2708</v>
      </c>
      <c r="H188" s="195">
        <v>7</v>
      </c>
      <c r="I188" s="196"/>
      <c r="J188" s="197">
        <f t="shared" si="50"/>
        <v>0</v>
      </c>
      <c r="K188" s="193" t="s">
        <v>21</v>
      </c>
      <c r="L188" s="59"/>
      <c r="M188" s="198" t="s">
        <v>21</v>
      </c>
      <c r="N188" s="199" t="s">
        <v>40</v>
      </c>
      <c r="O188" s="40"/>
      <c r="P188" s="200">
        <f t="shared" si="51"/>
        <v>0</v>
      </c>
      <c r="Q188" s="200">
        <v>0</v>
      </c>
      <c r="R188" s="200">
        <f t="shared" si="52"/>
        <v>0</v>
      </c>
      <c r="S188" s="200">
        <v>0</v>
      </c>
      <c r="T188" s="201">
        <f t="shared" si="53"/>
        <v>0</v>
      </c>
      <c r="AR188" s="22" t="s">
        <v>178</v>
      </c>
      <c r="AT188" s="22" t="s">
        <v>173</v>
      </c>
      <c r="AU188" s="22" t="s">
        <v>79</v>
      </c>
      <c r="AY188" s="22" t="s">
        <v>171</v>
      </c>
      <c r="BE188" s="202">
        <f t="shared" si="54"/>
        <v>0</v>
      </c>
      <c r="BF188" s="202">
        <f t="shared" si="55"/>
        <v>0</v>
      </c>
      <c r="BG188" s="202">
        <f t="shared" si="56"/>
        <v>0</v>
      </c>
      <c r="BH188" s="202">
        <f t="shared" si="57"/>
        <v>0</v>
      </c>
      <c r="BI188" s="202">
        <f t="shared" si="58"/>
        <v>0</v>
      </c>
      <c r="BJ188" s="22" t="s">
        <v>77</v>
      </c>
      <c r="BK188" s="202">
        <f t="shared" si="59"/>
        <v>0</v>
      </c>
      <c r="BL188" s="22" t="s">
        <v>178</v>
      </c>
      <c r="BM188" s="22" t="s">
        <v>1229</v>
      </c>
    </row>
    <row r="189" spans="2:65" s="1" customFormat="1" ht="31.5" customHeight="1">
      <c r="B189" s="39"/>
      <c r="C189" s="191" t="s">
        <v>643</v>
      </c>
      <c r="D189" s="191" t="s">
        <v>173</v>
      </c>
      <c r="E189" s="192" t="s">
        <v>3345</v>
      </c>
      <c r="F189" s="193" t="s">
        <v>3346</v>
      </c>
      <c r="G189" s="194" t="s">
        <v>2708</v>
      </c>
      <c r="H189" s="195">
        <v>4</v>
      </c>
      <c r="I189" s="196"/>
      <c r="J189" s="197">
        <f t="shared" si="50"/>
        <v>0</v>
      </c>
      <c r="K189" s="193" t="s">
        <v>21</v>
      </c>
      <c r="L189" s="59"/>
      <c r="M189" s="198" t="s">
        <v>21</v>
      </c>
      <c r="N189" s="199" t="s">
        <v>40</v>
      </c>
      <c r="O189" s="40"/>
      <c r="P189" s="200">
        <f t="shared" si="51"/>
        <v>0</v>
      </c>
      <c r="Q189" s="200">
        <v>0</v>
      </c>
      <c r="R189" s="200">
        <f t="shared" si="52"/>
        <v>0</v>
      </c>
      <c r="S189" s="200">
        <v>0</v>
      </c>
      <c r="T189" s="201">
        <f t="shared" si="53"/>
        <v>0</v>
      </c>
      <c r="AR189" s="22" t="s">
        <v>178</v>
      </c>
      <c r="AT189" s="22" t="s">
        <v>173</v>
      </c>
      <c r="AU189" s="22" t="s">
        <v>79</v>
      </c>
      <c r="AY189" s="22" t="s">
        <v>171</v>
      </c>
      <c r="BE189" s="202">
        <f t="shared" si="54"/>
        <v>0</v>
      </c>
      <c r="BF189" s="202">
        <f t="shared" si="55"/>
        <v>0</v>
      </c>
      <c r="BG189" s="202">
        <f t="shared" si="56"/>
        <v>0</v>
      </c>
      <c r="BH189" s="202">
        <f t="shared" si="57"/>
        <v>0</v>
      </c>
      <c r="BI189" s="202">
        <f t="shared" si="58"/>
        <v>0</v>
      </c>
      <c r="BJ189" s="22" t="s">
        <v>77</v>
      </c>
      <c r="BK189" s="202">
        <f t="shared" si="59"/>
        <v>0</v>
      </c>
      <c r="BL189" s="22" t="s">
        <v>178</v>
      </c>
      <c r="BM189" s="22" t="s">
        <v>1242</v>
      </c>
    </row>
    <row r="190" spans="2:65" s="1" customFormat="1" ht="31.5" customHeight="1">
      <c r="B190" s="39"/>
      <c r="C190" s="191" t="s">
        <v>648</v>
      </c>
      <c r="D190" s="191" t="s">
        <v>173</v>
      </c>
      <c r="E190" s="192" t="s">
        <v>3347</v>
      </c>
      <c r="F190" s="193" t="s">
        <v>3348</v>
      </c>
      <c r="G190" s="194" t="s">
        <v>2708</v>
      </c>
      <c r="H190" s="195">
        <v>4</v>
      </c>
      <c r="I190" s="196"/>
      <c r="J190" s="197">
        <f t="shared" si="50"/>
        <v>0</v>
      </c>
      <c r="K190" s="193" t="s">
        <v>21</v>
      </c>
      <c r="L190" s="59"/>
      <c r="M190" s="198" t="s">
        <v>21</v>
      </c>
      <c r="N190" s="199" t="s">
        <v>40</v>
      </c>
      <c r="O190" s="40"/>
      <c r="P190" s="200">
        <f t="shared" si="51"/>
        <v>0</v>
      </c>
      <c r="Q190" s="200">
        <v>0</v>
      </c>
      <c r="R190" s="200">
        <f t="shared" si="52"/>
        <v>0</v>
      </c>
      <c r="S190" s="200">
        <v>0</v>
      </c>
      <c r="T190" s="201">
        <f t="shared" si="53"/>
        <v>0</v>
      </c>
      <c r="AR190" s="22" t="s">
        <v>178</v>
      </c>
      <c r="AT190" s="22" t="s">
        <v>173</v>
      </c>
      <c r="AU190" s="22" t="s">
        <v>79</v>
      </c>
      <c r="AY190" s="22" t="s">
        <v>171</v>
      </c>
      <c r="BE190" s="202">
        <f t="shared" si="54"/>
        <v>0</v>
      </c>
      <c r="BF190" s="202">
        <f t="shared" si="55"/>
        <v>0</v>
      </c>
      <c r="BG190" s="202">
        <f t="shared" si="56"/>
        <v>0</v>
      </c>
      <c r="BH190" s="202">
        <f t="shared" si="57"/>
        <v>0</v>
      </c>
      <c r="BI190" s="202">
        <f t="shared" si="58"/>
        <v>0</v>
      </c>
      <c r="BJ190" s="22" t="s">
        <v>77</v>
      </c>
      <c r="BK190" s="202">
        <f t="shared" si="59"/>
        <v>0</v>
      </c>
      <c r="BL190" s="22" t="s">
        <v>178</v>
      </c>
      <c r="BM190" s="22" t="s">
        <v>1252</v>
      </c>
    </row>
    <row r="191" spans="2:65" s="1" customFormat="1" ht="22.5" customHeight="1">
      <c r="B191" s="39"/>
      <c r="C191" s="191" t="s">
        <v>652</v>
      </c>
      <c r="D191" s="191" t="s">
        <v>173</v>
      </c>
      <c r="E191" s="192" t="s">
        <v>3349</v>
      </c>
      <c r="F191" s="193" t="s">
        <v>3350</v>
      </c>
      <c r="G191" s="194" t="s">
        <v>2708</v>
      </c>
      <c r="H191" s="195">
        <v>14</v>
      </c>
      <c r="I191" s="196"/>
      <c r="J191" s="197">
        <f t="shared" si="50"/>
        <v>0</v>
      </c>
      <c r="K191" s="193" t="s">
        <v>21</v>
      </c>
      <c r="L191" s="59"/>
      <c r="M191" s="198" t="s">
        <v>21</v>
      </c>
      <c r="N191" s="199" t="s">
        <v>40</v>
      </c>
      <c r="O191" s="40"/>
      <c r="P191" s="200">
        <f t="shared" si="51"/>
        <v>0</v>
      </c>
      <c r="Q191" s="200">
        <v>0</v>
      </c>
      <c r="R191" s="200">
        <f t="shared" si="52"/>
        <v>0</v>
      </c>
      <c r="S191" s="200">
        <v>0</v>
      </c>
      <c r="T191" s="201">
        <f t="shared" si="53"/>
        <v>0</v>
      </c>
      <c r="AR191" s="22" t="s">
        <v>178</v>
      </c>
      <c r="AT191" s="22" t="s">
        <v>173</v>
      </c>
      <c r="AU191" s="22" t="s">
        <v>79</v>
      </c>
      <c r="AY191" s="22" t="s">
        <v>171</v>
      </c>
      <c r="BE191" s="202">
        <f t="shared" si="54"/>
        <v>0</v>
      </c>
      <c r="BF191" s="202">
        <f t="shared" si="55"/>
        <v>0</v>
      </c>
      <c r="BG191" s="202">
        <f t="shared" si="56"/>
        <v>0</v>
      </c>
      <c r="BH191" s="202">
        <f t="shared" si="57"/>
        <v>0</v>
      </c>
      <c r="BI191" s="202">
        <f t="shared" si="58"/>
        <v>0</v>
      </c>
      <c r="BJ191" s="22" t="s">
        <v>77</v>
      </c>
      <c r="BK191" s="202">
        <f t="shared" si="59"/>
        <v>0</v>
      </c>
      <c r="BL191" s="22" t="s">
        <v>178</v>
      </c>
      <c r="BM191" s="22" t="s">
        <v>1260</v>
      </c>
    </row>
    <row r="192" spans="2:65" s="10" customFormat="1" ht="29.85" customHeight="1">
      <c r="B192" s="174"/>
      <c r="C192" s="175"/>
      <c r="D192" s="188" t="s">
        <v>68</v>
      </c>
      <c r="E192" s="189" t="s">
        <v>3351</v>
      </c>
      <c r="F192" s="189" t="s">
        <v>3352</v>
      </c>
      <c r="G192" s="175"/>
      <c r="H192" s="175"/>
      <c r="I192" s="178"/>
      <c r="J192" s="190">
        <f>BK192</f>
        <v>0</v>
      </c>
      <c r="K192" s="175"/>
      <c r="L192" s="180"/>
      <c r="M192" s="181"/>
      <c r="N192" s="182"/>
      <c r="O192" s="182"/>
      <c r="P192" s="183">
        <f>SUM(P193:P211)</f>
        <v>0</v>
      </c>
      <c r="Q192" s="182"/>
      <c r="R192" s="183">
        <f>SUM(R193:R211)</f>
        <v>0</v>
      </c>
      <c r="S192" s="182"/>
      <c r="T192" s="184">
        <f>SUM(T193:T211)</f>
        <v>0</v>
      </c>
      <c r="AR192" s="185" t="s">
        <v>77</v>
      </c>
      <c r="AT192" s="186" t="s">
        <v>68</v>
      </c>
      <c r="AU192" s="186" t="s">
        <v>77</v>
      </c>
      <c r="AY192" s="185" t="s">
        <v>171</v>
      </c>
      <c r="BK192" s="187">
        <f>SUM(BK193:BK211)</f>
        <v>0</v>
      </c>
    </row>
    <row r="193" spans="2:65" s="1" customFormat="1" ht="22.5" customHeight="1">
      <c r="B193" s="39"/>
      <c r="C193" s="191" t="s">
        <v>656</v>
      </c>
      <c r="D193" s="191" t="s">
        <v>173</v>
      </c>
      <c r="E193" s="192" t="s">
        <v>3353</v>
      </c>
      <c r="F193" s="193" t="s">
        <v>3354</v>
      </c>
      <c r="G193" s="194" t="s">
        <v>2708</v>
      </c>
      <c r="H193" s="195">
        <v>60</v>
      </c>
      <c r="I193" s="196"/>
      <c r="J193" s="197">
        <f t="shared" ref="J193:J211" si="60">ROUND(I193*H193,2)</f>
        <v>0</v>
      </c>
      <c r="K193" s="193" t="s">
        <v>21</v>
      </c>
      <c r="L193" s="59"/>
      <c r="M193" s="198" t="s">
        <v>21</v>
      </c>
      <c r="N193" s="199" t="s">
        <v>40</v>
      </c>
      <c r="O193" s="40"/>
      <c r="P193" s="200">
        <f t="shared" ref="P193:P211" si="61">O193*H193</f>
        <v>0</v>
      </c>
      <c r="Q193" s="200">
        <v>0</v>
      </c>
      <c r="R193" s="200">
        <f t="shared" ref="R193:R211" si="62">Q193*H193</f>
        <v>0</v>
      </c>
      <c r="S193" s="200">
        <v>0</v>
      </c>
      <c r="T193" s="201">
        <f t="shared" ref="T193:T211" si="63">S193*H193</f>
        <v>0</v>
      </c>
      <c r="AR193" s="22" t="s">
        <v>178</v>
      </c>
      <c r="AT193" s="22" t="s">
        <v>173</v>
      </c>
      <c r="AU193" s="22" t="s">
        <v>79</v>
      </c>
      <c r="AY193" s="22" t="s">
        <v>171</v>
      </c>
      <c r="BE193" s="202">
        <f t="shared" ref="BE193:BE211" si="64">IF(N193="základní",J193,0)</f>
        <v>0</v>
      </c>
      <c r="BF193" s="202">
        <f t="shared" ref="BF193:BF211" si="65">IF(N193="snížená",J193,0)</f>
        <v>0</v>
      </c>
      <c r="BG193" s="202">
        <f t="shared" ref="BG193:BG211" si="66">IF(N193="zákl. přenesená",J193,0)</f>
        <v>0</v>
      </c>
      <c r="BH193" s="202">
        <f t="shared" ref="BH193:BH211" si="67">IF(N193="sníž. přenesená",J193,0)</f>
        <v>0</v>
      </c>
      <c r="BI193" s="202">
        <f t="shared" ref="BI193:BI211" si="68">IF(N193="nulová",J193,0)</f>
        <v>0</v>
      </c>
      <c r="BJ193" s="22" t="s">
        <v>77</v>
      </c>
      <c r="BK193" s="202">
        <f t="shared" ref="BK193:BK211" si="69">ROUND(I193*H193,2)</f>
        <v>0</v>
      </c>
      <c r="BL193" s="22" t="s">
        <v>178</v>
      </c>
      <c r="BM193" s="22" t="s">
        <v>1271</v>
      </c>
    </row>
    <row r="194" spans="2:65" s="1" customFormat="1" ht="22.5" customHeight="1">
      <c r="B194" s="39"/>
      <c r="C194" s="191" t="s">
        <v>661</v>
      </c>
      <c r="D194" s="191" t="s">
        <v>173</v>
      </c>
      <c r="E194" s="192" t="s">
        <v>3355</v>
      </c>
      <c r="F194" s="193" t="s">
        <v>3356</v>
      </c>
      <c r="G194" s="194" t="s">
        <v>2708</v>
      </c>
      <c r="H194" s="195">
        <v>12</v>
      </c>
      <c r="I194" s="196"/>
      <c r="J194" s="197">
        <f t="shared" si="60"/>
        <v>0</v>
      </c>
      <c r="K194" s="193" t="s">
        <v>21</v>
      </c>
      <c r="L194" s="59"/>
      <c r="M194" s="198" t="s">
        <v>21</v>
      </c>
      <c r="N194" s="199" t="s">
        <v>40</v>
      </c>
      <c r="O194" s="40"/>
      <c r="P194" s="200">
        <f t="shared" si="61"/>
        <v>0</v>
      </c>
      <c r="Q194" s="200">
        <v>0</v>
      </c>
      <c r="R194" s="200">
        <f t="shared" si="62"/>
        <v>0</v>
      </c>
      <c r="S194" s="200">
        <v>0</v>
      </c>
      <c r="T194" s="201">
        <f t="shared" si="63"/>
        <v>0</v>
      </c>
      <c r="AR194" s="22" t="s">
        <v>178</v>
      </c>
      <c r="AT194" s="22" t="s">
        <v>173</v>
      </c>
      <c r="AU194" s="22" t="s">
        <v>79</v>
      </c>
      <c r="AY194" s="22" t="s">
        <v>171</v>
      </c>
      <c r="BE194" s="202">
        <f t="shared" si="64"/>
        <v>0</v>
      </c>
      <c r="BF194" s="202">
        <f t="shared" si="65"/>
        <v>0</v>
      </c>
      <c r="BG194" s="202">
        <f t="shared" si="66"/>
        <v>0</v>
      </c>
      <c r="BH194" s="202">
        <f t="shared" si="67"/>
        <v>0</v>
      </c>
      <c r="BI194" s="202">
        <f t="shared" si="68"/>
        <v>0</v>
      </c>
      <c r="BJ194" s="22" t="s">
        <v>77</v>
      </c>
      <c r="BK194" s="202">
        <f t="shared" si="69"/>
        <v>0</v>
      </c>
      <c r="BL194" s="22" t="s">
        <v>178</v>
      </c>
      <c r="BM194" s="22" t="s">
        <v>1279</v>
      </c>
    </row>
    <row r="195" spans="2:65" s="1" customFormat="1" ht="22.5" customHeight="1">
      <c r="B195" s="39"/>
      <c r="C195" s="191" t="s">
        <v>701</v>
      </c>
      <c r="D195" s="191" t="s">
        <v>173</v>
      </c>
      <c r="E195" s="192" t="s">
        <v>3357</v>
      </c>
      <c r="F195" s="193" t="s">
        <v>3358</v>
      </c>
      <c r="G195" s="194" t="s">
        <v>2708</v>
      </c>
      <c r="H195" s="195">
        <v>86</v>
      </c>
      <c r="I195" s="196"/>
      <c r="J195" s="197">
        <f t="shared" si="60"/>
        <v>0</v>
      </c>
      <c r="K195" s="193" t="s">
        <v>21</v>
      </c>
      <c r="L195" s="59"/>
      <c r="M195" s="198" t="s">
        <v>21</v>
      </c>
      <c r="N195" s="199" t="s">
        <v>40</v>
      </c>
      <c r="O195" s="40"/>
      <c r="P195" s="200">
        <f t="shared" si="61"/>
        <v>0</v>
      </c>
      <c r="Q195" s="200">
        <v>0</v>
      </c>
      <c r="R195" s="200">
        <f t="shared" si="62"/>
        <v>0</v>
      </c>
      <c r="S195" s="200">
        <v>0</v>
      </c>
      <c r="T195" s="201">
        <f t="shared" si="63"/>
        <v>0</v>
      </c>
      <c r="AR195" s="22" t="s">
        <v>178</v>
      </c>
      <c r="AT195" s="22" t="s">
        <v>173</v>
      </c>
      <c r="AU195" s="22" t="s">
        <v>79</v>
      </c>
      <c r="AY195" s="22" t="s">
        <v>171</v>
      </c>
      <c r="BE195" s="202">
        <f t="shared" si="64"/>
        <v>0</v>
      </c>
      <c r="BF195" s="202">
        <f t="shared" si="65"/>
        <v>0</v>
      </c>
      <c r="BG195" s="202">
        <f t="shared" si="66"/>
        <v>0</v>
      </c>
      <c r="BH195" s="202">
        <f t="shared" si="67"/>
        <v>0</v>
      </c>
      <c r="BI195" s="202">
        <f t="shared" si="68"/>
        <v>0</v>
      </c>
      <c r="BJ195" s="22" t="s">
        <v>77</v>
      </c>
      <c r="BK195" s="202">
        <f t="shared" si="69"/>
        <v>0</v>
      </c>
      <c r="BL195" s="22" t="s">
        <v>178</v>
      </c>
      <c r="BM195" s="22" t="s">
        <v>1289</v>
      </c>
    </row>
    <row r="196" spans="2:65" s="1" customFormat="1" ht="22.5" customHeight="1">
      <c r="B196" s="39"/>
      <c r="C196" s="191" t="s">
        <v>706</v>
      </c>
      <c r="D196" s="191" t="s">
        <v>173</v>
      </c>
      <c r="E196" s="192" t="s">
        <v>3359</v>
      </c>
      <c r="F196" s="193" t="s">
        <v>3360</v>
      </c>
      <c r="G196" s="194" t="s">
        <v>2708</v>
      </c>
      <c r="H196" s="195">
        <v>7</v>
      </c>
      <c r="I196" s="196"/>
      <c r="J196" s="197">
        <f t="shared" si="60"/>
        <v>0</v>
      </c>
      <c r="K196" s="193" t="s">
        <v>21</v>
      </c>
      <c r="L196" s="59"/>
      <c r="M196" s="198" t="s">
        <v>21</v>
      </c>
      <c r="N196" s="199" t="s">
        <v>40</v>
      </c>
      <c r="O196" s="40"/>
      <c r="P196" s="200">
        <f t="shared" si="61"/>
        <v>0</v>
      </c>
      <c r="Q196" s="200">
        <v>0</v>
      </c>
      <c r="R196" s="200">
        <f t="shared" si="62"/>
        <v>0</v>
      </c>
      <c r="S196" s="200">
        <v>0</v>
      </c>
      <c r="T196" s="201">
        <f t="shared" si="63"/>
        <v>0</v>
      </c>
      <c r="AR196" s="22" t="s">
        <v>178</v>
      </c>
      <c r="AT196" s="22" t="s">
        <v>173</v>
      </c>
      <c r="AU196" s="22" t="s">
        <v>79</v>
      </c>
      <c r="AY196" s="22" t="s">
        <v>171</v>
      </c>
      <c r="BE196" s="202">
        <f t="shared" si="64"/>
        <v>0</v>
      </c>
      <c r="BF196" s="202">
        <f t="shared" si="65"/>
        <v>0</v>
      </c>
      <c r="BG196" s="202">
        <f t="shared" si="66"/>
        <v>0</v>
      </c>
      <c r="BH196" s="202">
        <f t="shared" si="67"/>
        <v>0</v>
      </c>
      <c r="BI196" s="202">
        <f t="shared" si="68"/>
        <v>0</v>
      </c>
      <c r="BJ196" s="22" t="s">
        <v>77</v>
      </c>
      <c r="BK196" s="202">
        <f t="shared" si="69"/>
        <v>0</v>
      </c>
      <c r="BL196" s="22" t="s">
        <v>178</v>
      </c>
      <c r="BM196" s="22" t="s">
        <v>1298</v>
      </c>
    </row>
    <row r="197" spans="2:65" s="1" customFormat="1" ht="22.5" customHeight="1">
      <c r="B197" s="39"/>
      <c r="C197" s="191" t="s">
        <v>728</v>
      </c>
      <c r="D197" s="191" t="s">
        <v>173</v>
      </c>
      <c r="E197" s="192" t="s">
        <v>3361</v>
      </c>
      <c r="F197" s="193" t="s">
        <v>3362</v>
      </c>
      <c r="G197" s="194" t="s">
        <v>2708</v>
      </c>
      <c r="H197" s="195">
        <v>48</v>
      </c>
      <c r="I197" s="196"/>
      <c r="J197" s="197">
        <f t="shared" si="60"/>
        <v>0</v>
      </c>
      <c r="K197" s="193" t="s">
        <v>21</v>
      </c>
      <c r="L197" s="59"/>
      <c r="M197" s="198" t="s">
        <v>21</v>
      </c>
      <c r="N197" s="199" t="s">
        <v>40</v>
      </c>
      <c r="O197" s="40"/>
      <c r="P197" s="200">
        <f t="shared" si="61"/>
        <v>0</v>
      </c>
      <c r="Q197" s="200">
        <v>0</v>
      </c>
      <c r="R197" s="200">
        <f t="shared" si="62"/>
        <v>0</v>
      </c>
      <c r="S197" s="200">
        <v>0</v>
      </c>
      <c r="T197" s="201">
        <f t="shared" si="63"/>
        <v>0</v>
      </c>
      <c r="AR197" s="22" t="s">
        <v>178</v>
      </c>
      <c r="AT197" s="22" t="s">
        <v>173</v>
      </c>
      <c r="AU197" s="22" t="s">
        <v>79</v>
      </c>
      <c r="AY197" s="22" t="s">
        <v>171</v>
      </c>
      <c r="BE197" s="202">
        <f t="shared" si="64"/>
        <v>0</v>
      </c>
      <c r="BF197" s="202">
        <f t="shared" si="65"/>
        <v>0</v>
      </c>
      <c r="BG197" s="202">
        <f t="shared" si="66"/>
        <v>0</v>
      </c>
      <c r="BH197" s="202">
        <f t="shared" si="67"/>
        <v>0</v>
      </c>
      <c r="BI197" s="202">
        <f t="shared" si="68"/>
        <v>0</v>
      </c>
      <c r="BJ197" s="22" t="s">
        <v>77</v>
      </c>
      <c r="BK197" s="202">
        <f t="shared" si="69"/>
        <v>0</v>
      </c>
      <c r="BL197" s="22" t="s">
        <v>178</v>
      </c>
      <c r="BM197" s="22" t="s">
        <v>1308</v>
      </c>
    </row>
    <row r="198" spans="2:65" s="1" customFormat="1" ht="31.5" customHeight="1">
      <c r="B198" s="39"/>
      <c r="C198" s="191" t="s">
        <v>733</v>
      </c>
      <c r="D198" s="191" t="s">
        <v>173</v>
      </c>
      <c r="E198" s="192" t="s">
        <v>3363</v>
      </c>
      <c r="F198" s="193" t="s">
        <v>3364</v>
      </c>
      <c r="G198" s="194" t="s">
        <v>2708</v>
      </c>
      <c r="H198" s="195">
        <v>12</v>
      </c>
      <c r="I198" s="196"/>
      <c r="J198" s="197">
        <f t="shared" si="60"/>
        <v>0</v>
      </c>
      <c r="K198" s="193" t="s">
        <v>21</v>
      </c>
      <c r="L198" s="59"/>
      <c r="M198" s="198" t="s">
        <v>21</v>
      </c>
      <c r="N198" s="199" t="s">
        <v>40</v>
      </c>
      <c r="O198" s="40"/>
      <c r="P198" s="200">
        <f t="shared" si="61"/>
        <v>0</v>
      </c>
      <c r="Q198" s="200">
        <v>0</v>
      </c>
      <c r="R198" s="200">
        <f t="shared" si="62"/>
        <v>0</v>
      </c>
      <c r="S198" s="200">
        <v>0</v>
      </c>
      <c r="T198" s="201">
        <f t="shared" si="63"/>
        <v>0</v>
      </c>
      <c r="AR198" s="22" t="s">
        <v>178</v>
      </c>
      <c r="AT198" s="22" t="s">
        <v>173</v>
      </c>
      <c r="AU198" s="22" t="s">
        <v>79</v>
      </c>
      <c r="AY198" s="22" t="s">
        <v>171</v>
      </c>
      <c r="BE198" s="202">
        <f t="shared" si="64"/>
        <v>0</v>
      </c>
      <c r="BF198" s="202">
        <f t="shared" si="65"/>
        <v>0</v>
      </c>
      <c r="BG198" s="202">
        <f t="shared" si="66"/>
        <v>0</v>
      </c>
      <c r="BH198" s="202">
        <f t="shared" si="67"/>
        <v>0</v>
      </c>
      <c r="BI198" s="202">
        <f t="shared" si="68"/>
        <v>0</v>
      </c>
      <c r="BJ198" s="22" t="s">
        <v>77</v>
      </c>
      <c r="BK198" s="202">
        <f t="shared" si="69"/>
        <v>0</v>
      </c>
      <c r="BL198" s="22" t="s">
        <v>178</v>
      </c>
      <c r="BM198" s="22" t="s">
        <v>1320</v>
      </c>
    </row>
    <row r="199" spans="2:65" s="1" customFormat="1" ht="31.5" customHeight="1">
      <c r="B199" s="39"/>
      <c r="C199" s="191" t="s">
        <v>759</v>
      </c>
      <c r="D199" s="191" t="s">
        <v>173</v>
      </c>
      <c r="E199" s="192" t="s">
        <v>3365</v>
      </c>
      <c r="F199" s="193" t="s">
        <v>3366</v>
      </c>
      <c r="G199" s="194" t="s">
        <v>2708</v>
      </c>
      <c r="H199" s="195">
        <v>58</v>
      </c>
      <c r="I199" s="196"/>
      <c r="J199" s="197">
        <f t="shared" si="60"/>
        <v>0</v>
      </c>
      <c r="K199" s="193" t="s">
        <v>21</v>
      </c>
      <c r="L199" s="59"/>
      <c r="M199" s="198" t="s">
        <v>21</v>
      </c>
      <c r="N199" s="199" t="s">
        <v>40</v>
      </c>
      <c r="O199" s="40"/>
      <c r="P199" s="200">
        <f t="shared" si="61"/>
        <v>0</v>
      </c>
      <c r="Q199" s="200">
        <v>0</v>
      </c>
      <c r="R199" s="200">
        <f t="shared" si="62"/>
        <v>0</v>
      </c>
      <c r="S199" s="200">
        <v>0</v>
      </c>
      <c r="T199" s="201">
        <f t="shared" si="63"/>
        <v>0</v>
      </c>
      <c r="AR199" s="22" t="s">
        <v>178</v>
      </c>
      <c r="AT199" s="22" t="s">
        <v>173</v>
      </c>
      <c r="AU199" s="22" t="s">
        <v>79</v>
      </c>
      <c r="AY199" s="22" t="s">
        <v>171</v>
      </c>
      <c r="BE199" s="202">
        <f t="shared" si="64"/>
        <v>0</v>
      </c>
      <c r="BF199" s="202">
        <f t="shared" si="65"/>
        <v>0</v>
      </c>
      <c r="BG199" s="202">
        <f t="shared" si="66"/>
        <v>0</v>
      </c>
      <c r="BH199" s="202">
        <f t="shared" si="67"/>
        <v>0</v>
      </c>
      <c r="BI199" s="202">
        <f t="shared" si="68"/>
        <v>0</v>
      </c>
      <c r="BJ199" s="22" t="s">
        <v>77</v>
      </c>
      <c r="BK199" s="202">
        <f t="shared" si="69"/>
        <v>0</v>
      </c>
      <c r="BL199" s="22" t="s">
        <v>178</v>
      </c>
      <c r="BM199" s="22" t="s">
        <v>1333</v>
      </c>
    </row>
    <row r="200" spans="2:65" s="1" customFormat="1" ht="31.5" customHeight="1">
      <c r="B200" s="39"/>
      <c r="C200" s="191" t="s">
        <v>762</v>
      </c>
      <c r="D200" s="191" t="s">
        <v>173</v>
      </c>
      <c r="E200" s="192" t="s">
        <v>3367</v>
      </c>
      <c r="F200" s="193" t="s">
        <v>3368</v>
      </c>
      <c r="G200" s="194" t="s">
        <v>2708</v>
      </c>
      <c r="H200" s="195">
        <v>6</v>
      </c>
      <c r="I200" s="196"/>
      <c r="J200" s="197">
        <f t="shared" si="60"/>
        <v>0</v>
      </c>
      <c r="K200" s="193" t="s">
        <v>21</v>
      </c>
      <c r="L200" s="59"/>
      <c r="M200" s="198" t="s">
        <v>21</v>
      </c>
      <c r="N200" s="199" t="s">
        <v>40</v>
      </c>
      <c r="O200" s="40"/>
      <c r="P200" s="200">
        <f t="shared" si="61"/>
        <v>0</v>
      </c>
      <c r="Q200" s="200">
        <v>0</v>
      </c>
      <c r="R200" s="200">
        <f t="shared" si="62"/>
        <v>0</v>
      </c>
      <c r="S200" s="200">
        <v>0</v>
      </c>
      <c r="T200" s="201">
        <f t="shared" si="63"/>
        <v>0</v>
      </c>
      <c r="AR200" s="22" t="s">
        <v>178</v>
      </c>
      <c r="AT200" s="22" t="s">
        <v>173</v>
      </c>
      <c r="AU200" s="22" t="s">
        <v>79</v>
      </c>
      <c r="AY200" s="22" t="s">
        <v>171</v>
      </c>
      <c r="BE200" s="202">
        <f t="shared" si="64"/>
        <v>0</v>
      </c>
      <c r="BF200" s="202">
        <f t="shared" si="65"/>
        <v>0</v>
      </c>
      <c r="BG200" s="202">
        <f t="shared" si="66"/>
        <v>0</v>
      </c>
      <c r="BH200" s="202">
        <f t="shared" si="67"/>
        <v>0</v>
      </c>
      <c r="BI200" s="202">
        <f t="shared" si="68"/>
        <v>0</v>
      </c>
      <c r="BJ200" s="22" t="s">
        <v>77</v>
      </c>
      <c r="BK200" s="202">
        <f t="shared" si="69"/>
        <v>0</v>
      </c>
      <c r="BL200" s="22" t="s">
        <v>178</v>
      </c>
      <c r="BM200" s="22" t="s">
        <v>1345</v>
      </c>
    </row>
    <row r="201" spans="2:65" s="1" customFormat="1" ht="22.5" customHeight="1">
      <c r="B201" s="39"/>
      <c r="C201" s="191" t="s">
        <v>767</v>
      </c>
      <c r="D201" s="191" t="s">
        <v>173</v>
      </c>
      <c r="E201" s="192" t="s">
        <v>3369</v>
      </c>
      <c r="F201" s="193" t="s">
        <v>3370</v>
      </c>
      <c r="G201" s="194" t="s">
        <v>2708</v>
      </c>
      <c r="H201" s="195">
        <v>1</v>
      </c>
      <c r="I201" s="196"/>
      <c r="J201" s="197">
        <f t="shared" si="60"/>
        <v>0</v>
      </c>
      <c r="K201" s="193" t="s">
        <v>21</v>
      </c>
      <c r="L201" s="59"/>
      <c r="M201" s="198" t="s">
        <v>21</v>
      </c>
      <c r="N201" s="199" t="s">
        <v>40</v>
      </c>
      <c r="O201" s="40"/>
      <c r="P201" s="200">
        <f t="shared" si="61"/>
        <v>0</v>
      </c>
      <c r="Q201" s="200">
        <v>0</v>
      </c>
      <c r="R201" s="200">
        <f t="shared" si="62"/>
        <v>0</v>
      </c>
      <c r="S201" s="200">
        <v>0</v>
      </c>
      <c r="T201" s="201">
        <f t="shared" si="63"/>
        <v>0</v>
      </c>
      <c r="AR201" s="22" t="s">
        <v>178</v>
      </c>
      <c r="AT201" s="22" t="s">
        <v>173</v>
      </c>
      <c r="AU201" s="22" t="s">
        <v>79</v>
      </c>
      <c r="AY201" s="22" t="s">
        <v>171</v>
      </c>
      <c r="BE201" s="202">
        <f t="shared" si="64"/>
        <v>0</v>
      </c>
      <c r="BF201" s="202">
        <f t="shared" si="65"/>
        <v>0</v>
      </c>
      <c r="BG201" s="202">
        <f t="shared" si="66"/>
        <v>0</v>
      </c>
      <c r="BH201" s="202">
        <f t="shared" si="67"/>
        <v>0</v>
      </c>
      <c r="BI201" s="202">
        <f t="shared" si="68"/>
        <v>0</v>
      </c>
      <c r="BJ201" s="22" t="s">
        <v>77</v>
      </c>
      <c r="BK201" s="202">
        <f t="shared" si="69"/>
        <v>0</v>
      </c>
      <c r="BL201" s="22" t="s">
        <v>178</v>
      </c>
      <c r="BM201" s="22" t="s">
        <v>1353</v>
      </c>
    </row>
    <row r="202" spans="2:65" s="1" customFormat="1" ht="31.5" customHeight="1">
      <c r="B202" s="39"/>
      <c r="C202" s="191" t="s">
        <v>771</v>
      </c>
      <c r="D202" s="191" t="s">
        <v>173</v>
      </c>
      <c r="E202" s="192" t="s">
        <v>3371</v>
      </c>
      <c r="F202" s="193" t="s">
        <v>3372</v>
      </c>
      <c r="G202" s="194" t="s">
        <v>2708</v>
      </c>
      <c r="H202" s="195">
        <v>7</v>
      </c>
      <c r="I202" s="196"/>
      <c r="J202" s="197">
        <f t="shared" si="60"/>
        <v>0</v>
      </c>
      <c r="K202" s="193" t="s">
        <v>21</v>
      </c>
      <c r="L202" s="59"/>
      <c r="M202" s="198" t="s">
        <v>21</v>
      </c>
      <c r="N202" s="199" t="s">
        <v>40</v>
      </c>
      <c r="O202" s="40"/>
      <c r="P202" s="200">
        <f t="shared" si="61"/>
        <v>0</v>
      </c>
      <c r="Q202" s="200">
        <v>0</v>
      </c>
      <c r="R202" s="200">
        <f t="shared" si="62"/>
        <v>0</v>
      </c>
      <c r="S202" s="200">
        <v>0</v>
      </c>
      <c r="T202" s="201">
        <f t="shared" si="63"/>
        <v>0</v>
      </c>
      <c r="AR202" s="22" t="s">
        <v>178</v>
      </c>
      <c r="AT202" s="22" t="s">
        <v>173</v>
      </c>
      <c r="AU202" s="22" t="s">
        <v>79</v>
      </c>
      <c r="AY202" s="22" t="s">
        <v>171</v>
      </c>
      <c r="BE202" s="202">
        <f t="shared" si="64"/>
        <v>0</v>
      </c>
      <c r="BF202" s="202">
        <f t="shared" si="65"/>
        <v>0</v>
      </c>
      <c r="BG202" s="202">
        <f t="shared" si="66"/>
        <v>0</v>
      </c>
      <c r="BH202" s="202">
        <f t="shared" si="67"/>
        <v>0</v>
      </c>
      <c r="BI202" s="202">
        <f t="shared" si="68"/>
        <v>0</v>
      </c>
      <c r="BJ202" s="22" t="s">
        <v>77</v>
      </c>
      <c r="BK202" s="202">
        <f t="shared" si="69"/>
        <v>0</v>
      </c>
      <c r="BL202" s="22" t="s">
        <v>178</v>
      </c>
      <c r="BM202" s="22" t="s">
        <v>1364</v>
      </c>
    </row>
    <row r="203" spans="2:65" s="1" customFormat="1" ht="22.5" customHeight="1">
      <c r="B203" s="39"/>
      <c r="C203" s="191" t="s">
        <v>803</v>
      </c>
      <c r="D203" s="191" t="s">
        <v>173</v>
      </c>
      <c r="E203" s="192" t="s">
        <v>3373</v>
      </c>
      <c r="F203" s="193" t="s">
        <v>3374</v>
      </c>
      <c r="G203" s="194" t="s">
        <v>2708</v>
      </c>
      <c r="H203" s="195">
        <v>7</v>
      </c>
      <c r="I203" s="196"/>
      <c r="J203" s="197">
        <f t="shared" si="60"/>
        <v>0</v>
      </c>
      <c r="K203" s="193" t="s">
        <v>21</v>
      </c>
      <c r="L203" s="59"/>
      <c r="M203" s="198" t="s">
        <v>21</v>
      </c>
      <c r="N203" s="199" t="s">
        <v>40</v>
      </c>
      <c r="O203" s="40"/>
      <c r="P203" s="200">
        <f t="shared" si="61"/>
        <v>0</v>
      </c>
      <c r="Q203" s="200">
        <v>0</v>
      </c>
      <c r="R203" s="200">
        <f t="shared" si="62"/>
        <v>0</v>
      </c>
      <c r="S203" s="200">
        <v>0</v>
      </c>
      <c r="T203" s="201">
        <f t="shared" si="63"/>
        <v>0</v>
      </c>
      <c r="AR203" s="22" t="s">
        <v>178</v>
      </c>
      <c r="AT203" s="22" t="s">
        <v>173</v>
      </c>
      <c r="AU203" s="22" t="s">
        <v>79</v>
      </c>
      <c r="AY203" s="22" t="s">
        <v>171</v>
      </c>
      <c r="BE203" s="202">
        <f t="shared" si="64"/>
        <v>0</v>
      </c>
      <c r="BF203" s="202">
        <f t="shared" si="65"/>
        <v>0</v>
      </c>
      <c r="BG203" s="202">
        <f t="shared" si="66"/>
        <v>0</v>
      </c>
      <c r="BH203" s="202">
        <f t="shared" si="67"/>
        <v>0</v>
      </c>
      <c r="BI203" s="202">
        <f t="shared" si="68"/>
        <v>0</v>
      </c>
      <c r="BJ203" s="22" t="s">
        <v>77</v>
      </c>
      <c r="BK203" s="202">
        <f t="shared" si="69"/>
        <v>0</v>
      </c>
      <c r="BL203" s="22" t="s">
        <v>178</v>
      </c>
      <c r="BM203" s="22" t="s">
        <v>1375</v>
      </c>
    </row>
    <row r="204" spans="2:65" s="1" customFormat="1" ht="22.5" customHeight="1">
      <c r="B204" s="39"/>
      <c r="C204" s="191" t="s">
        <v>807</v>
      </c>
      <c r="D204" s="191" t="s">
        <v>173</v>
      </c>
      <c r="E204" s="192" t="s">
        <v>3375</v>
      </c>
      <c r="F204" s="193" t="s">
        <v>3376</v>
      </c>
      <c r="G204" s="194" t="s">
        <v>2708</v>
      </c>
      <c r="H204" s="195">
        <v>10</v>
      </c>
      <c r="I204" s="196"/>
      <c r="J204" s="197">
        <f t="shared" si="60"/>
        <v>0</v>
      </c>
      <c r="K204" s="193" t="s">
        <v>21</v>
      </c>
      <c r="L204" s="59"/>
      <c r="M204" s="198" t="s">
        <v>21</v>
      </c>
      <c r="N204" s="199" t="s">
        <v>40</v>
      </c>
      <c r="O204" s="40"/>
      <c r="P204" s="200">
        <f t="shared" si="61"/>
        <v>0</v>
      </c>
      <c r="Q204" s="200">
        <v>0</v>
      </c>
      <c r="R204" s="200">
        <f t="shared" si="62"/>
        <v>0</v>
      </c>
      <c r="S204" s="200">
        <v>0</v>
      </c>
      <c r="T204" s="201">
        <f t="shared" si="63"/>
        <v>0</v>
      </c>
      <c r="AR204" s="22" t="s">
        <v>178</v>
      </c>
      <c r="AT204" s="22" t="s">
        <v>173</v>
      </c>
      <c r="AU204" s="22" t="s">
        <v>79</v>
      </c>
      <c r="AY204" s="22" t="s">
        <v>171</v>
      </c>
      <c r="BE204" s="202">
        <f t="shared" si="64"/>
        <v>0</v>
      </c>
      <c r="BF204" s="202">
        <f t="shared" si="65"/>
        <v>0</v>
      </c>
      <c r="BG204" s="202">
        <f t="shared" si="66"/>
        <v>0</v>
      </c>
      <c r="BH204" s="202">
        <f t="shared" si="67"/>
        <v>0</v>
      </c>
      <c r="BI204" s="202">
        <f t="shared" si="68"/>
        <v>0</v>
      </c>
      <c r="BJ204" s="22" t="s">
        <v>77</v>
      </c>
      <c r="BK204" s="202">
        <f t="shared" si="69"/>
        <v>0</v>
      </c>
      <c r="BL204" s="22" t="s">
        <v>178</v>
      </c>
      <c r="BM204" s="22" t="s">
        <v>1386</v>
      </c>
    </row>
    <row r="205" spans="2:65" s="1" customFormat="1" ht="22.5" customHeight="1">
      <c r="B205" s="39"/>
      <c r="C205" s="191" t="s">
        <v>814</v>
      </c>
      <c r="D205" s="191" t="s">
        <v>173</v>
      </c>
      <c r="E205" s="192" t="s">
        <v>3377</v>
      </c>
      <c r="F205" s="193" t="s">
        <v>3378</v>
      </c>
      <c r="G205" s="194" t="s">
        <v>2708</v>
      </c>
      <c r="H205" s="195">
        <v>1</v>
      </c>
      <c r="I205" s="196"/>
      <c r="J205" s="197">
        <f t="shared" si="60"/>
        <v>0</v>
      </c>
      <c r="K205" s="193" t="s">
        <v>21</v>
      </c>
      <c r="L205" s="59"/>
      <c r="M205" s="198" t="s">
        <v>21</v>
      </c>
      <c r="N205" s="199" t="s">
        <v>40</v>
      </c>
      <c r="O205" s="40"/>
      <c r="P205" s="200">
        <f t="shared" si="61"/>
        <v>0</v>
      </c>
      <c r="Q205" s="200">
        <v>0</v>
      </c>
      <c r="R205" s="200">
        <f t="shared" si="62"/>
        <v>0</v>
      </c>
      <c r="S205" s="200">
        <v>0</v>
      </c>
      <c r="T205" s="201">
        <f t="shared" si="63"/>
        <v>0</v>
      </c>
      <c r="AR205" s="22" t="s">
        <v>178</v>
      </c>
      <c r="AT205" s="22" t="s">
        <v>173</v>
      </c>
      <c r="AU205" s="22" t="s">
        <v>79</v>
      </c>
      <c r="AY205" s="22" t="s">
        <v>171</v>
      </c>
      <c r="BE205" s="202">
        <f t="shared" si="64"/>
        <v>0</v>
      </c>
      <c r="BF205" s="202">
        <f t="shared" si="65"/>
        <v>0</v>
      </c>
      <c r="BG205" s="202">
        <f t="shared" si="66"/>
        <v>0</v>
      </c>
      <c r="BH205" s="202">
        <f t="shared" si="67"/>
        <v>0</v>
      </c>
      <c r="BI205" s="202">
        <f t="shared" si="68"/>
        <v>0</v>
      </c>
      <c r="BJ205" s="22" t="s">
        <v>77</v>
      </c>
      <c r="BK205" s="202">
        <f t="shared" si="69"/>
        <v>0</v>
      </c>
      <c r="BL205" s="22" t="s">
        <v>178</v>
      </c>
      <c r="BM205" s="22" t="s">
        <v>1393</v>
      </c>
    </row>
    <row r="206" spans="2:65" s="1" customFormat="1" ht="22.5" customHeight="1">
      <c r="B206" s="39"/>
      <c r="C206" s="191" t="s">
        <v>819</v>
      </c>
      <c r="D206" s="191" t="s">
        <v>173</v>
      </c>
      <c r="E206" s="192" t="s">
        <v>3379</v>
      </c>
      <c r="F206" s="193" t="s">
        <v>3380</v>
      </c>
      <c r="G206" s="194" t="s">
        <v>2708</v>
      </c>
      <c r="H206" s="195">
        <v>5</v>
      </c>
      <c r="I206" s="196"/>
      <c r="J206" s="197">
        <f t="shared" si="60"/>
        <v>0</v>
      </c>
      <c r="K206" s="193" t="s">
        <v>21</v>
      </c>
      <c r="L206" s="59"/>
      <c r="M206" s="198" t="s">
        <v>21</v>
      </c>
      <c r="N206" s="199" t="s">
        <v>40</v>
      </c>
      <c r="O206" s="40"/>
      <c r="P206" s="200">
        <f t="shared" si="61"/>
        <v>0</v>
      </c>
      <c r="Q206" s="200">
        <v>0</v>
      </c>
      <c r="R206" s="200">
        <f t="shared" si="62"/>
        <v>0</v>
      </c>
      <c r="S206" s="200">
        <v>0</v>
      </c>
      <c r="T206" s="201">
        <f t="shared" si="63"/>
        <v>0</v>
      </c>
      <c r="AR206" s="22" t="s">
        <v>178</v>
      </c>
      <c r="AT206" s="22" t="s">
        <v>173</v>
      </c>
      <c r="AU206" s="22" t="s">
        <v>79</v>
      </c>
      <c r="AY206" s="22" t="s">
        <v>171</v>
      </c>
      <c r="BE206" s="202">
        <f t="shared" si="64"/>
        <v>0</v>
      </c>
      <c r="BF206" s="202">
        <f t="shared" si="65"/>
        <v>0</v>
      </c>
      <c r="BG206" s="202">
        <f t="shared" si="66"/>
        <v>0</v>
      </c>
      <c r="BH206" s="202">
        <f t="shared" si="67"/>
        <v>0</v>
      </c>
      <c r="BI206" s="202">
        <f t="shared" si="68"/>
        <v>0</v>
      </c>
      <c r="BJ206" s="22" t="s">
        <v>77</v>
      </c>
      <c r="BK206" s="202">
        <f t="shared" si="69"/>
        <v>0</v>
      </c>
      <c r="BL206" s="22" t="s">
        <v>178</v>
      </c>
      <c r="BM206" s="22" t="s">
        <v>1406</v>
      </c>
    </row>
    <row r="207" spans="2:65" s="1" customFormat="1" ht="22.5" customHeight="1">
      <c r="B207" s="39"/>
      <c r="C207" s="191" t="s">
        <v>827</v>
      </c>
      <c r="D207" s="191" t="s">
        <v>173</v>
      </c>
      <c r="E207" s="192" t="s">
        <v>3381</v>
      </c>
      <c r="F207" s="193" t="s">
        <v>3382</v>
      </c>
      <c r="G207" s="194" t="s">
        <v>2708</v>
      </c>
      <c r="H207" s="195">
        <v>2</v>
      </c>
      <c r="I207" s="196"/>
      <c r="J207" s="197">
        <f t="shared" si="60"/>
        <v>0</v>
      </c>
      <c r="K207" s="193" t="s">
        <v>21</v>
      </c>
      <c r="L207" s="59"/>
      <c r="M207" s="198" t="s">
        <v>21</v>
      </c>
      <c r="N207" s="199" t="s">
        <v>40</v>
      </c>
      <c r="O207" s="40"/>
      <c r="P207" s="200">
        <f t="shared" si="61"/>
        <v>0</v>
      </c>
      <c r="Q207" s="200">
        <v>0</v>
      </c>
      <c r="R207" s="200">
        <f t="shared" si="62"/>
        <v>0</v>
      </c>
      <c r="S207" s="200">
        <v>0</v>
      </c>
      <c r="T207" s="201">
        <f t="shared" si="63"/>
        <v>0</v>
      </c>
      <c r="AR207" s="22" t="s">
        <v>178</v>
      </c>
      <c r="AT207" s="22" t="s">
        <v>173</v>
      </c>
      <c r="AU207" s="22" t="s">
        <v>79</v>
      </c>
      <c r="AY207" s="22" t="s">
        <v>171</v>
      </c>
      <c r="BE207" s="202">
        <f t="shared" si="64"/>
        <v>0</v>
      </c>
      <c r="BF207" s="202">
        <f t="shared" si="65"/>
        <v>0</v>
      </c>
      <c r="BG207" s="202">
        <f t="shared" si="66"/>
        <v>0</v>
      </c>
      <c r="BH207" s="202">
        <f t="shared" si="67"/>
        <v>0</v>
      </c>
      <c r="BI207" s="202">
        <f t="shared" si="68"/>
        <v>0</v>
      </c>
      <c r="BJ207" s="22" t="s">
        <v>77</v>
      </c>
      <c r="BK207" s="202">
        <f t="shared" si="69"/>
        <v>0</v>
      </c>
      <c r="BL207" s="22" t="s">
        <v>178</v>
      </c>
      <c r="BM207" s="22" t="s">
        <v>1416</v>
      </c>
    </row>
    <row r="208" spans="2:65" s="1" customFormat="1" ht="31.5" customHeight="1">
      <c r="B208" s="39"/>
      <c r="C208" s="191" t="s">
        <v>835</v>
      </c>
      <c r="D208" s="191" t="s">
        <v>173</v>
      </c>
      <c r="E208" s="192" t="s">
        <v>3383</v>
      </c>
      <c r="F208" s="193" t="s">
        <v>3384</v>
      </c>
      <c r="G208" s="194" t="s">
        <v>2708</v>
      </c>
      <c r="H208" s="195">
        <v>14</v>
      </c>
      <c r="I208" s="196"/>
      <c r="J208" s="197">
        <f t="shared" si="60"/>
        <v>0</v>
      </c>
      <c r="K208" s="193" t="s">
        <v>21</v>
      </c>
      <c r="L208" s="59"/>
      <c r="M208" s="198" t="s">
        <v>21</v>
      </c>
      <c r="N208" s="199" t="s">
        <v>40</v>
      </c>
      <c r="O208" s="40"/>
      <c r="P208" s="200">
        <f t="shared" si="61"/>
        <v>0</v>
      </c>
      <c r="Q208" s="200">
        <v>0</v>
      </c>
      <c r="R208" s="200">
        <f t="shared" si="62"/>
        <v>0</v>
      </c>
      <c r="S208" s="200">
        <v>0</v>
      </c>
      <c r="T208" s="201">
        <f t="shared" si="63"/>
        <v>0</v>
      </c>
      <c r="AR208" s="22" t="s">
        <v>178</v>
      </c>
      <c r="AT208" s="22" t="s">
        <v>173</v>
      </c>
      <c r="AU208" s="22" t="s">
        <v>79</v>
      </c>
      <c r="AY208" s="22" t="s">
        <v>171</v>
      </c>
      <c r="BE208" s="202">
        <f t="shared" si="64"/>
        <v>0</v>
      </c>
      <c r="BF208" s="202">
        <f t="shared" si="65"/>
        <v>0</v>
      </c>
      <c r="BG208" s="202">
        <f t="shared" si="66"/>
        <v>0</v>
      </c>
      <c r="BH208" s="202">
        <f t="shared" si="67"/>
        <v>0</v>
      </c>
      <c r="BI208" s="202">
        <f t="shared" si="68"/>
        <v>0</v>
      </c>
      <c r="BJ208" s="22" t="s">
        <v>77</v>
      </c>
      <c r="BK208" s="202">
        <f t="shared" si="69"/>
        <v>0</v>
      </c>
      <c r="BL208" s="22" t="s">
        <v>178</v>
      </c>
      <c r="BM208" s="22" t="s">
        <v>1429</v>
      </c>
    </row>
    <row r="209" spans="2:65" s="1" customFormat="1" ht="31.5" customHeight="1">
      <c r="B209" s="39"/>
      <c r="C209" s="191" t="s">
        <v>845</v>
      </c>
      <c r="D209" s="191" t="s">
        <v>173</v>
      </c>
      <c r="E209" s="192" t="s">
        <v>3385</v>
      </c>
      <c r="F209" s="193" t="s">
        <v>3386</v>
      </c>
      <c r="G209" s="194" t="s">
        <v>21</v>
      </c>
      <c r="H209" s="195">
        <v>7</v>
      </c>
      <c r="I209" s="196"/>
      <c r="J209" s="197">
        <f t="shared" si="60"/>
        <v>0</v>
      </c>
      <c r="K209" s="193" t="s">
        <v>21</v>
      </c>
      <c r="L209" s="59"/>
      <c r="M209" s="198" t="s">
        <v>21</v>
      </c>
      <c r="N209" s="199" t="s">
        <v>40</v>
      </c>
      <c r="O209" s="40"/>
      <c r="P209" s="200">
        <f t="shared" si="61"/>
        <v>0</v>
      </c>
      <c r="Q209" s="200">
        <v>0</v>
      </c>
      <c r="R209" s="200">
        <f t="shared" si="62"/>
        <v>0</v>
      </c>
      <c r="S209" s="200">
        <v>0</v>
      </c>
      <c r="T209" s="201">
        <f t="shared" si="63"/>
        <v>0</v>
      </c>
      <c r="AR209" s="22" t="s">
        <v>178</v>
      </c>
      <c r="AT209" s="22" t="s">
        <v>173</v>
      </c>
      <c r="AU209" s="22" t="s">
        <v>79</v>
      </c>
      <c r="AY209" s="22" t="s">
        <v>171</v>
      </c>
      <c r="BE209" s="202">
        <f t="shared" si="64"/>
        <v>0</v>
      </c>
      <c r="BF209" s="202">
        <f t="shared" si="65"/>
        <v>0</v>
      </c>
      <c r="BG209" s="202">
        <f t="shared" si="66"/>
        <v>0</v>
      </c>
      <c r="BH209" s="202">
        <f t="shared" si="67"/>
        <v>0</v>
      </c>
      <c r="BI209" s="202">
        <f t="shared" si="68"/>
        <v>0</v>
      </c>
      <c r="BJ209" s="22" t="s">
        <v>77</v>
      </c>
      <c r="BK209" s="202">
        <f t="shared" si="69"/>
        <v>0</v>
      </c>
      <c r="BL209" s="22" t="s">
        <v>178</v>
      </c>
      <c r="BM209" s="22" t="s">
        <v>1441</v>
      </c>
    </row>
    <row r="210" spans="2:65" s="1" customFormat="1" ht="31.5" customHeight="1">
      <c r="B210" s="39"/>
      <c r="C210" s="191" t="s">
        <v>866</v>
      </c>
      <c r="D210" s="191" t="s">
        <v>173</v>
      </c>
      <c r="E210" s="192" t="s">
        <v>3387</v>
      </c>
      <c r="F210" s="193" t="s">
        <v>3388</v>
      </c>
      <c r="G210" s="194" t="s">
        <v>2708</v>
      </c>
      <c r="H210" s="195">
        <v>24</v>
      </c>
      <c r="I210" s="196"/>
      <c r="J210" s="197">
        <f t="shared" si="60"/>
        <v>0</v>
      </c>
      <c r="K210" s="193" t="s">
        <v>21</v>
      </c>
      <c r="L210" s="59"/>
      <c r="M210" s="198" t="s">
        <v>21</v>
      </c>
      <c r="N210" s="199" t="s">
        <v>40</v>
      </c>
      <c r="O210" s="40"/>
      <c r="P210" s="200">
        <f t="shared" si="61"/>
        <v>0</v>
      </c>
      <c r="Q210" s="200">
        <v>0</v>
      </c>
      <c r="R210" s="200">
        <f t="shared" si="62"/>
        <v>0</v>
      </c>
      <c r="S210" s="200">
        <v>0</v>
      </c>
      <c r="T210" s="201">
        <f t="shared" si="63"/>
        <v>0</v>
      </c>
      <c r="AR210" s="22" t="s">
        <v>178</v>
      </c>
      <c r="AT210" s="22" t="s">
        <v>173</v>
      </c>
      <c r="AU210" s="22" t="s">
        <v>79</v>
      </c>
      <c r="AY210" s="22" t="s">
        <v>171</v>
      </c>
      <c r="BE210" s="202">
        <f t="shared" si="64"/>
        <v>0</v>
      </c>
      <c r="BF210" s="202">
        <f t="shared" si="65"/>
        <v>0</v>
      </c>
      <c r="BG210" s="202">
        <f t="shared" si="66"/>
        <v>0</v>
      </c>
      <c r="BH210" s="202">
        <f t="shared" si="67"/>
        <v>0</v>
      </c>
      <c r="BI210" s="202">
        <f t="shared" si="68"/>
        <v>0</v>
      </c>
      <c r="BJ210" s="22" t="s">
        <v>77</v>
      </c>
      <c r="BK210" s="202">
        <f t="shared" si="69"/>
        <v>0</v>
      </c>
      <c r="BL210" s="22" t="s">
        <v>178</v>
      </c>
      <c r="BM210" s="22" t="s">
        <v>1453</v>
      </c>
    </row>
    <row r="211" spans="2:65" s="1" customFormat="1" ht="31.5" customHeight="1">
      <c r="B211" s="39"/>
      <c r="C211" s="191" t="s">
        <v>896</v>
      </c>
      <c r="D211" s="191" t="s">
        <v>173</v>
      </c>
      <c r="E211" s="192" t="s">
        <v>3389</v>
      </c>
      <c r="F211" s="193" t="s">
        <v>3390</v>
      </c>
      <c r="G211" s="194" t="s">
        <v>2708</v>
      </c>
      <c r="H211" s="195">
        <v>15</v>
      </c>
      <c r="I211" s="196"/>
      <c r="J211" s="197">
        <f t="shared" si="60"/>
        <v>0</v>
      </c>
      <c r="K211" s="193" t="s">
        <v>21</v>
      </c>
      <c r="L211" s="59"/>
      <c r="M211" s="198" t="s">
        <v>21</v>
      </c>
      <c r="N211" s="199" t="s">
        <v>40</v>
      </c>
      <c r="O211" s="40"/>
      <c r="P211" s="200">
        <f t="shared" si="61"/>
        <v>0</v>
      </c>
      <c r="Q211" s="200">
        <v>0</v>
      </c>
      <c r="R211" s="200">
        <f t="shared" si="62"/>
        <v>0</v>
      </c>
      <c r="S211" s="200">
        <v>0</v>
      </c>
      <c r="T211" s="201">
        <f t="shared" si="63"/>
        <v>0</v>
      </c>
      <c r="AR211" s="22" t="s">
        <v>178</v>
      </c>
      <c r="AT211" s="22" t="s">
        <v>173</v>
      </c>
      <c r="AU211" s="22" t="s">
        <v>79</v>
      </c>
      <c r="AY211" s="22" t="s">
        <v>171</v>
      </c>
      <c r="BE211" s="202">
        <f t="shared" si="64"/>
        <v>0</v>
      </c>
      <c r="BF211" s="202">
        <f t="shared" si="65"/>
        <v>0</v>
      </c>
      <c r="BG211" s="202">
        <f t="shared" si="66"/>
        <v>0</v>
      </c>
      <c r="BH211" s="202">
        <f t="shared" si="67"/>
        <v>0</v>
      </c>
      <c r="BI211" s="202">
        <f t="shared" si="68"/>
        <v>0</v>
      </c>
      <c r="BJ211" s="22" t="s">
        <v>77</v>
      </c>
      <c r="BK211" s="202">
        <f t="shared" si="69"/>
        <v>0</v>
      </c>
      <c r="BL211" s="22" t="s">
        <v>178</v>
      </c>
      <c r="BM211" s="22" t="s">
        <v>1464</v>
      </c>
    </row>
    <row r="212" spans="2:65" s="10" customFormat="1" ht="29.85" customHeight="1">
      <c r="B212" s="174"/>
      <c r="C212" s="175"/>
      <c r="D212" s="188" t="s">
        <v>68</v>
      </c>
      <c r="E212" s="189" t="s">
        <v>3391</v>
      </c>
      <c r="F212" s="189" t="s">
        <v>3392</v>
      </c>
      <c r="G212" s="175"/>
      <c r="H212" s="175"/>
      <c r="I212" s="178"/>
      <c r="J212" s="190">
        <f>BK212</f>
        <v>0</v>
      </c>
      <c r="K212" s="175"/>
      <c r="L212" s="180"/>
      <c r="M212" s="181"/>
      <c r="N212" s="182"/>
      <c r="O212" s="182"/>
      <c r="P212" s="183">
        <f>SUM(P213:P222)</f>
        <v>0</v>
      </c>
      <c r="Q212" s="182"/>
      <c r="R212" s="183">
        <f>SUM(R213:R222)</f>
        <v>0</v>
      </c>
      <c r="S212" s="182"/>
      <c r="T212" s="184">
        <f>SUM(T213:T222)</f>
        <v>0</v>
      </c>
      <c r="AR212" s="185" t="s">
        <v>77</v>
      </c>
      <c r="AT212" s="186" t="s">
        <v>68</v>
      </c>
      <c r="AU212" s="186" t="s">
        <v>77</v>
      </c>
      <c r="AY212" s="185" t="s">
        <v>171</v>
      </c>
      <c r="BK212" s="187">
        <f>SUM(BK213:BK222)</f>
        <v>0</v>
      </c>
    </row>
    <row r="213" spans="2:65" s="1" customFormat="1" ht="31.5" customHeight="1">
      <c r="B213" s="39"/>
      <c r="C213" s="191" t="s">
        <v>904</v>
      </c>
      <c r="D213" s="191" t="s">
        <v>173</v>
      </c>
      <c r="E213" s="192" t="s">
        <v>3393</v>
      </c>
      <c r="F213" s="193" t="s">
        <v>3394</v>
      </c>
      <c r="G213" s="194" t="s">
        <v>2708</v>
      </c>
      <c r="H213" s="195">
        <v>1</v>
      </c>
      <c r="I213" s="196"/>
      <c r="J213" s="197">
        <f t="shared" ref="J213:J222" si="70">ROUND(I213*H213,2)</f>
        <v>0</v>
      </c>
      <c r="K213" s="193" t="s">
        <v>21</v>
      </c>
      <c r="L213" s="59"/>
      <c r="M213" s="198" t="s">
        <v>21</v>
      </c>
      <c r="N213" s="199" t="s">
        <v>40</v>
      </c>
      <c r="O213" s="40"/>
      <c r="P213" s="200">
        <f t="shared" ref="P213:P222" si="71">O213*H213</f>
        <v>0</v>
      </c>
      <c r="Q213" s="200">
        <v>0</v>
      </c>
      <c r="R213" s="200">
        <f t="shared" ref="R213:R222" si="72">Q213*H213</f>
        <v>0</v>
      </c>
      <c r="S213" s="200">
        <v>0</v>
      </c>
      <c r="T213" s="201">
        <f t="shared" ref="T213:T222" si="73">S213*H213</f>
        <v>0</v>
      </c>
      <c r="AR213" s="22" t="s">
        <v>178</v>
      </c>
      <c r="AT213" s="22" t="s">
        <v>173</v>
      </c>
      <c r="AU213" s="22" t="s">
        <v>79</v>
      </c>
      <c r="AY213" s="22" t="s">
        <v>171</v>
      </c>
      <c r="BE213" s="202">
        <f t="shared" ref="BE213:BE222" si="74">IF(N213="základní",J213,0)</f>
        <v>0</v>
      </c>
      <c r="BF213" s="202">
        <f t="shared" ref="BF213:BF222" si="75">IF(N213="snížená",J213,0)</f>
        <v>0</v>
      </c>
      <c r="BG213" s="202">
        <f t="shared" ref="BG213:BG222" si="76">IF(N213="zákl. přenesená",J213,0)</f>
        <v>0</v>
      </c>
      <c r="BH213" s="202">
        <f t="shared" ref="BH213:BH222" si="77">IF(N213="sníž. přenesená",J213,0)</f>
        <v>0</v>
      </c>
      <c r="BI213" s="202">
        <f t="shared" ref="BI213:BI222" si="78">IF(N213="nulová",J213,0)</f>
        <v>0</v>
      </c>
      <c r="BJ213" s="22" t="s">
        <v>77</v>
      </c>
      <c r="BK213" s="202">
        <f t="shared" ref="BK213:BK222" si="79">ROUND(I213*H213,2)</f>
        <v>0</v>
      </c>
      <c r="BL213" s="22" t="s">
        <v>178</v>
      </c>
      <c r="BM213" s="22" t="s">
        <v>1473</v>
      </c>
    </row>
    <row r="214" spans="2:65" s="1" customFormat="1" ht="31.5" customHeight="1">
      <c r="B214" s="39"/>
      <c r="C214" s="191" t="s">
        <v>914</v>
      </c>
      <c r="D214" s="191" t="s">
        <v>173</v>
      </c>
      <c r="E214" s="192" t="s">
        <v>3395</v>
      </c>
      <c r="F214" s="193" t="s">
        <v>3396</v>
      </c>
      <c r="G214" s="194" t="s">
        <v>2708</v>
      </c>
      <c r="H214" s="195">
        <v>25</v>
      </c>
      <c r="I214" s="196"/>
      <c r="J214" s="197">
        <f t="shared" si="70"/>
        <v>0</v>
      </c>
      <c r="K214" s="193" t="s">
        <v>21</v>
      </c>
      <c r="L214" s="59"/>
      <c r="M214" s="198" t="s">
        <v>21</v>
      </c>
      <c r="N214" s="199" t="s">
        <v>40</v>
      </c>
      <c r="O214" s="40"/>
      <c r="P214" s="200">
        <f t="shared" si="71"/>
        <v>0</v>
      </c>
      <c r="Q214" s="200">
        <v>0</v>
      </c>
      <c r="R214" s="200">
        <f t="shared" si="72"/>
        <v>0</v>
      </c>
      <c r="S214" s="200">
        <v>0</v>
      </c>
      <c r="T214" s="201">
        <f t="shared" si="73"/>
        <v>0</v>
      </c>
      <c r="AR214" s="22" t="s">
        <v>178</v>
      </c>
      <c r="AT214" s="22" t="s">
        <v>173</v>
      </c>
      <c r="AU214" s="22" t="s">
        <v>79</v>
      </c>
      <c r="AY214" s="22" t="s">
        <v>171</v>
      </c>
      <c r="BE214" s="202">
        <f t="shared" si="74"/>
        <v>0</v>
      </c>
      <c r="BF214" s="202">
        <f t="shared" si="75"/>
        <v>0</v>
      </c>
      <c r="BG214" s="202">
        <f t="shared" si="76"/>
        <v>0</v>
      </c>
      <c r="BH214" s="202">
        <f t="shared" si="77"/>
        <v>0</v>
      </c>
      <c r="BI214" s="202">
        <f t="shared" si="78"/>
        <v>0</v>
      </c>
      <c r="BJ214" s="22" t="s">
        <v>77</v>
      </c>
      <c r="BK214" s="202">
        <f t="shared" si="79"/>
        <v>0</v>
      </c>
      <c r="BL214" s="22" t="s">
        <v>178</v>
      </c>
      <c r="BM214" s="22" t="s">
        <v>1483</v>
      </c>
    </row>
    <row r="215" spans="2:65" s="1" customFormat="1" ht="57" customHeight="1">
      <c r="B215" s="39"/>
      <c r="C215" s="191" t="s">
        <v>920</v>
      </c>
      <c r="D215" s="191" t="s">
        <v>173</v>
      </c>
      <c r="E215" s="192" t="s">
        <v>3397</v>
      </c>
      <c r="F215" s="193" t="s">
        <v>3398</v>
      </c>
      <c r="G215" s="194" t="s">
        <v>411</v>
      </c>
      <c r="H215" s="195">
        <v>60</v>
      </c>
      <c r="I215" s="196"/>
      <c r="J215" s="197">
        <f t="shared" si="70"/>
        <v>0</v>
      </c>
      <c r="K215" s="193" t="s">
        <v>21</v>
      </c>
      <c r="L215" s="59"/>
      <c r="M215" s="198" t="s">
        <v>21</v>
      </c>
      <c r="N215" s="199" t="s">
        <v>40</v>
      </c>
      <c r="O215" s="40"/>
      <c r="P215" s="200">
        <f t="shared" si="71"/>
        <v>0</v>
      </c>
      <c r="Q215" s="200">
        <v>0</v>
      </c>
      <c r="R215" s="200">
        <f t="shared" si="72"/>
        <v>0</v>
      </c>
      <c r="S215" s="200">
        <v>0</v>
      </c>
      <c r="T215" s="201">
        <f t="shared" si="73"/>
        <v>0</v>
      </c>
      <c r="AR215" s="22" t="s">
        <v>178</v>
      </c>
      <c r="AT215" s="22" t="s">
        <v>173</v>
      </c>
      <c r="AU215" s="22" t="s">
        <v>79</v>
      </c>
      <c r="AY215" s="22" t="s">
        <v>171</v>
      </c>
      <c r="BE215" s="202">
        <f t="shared" si="74"/>
        <v>0</v>
      </c>
      <c r="BF215" s="202">
        <f t="shared" si="75"/>
        <v>0</v>
      </c>
      <c r="BG215" s="202">
        <f t="shared" si="76"/>
        <v>0</v>
      </c>
      <c r="BH215" s="202">
        <f t="shared" si="77"/>
        <v>0</v>
      </c>
      <c r="BI215" s="202">
        <f t="shared" si="78"/>
        <v>0</v>
      </c>
      <c r="BJ215" s="22" t="s">
        <v>77</v>
      </c>
      <c r="BK215" s="202">
        <f t="shared" si="79"/>
        <v>0</v>
      </c>
      <c r="BL215" s="22" t="s">
        <v>178</v>
      </c>
      <c r="BM215" s="22" t="s">
        <v>1496</v>
      </c>
    </row>
    <row r="216" spans="2:65" s="1" customFormat="1" ht="57" customHeight="1">
      <c r="B216" s="39"/>
      <c r="C216" s="191" t="s">
        <v>924</v>
      </c>
      <c r="D216" s="191" t="s">
        <v>173</v>
      </c>
      <c r="E216" s="192" t="s">
        <v>3399</v>
      </c>
      <c r="F216" s="193" t="s">
        <v>3400</v>
      </c>
      <c r="G216" s="194" t="s">
        <v>2708</v>
      </c>
      <c r="H216" s="195">
        <v>44</v>
      </c>
      <c r="I216" s="196"/>
      <c r="J216" s="197">
        <f t="shared" si="70"/>
        <v>0</v>
      </c>
      <c r="K216" s="193" t="s">
        <v>21</v>
      </c>
      <c r="L216" s="59"/>
      <c r="M216" s="198" t="s">
        <v>21</v>
      </c>
      <c r="N216" s="199" t="s">
        <v>40</v>
      </c>
      <c r="O216" s="40"/>
      <c r="P216" s="200">
        <f t="shared" si="71"/>
        <v>0</v>
      </c>
      <c r="Q216" s="200">
        <v>0</v>
      </c>
      <c r="R216" s="200">
        <f t="shared" si="72"/>
        <v>0</v>
      </c>
      <c r="S216" s="200">
        <v>0</v>
      </c>
      <c r="T216" s="201">
        <f t="shared" si="73"/>
        <v>0</v>
      </c>
      <c r="AR216" s="22" t="s">
        <v>178</v>
      </c>
      <c r="AT216" s="22" t="s">
        <v>173</v>
      </c>
      <c r="AU216" s="22" t="s">
        <v>79</v>
      </c>
      <c r="AY216" s="22" t="s">
        <v>171</v>
      </c>
      <c r="BE216" s="202">
        <f t="shared" si="74"/>
        <v>0</v>
      </c>
      <c r="BF216" s="202">
        <f t="shared" si="75"/>
        <v>0</v>
      </c>
      <c r="BG216" s="202">
        <f t="shared" si="76"/>
        <v>0</v>
      </c>
      <c r="BH216" s="202">
        <f t="shared" si="77"/>
        <v>0</v>
      </c>
      <c r="BI216" s="202">
        <f t="shared" si="78"/>
        <v>0</v>
      </c>
      <c r="BJ216" s="22" t="s">
        <v>77</v>
      </c>
      <c r="BK216" s="202">
        <f t="shared" si="79"/>
        <v>0</v>
      </c>
      <c r="BL216" s="22" t="s">
        <v>178</v>
      </c>
      <c r="BM216" s="22" t="s">
        <v>1505</v>
      </c>
    </row>
    <row r="217" spans="2:65" s="1" customFormat="1" ht="44.25" customHeight="1">
      <c r="B217" s="39"/>
      <c r="C217" s="191" t="s">
        <v>928</v>
      </c>
      <c r="D217" s="191" t="s">
        <v>173</v>
      </c>
      <c r="E217" s="192" t="s">
        <v>3401</v>
      </c>
      <c r="F217" s="193" t="s">
        <v>3402</v>
      </c>
      <c r="G217" s="194" t="s">
        <v>411</v>
      </c>
      <c r="H217" s="195">
        <v>400</v>
      </c>
      <c r="I217" s="196"/>
      <c r="J217" s="197">
        <f t="shared" si="70"/>
        <v>0</v>
      </c>
      <c r="K217" s="193" t="s">
        <v>21</v>
      </c>
      <c r="L217" s="59"/>
      <c r="M217" s="198" t="s">
        <v>21</v>
      </c>
      <c r="N217" s="199" t="s">
        <v>40</v>
      </c>
      <c r="O217" s="40"/>
      <c r="P217" s="200">
        <f t="shared" si="71"/>
        <v>0</v>
      </c>
      <c r="Q217" s="200">
        <v>0</v>
      </c>
      <c r="R217" s="200">
        <f t="shared" si="72"/>
        <v>0</v>
      </c>
      <c r="S217" s="200">
        <v>0</v>
      </c>
      <c r="T217" s="201">
        <f t="shared" si="73"/>
        <v>0</v>
      </c>
      <c r="AR217" s="22" t="s">
        <v>178</v>
      </c>
      <c r="AT217" s="22" t="s">
        <v>173</v>
      </c>
      <c r="AU217" s="22" t="s">
        <v>79</v>
      </c>
      <c r="AY217" s="22" t="s">
        <v>171</v>
      </c>
      <c r="BE217" s="202">
        <f t="shared" si="74"/>
        <v>0</v>
      </c>
      <c r="BF217" s="202">
        <f t="shared" si="75"/>
        <v>0</v>
      </c>
      <c r="BG217" s="202">
        <f t="shared" si="76"/>
        <v>0</v>
      </c>
      <c r="BH217" s="202">
        <f t="shared" si="77"/>
        <v>0</v>
      </c>
      <c r="BI217" s="202">
        <f t="shared" si="78"/>
        <v>0</v>
      </c>
      <c r="BJ217" s="22" t="s">
        <v>77</v>
      </c>
      <c r="BK217" s="202">
        <f t="shared" si="79"/>
        <v>0</v>
      </c>
      <c r="BL217" s="22" t="s">
        <v>178</v>
      </c>
      <c r="BM217" s="22" t="s">
        <v>1524</v>
      </c>
    </row>
    <row r="218" spans="2:65" s="1" customFormat="1" ht="44.25" customHeight="1">
      <c r="B218" s="39"/>
      <c r="C218" s="191" t="s">
        <v>932</v>
      </c>
      <c r="D218" s="191" t="s">
        <v>173</v>
      </c>
      <c r="E218" s="192" t="s">
        <v>3403</v>
      </c>
      <c r="F218" s="193" t="s">
        <v>3404</v>
      </c>
      <c r="G218" s="194" t="s">
        <v>411</v>
      </c>
      <c r="H218" s="195">
        <v>220</v>
      </c>
      <c r="I218" s="196"/>
      <c r="J218" s="197">
        <f t="shared" si="70"/>
        <v>0</v>
      </c>
      <c r="K218" s="193" t="s">
        <v>21</v>
      </c>
      <c r="L218" s="59"/>
      <c r="M218" s="198" t="s">
        <v>21</v>
      </c>
      <c r="N218" s="199" t="s">
        <v>40</v>
      </c>
      <c r="O218" s="40"/>
      <c r="P218" s="200">
        <f t="shared" si="71"/>
        <v>0</v>
      </c>
      <c r="Q218" s="200">
        <v>0</v>
      </c>
      <c r="R218" s="200">
        <f t="shared" si="72"/>
        <v>0</v>
      </c>
      <c r="S218" s="200">
        <v>0</v>
      </c>
      <c r="T218" s="201">
        <f t="shared" si="73"/>
        <v>0</v>
      </c>
      <c r="AR218" s="22" t="s">
        <v>178</v>
      </c>
      <c r="AT218" s="22" t="s">
        <v>173</v>
      </c>
      <c r="AU218" s="22" t="s">
        <v>79</v>
      </c>
      <c r="AY218" s="22" t="s">
        <v>171</v>
      </c>
      <c r="BE218" s="202">
        <f t="shared" si="74"/>
        <v>0</v>
      </c>
      <c r="BF218" s="202">
        <f t="shared" si="75"/>
        <v>0</v>
      </c>
      <c r="BG218" s="202">
        <f t="shared" si="76"/>
        <v>0</v>
      </c>
      <c r="BH218" s="202">
        <f t="shared" si="77"/>
        <v>0</v>
      </c>
      <c r="BI218" s="202">
        <f t="shared" si="78"/>
        <v>0</v>
      </c>
      <c r="BJ218" s="22" t="s">
        <v>77</v>
      </c>
      <c r="BK218" s="202">
        <f t="shared" si="79"/>
        <v>0</v>
      </c>
      <c r="BL218" s="22" t="s">
        <v>178</v>
      </c>
      <c r="BM218" s="22" t="s">
        <v>1536</v>
      </c>
    </row>
    <row r="219" spans="2:65" s="1" customFormat="1" ht="44.25" customHeight="1">
      <c r="B219" s="39"/>
      <c r="C219" s="191" t="s">
        <v>936</v>
      </c>
      <c r="D219" s="191" t="s">
        <v>173</v>
      </c>
      <c r="E219" s="192" t="s">
        <v>3405</v>
      </c>
      <c r="F219" s="193" t="s">
        <v>3406</v>
      </c>
      <c r="G219" s="194" t="s">
        <v>411</v>
      </c>
      <c r="H219" s="195">
        <v>10</v>
      </c>
      <c r="I219" s="196"/>
      <c r="J219" s="197">
        <f t="shared" si="70"/>
        <v>0</v>
      </c>
      <c r="K219" s="193" t="s">
        <v>21</v>
      </c>
      <c r="L219" s="59"/>
      <c r="M219" s="198" t="s">
        <v>21</v>
      </c>
      <c r="N219" s="199" t="s">
        <v>40</v>
      </c>
      <c r="O219" s="40"/>
      <c r="P219" s="200">
        <f t="shared" si="71"/>
        <v>0</v>
      </c>
      <c r="Q219" s="200">
        <v>0</v>
      </c>
      <c r="R219" s="200">
        <f t="shared" si="72"/>
        <v>0</v>
      </c>
      <c r="S219" s="200">
        <v>0</v>
      </c>
      <c r="T219" s="201">
        <f t="shared" si="73"/>
        <v>0</v>
      </c>
      <c r="AR219" s="22" t="s">
        <v>178</v>
      </c>
      <c r="AT219" s="22" t="s">
        <v>173</v>
      </c>
      <c r="AU219" s="22" t="s">
        <v>79</v>
      </c>
      <c r="AY219" s="22" t="s">
        <v>171</v>
      </c>
      <c r="BE219" s="202">
        <f t="shared" si="74"/>
        <v>0</v>
      </c>
      <c r="BF219" s="202">
        <f t="shared" si="75"/>
        <v>0</v>
      </c>
      <c r="BG219" s="202">
        <f t="shared" si="76"/>
        <v>0</v>
      </c>
      <c r="BH219" s="202">
        <f t="shared" si="77"/>
        <v>0</v>
      </c>
      <c r="BI219" s="202">
        <f t="shared" si="78"/>
        <v>0</v>
      </c>
      <c r="BJ219" s="22" t="s">
        <v>77</v>
      </c>
      <c r="BK219" s="202">
        <f t="shared" si="79"/>
        <v>0</v>
      </c>
      <c r="BL219" s="22" t="s">
        <v>178</v>
      </c>
      <c r="BM219" s="22" t="s">
        <v>1546</v>
      </c>
    </row>
    <row r="220" spans="2:65" s="1" customFormat="1" ht="44.25" customHeight="1">
      <c r="B220" s="39"/>
      <c r="C220" s="191" t="s">
        <v>943</v>
      </c>
      <c r="D220" s="191" t="s">
        <v>173</v>
      </c>
      <c r="E220" s="192" t="s">
        <v>3407</v>
      </c>
      <c r="F220" s="193" t="s">
        <v>3408</v>
      </c>
      <c r="G220" s="194" t="s">
        <v>411</v>
      </c>
      <c r="H220" s="195">
        <v>10</v>
      </c>
      <c r="I220" s="196"/>
      <c r="J220" s="197">
        <f t="shared" si="70"/>
        <v>0</v>
      </c>
      <c r="K220" s="193" t="s">
        <v>21</v>
      </c>
      <c r="L220" s="59"/>
      <c r="M220" s="198" t="s">
        <v>21</v>
      </c>
      <c r="N220" s="199" t="s">
        <v>40</v>
      </c>
      <c r="O220" s="40"/>
      <c r="P220" s="200">
        <f t="shared" si="71"/>
        <v>0</v>
      </c>
      <c r="Q220" s="200">
        <v>0</v>
      </c>
      <c r="R220" s="200">
        <f t="shared" si="72"/>
        <v>0</v>
      </c>
      <c r="S220" s="200">
        <v>0</v>
      </c>
      <c r="T220" s="201">
        <f t="shared" si="73"/>
        <v>0</v>
      </c>
      <c r="AR220" s="22" t="s">
        <v>178</v>
      </c>
      <c r="AT220" s="22" t="s">
        <v>173</v>
      </c>
      <c r="AU220" s="22" t="s">
        <v>79</v>
      </c>
      <c r="AY220" s="22" t="s">
        <v>171</v>
      </c>
      <c r="BE220" s="202">
        <f t="shared" si="74"/>
        <v>0</v>
      </c>
      <c r="BF220" s="202">
        <f t="shared" si="75"/>
        <v>0</v>
      </c>
      <c r="BG220" s="202">
        <f t="shared" si="76"/>
        <v>0</v>
      </c>
      <c r="BH220" s="202">
        <f t="shared" si="77"/>
        <v>0</v>
      </c>
      <c r="BI220" s="202">
        <f t="shared" si="78"/>
        <v>0</v>
      </c>
      <c r="BJ220" s="22" t="s">
        <v>77</v>
      </c>
      <c r="BK220" s="202">
        <f t="shared" si="79"/>
        <v>0</v>
      </c>
      <c r="BL220" s="22" t="s">
        <v>178</v>
      </c>
      <c r="BM220" s="22" t="s">
        <v>1555</v>
      </c>
    </row>
    <row r="221" spans="2:65" s="1" customFormat="1" ht="57" customHeight="1">
      <c r="B221" s="39"/>
      <c r="C221" s="191" t="s">
        <v>947</v>
      </c>
      <c r="D221" s="191" t="s">
        <v>173</v>
      </c>
      <c r="E221" s="192" t="s">
        <v>3409</v>
      </c>
      <c r="F221" s="193" t="s">
        <v>3410</v>
      </c>
      <c r="G221" s="194" t="s">
        <v>2708</v>
      </c>
      <c r="H221" s="195">
        <v>40</v>
      </c>
      <c r="I221" s="196"/>
      <c r="J221" s="197">
        <f t="shared" si="70"/>
        <v>0</v>
      </c>
      <c r="K221" s="193" t="s">
        <v>21</v>
      </c>
      <c r="L221" s="59"/>
      <c r="M221" s="198" t="s">
        <v>21</v>
      </c>
      <c r="N221" s="199" t="s">
        <v>40</v>
      </c>
      <c r="O221" s="40"/>
      <c r="P221" s="200">
        <f t="shared" si="71"/>
        <v>0</v>
      </c>
      <c r="Q221" s="200">
        <v>0</v>
      </c>
      <c r="R221" s="200">
        <f t="shared" si="72"/>
        <v>0</v>
      </c>
      <c r="S221" s="200">
        <v>0</v>
      </c>
      <c r="T221" s="201">
        <f t="shared" si="73"/>
        <v>0</v>
      </c>
      <c r="AR221" s="22" t="s">
        <v>178</v>
      </c>
      <c r="AT221" s="22" t="s">
        <v>173</v>
      </c>
      <c r="AU221" s="22" t="s">
        <v>79</v>
      </c>
      <c r="AY221" s="22" t="s">
        <v>171</v>
      </c>
      <c r="BE221" s="202">
        <f t="shared" si="74"/>
        <v>0</v>
      </c>
      <c r="BF221" s="202">
        <f t="shared" si="75"/>
        <v>0</v>
      </c>
      <c r="BG221" s="202">
        <f t="shared" si="76"/>
        <v>0</v>
      </c>
      <c r="BH221" s="202">
        <f t="shared" si="77"/>
        <v>0</v>
      </c>
      <c r="BI221" s="202">
        <f t="shared" si="78"/>
        <v>0</v>
      </c>
      <c r="BJ221" s="22" t="s">
        <v>77</v>
      </c>
      <c r="BK221" s="202">
        <f t="shared" si="79"/>
        <v>0</v>
      </c>
      <c r="BL221" s="22" t="s">
        <v>178</v>
      </c>
      <c r="BM221" s="22" t="s">
        <v>1569</v>
      </c>
    </row>
    <row r="222" spans="2:65" s="1" customFormat="1" ht="57" customHeight="1">
      <c r="B222" s="39"/>
      <c r="C222" s="191" t="s">
        <v>958</v>
      </c>
      <c r="D222" s="191" t="s">
        <v>173</v>
      </c>
      <c r="E222" s="192" t="s">
        <v>3411</v>
      </c>
      <c r="F222" s="193" t="s">
        <v>3412</v>
      </c>
      <c r="G222" s="194" t="s">
        <v>2708</v>
      </c>
      <c r="H222" s="195">
        <v>20</v>
      </c>
      <c r="I222" s="196"/>
      <c r="J222" s="197">
        <f t="shared" si="70"/>
        <v>0</v>
      </c>
      <c r="K222" s="193" t="s">
        <v>21</v>
      </c>
      <c r="L222" s="59"/>
      <c r="M222" s="198" t="s">
        <v>21</v>
      </c>
      <c r="N222" s="199" t="s">
        <v>40</v>
      </c>
      <c r="O222" s="40"/>
      <c r="P222" s="200">
        <f t="shared" si="71"/>
        <v>0</v>
      </c>
      <c r="Q222" s="200">
        <v>0</v>
      </c>
      <c r="R222" s="200">
        <f t="shared" si="72"/>
        <v>0</v>
      </c>
      <c r="S222" s="200">
        <v>0</v>
      </c>
      <c r="T222" s="201">
        <f t="shared" si="73"/>
        <v>0</v>
      </c>
      <c r="AR222" s="22" t="s">
        <v>178</v>
      </c>
      <c r="AT222" s="22" t="s">
        <v>173</v>
      </c>
      <c r="AU222" s="22" t="s">
        <v>79</v>
      </c>
      <c r="AY222" s="22" t="s">
        <v>171</v>
      </c>
      <c r="BE222" s="202">
        <f t="shared" si="74"/>
        <v>0</v>
      </c>
      <c r="BF222" s="202">
        <f t="shared" si="75"/>
        <v>0</v>
      </c>
      <c r="BG222" s="202">
        <f t="shared" si="76"/>
        <v>0</v>
      </c>
      <c r="BH222" s="202">
        <f t="shared" si="77"/>
        <v>0</v>
      </c>
      <c r="BI222" s="202">
        <f t="shared" si="78"/>
        <v>0</v>
      </c>
      <c r="BJ222" s="22" t="s">
        <v>77</v>
      </c>
      <c r="BK222" s="202">
        <f t="shared" si="79"/>
        <v>0</v>
      </c>
      <c r="BL222" s="22" t="s">
        <v>178</v>
      </c>
      <c r="BM222" s="22" t="s">
        <v>1578</v>
      </c>
    </row>
    <row r="223" spans="2:65" s="10" customFormat="1" ht="29.85" customHeight="1">
      <c r="B223" s="174"/>
      <c r="C223" s="175"/>
      <c r="D223" s="188" t="s">
        <v>68</v>
      </c>
      <c r="E223" s="189" t="s">
        <v>3413</v>
      </c>
      <c r="F223" s="189" t="s">
        <v>3414</v>
      </c>
      <c r="G223" s="175"/>
      <c r="H223" s="175"/>
      <c r="I223" s="178"/>
      <c r="J223" s="190">
        <f>BK223</f>
        <v>0</v>
      </c>
      <c r="K223" s="175"/>
      <c r="L223" s="180"/>
      <c r="M223" s="181"/>
      <c r="N223" s="182"/>
      <c r="O223" s="182"/>
      <c r="P223" s="183">
        <f>SUM(P224:P232)</f>
        <v>0</v>
      </c>
      <c r="Q223" s="182"/>
      <c r="R223" s="183">
        <f>SUM(R224:R232)</f>
        <v>0</v>
      </c>
      <c r="S223" s="182"/>
      <c r="T223" s="184">
        <f>SUM(T224:T232)</f>
        <v>0</v>
      </c>
      <c r="AR223" s="185" t="s">
        <v>77</v>
      </c>
      <c r="AT223" s="186" t="s">
        <v>68</v>
      </c>
      <c r="AU223" s="186" t="s">
        <v>77</v>
      </c>
      <c r="AY223" s="185" t="s">
        <v>171</v>
      </c>
      <c r="BK223" s="187">
        <f>SUM(BK224:BK232)</f>
        <v>0</v>
      </c>
    </row>
    <row r="224" spans="2:65" s="1" customFormat="1" ht="22.5" customHeight="1">
      <c r="B224" s="39"/>
      <c r="C224" s="191" t="s">
        <v>964</v>
      </c>
      <c r="D224" s="191" t="s">
        <v>173</v>
      </c>
      <c r="E224" s="192" t="s">
        <v>3415</v>
      </c>
      <c r="F224" s="193" t="s">
        <v>3416</v>
      </c>
      <c r="G224" s="194" t="s">
        <v>411</v>
      </c>
      <c r="H224" s="195">
        <v>70</v>
      </c>
      <c r="I224" s="196"/>
      <c r="J224" s="197">
        <f t="shared" ref="J224:J232" si="80">ROUND(I224*H224,2)</f>
        <v>0</v>
      </c>
      <c r="K224" s="193" t="s">
        <v>21</v>
      </c>
      <c r="L224" s="59"/>
      <c r="M224" s="198" t="s">
        <v>21</v>
      </c>
      <c r="N224" s="199" t="s">
        <v>40</v>
      </c>
      <c r="O224" s="40"/>
      <c r="P224" s="200">
        <f t="shared" ref="P224:P232" si="81">O224*H224</f>
        <v>0</v>
      </c>
      <c r="Q224" s="200">
        <v>0</v>
      </c>
      <c r="R224" s="200">
        <f t="shared" ref="R224:R232" si="82">Q224*H224</f>
        <v>0</v>
      </c>
      <c r="S224" s="200">
        <v>0</v>
      </c>
      <c r="T224" s="201">
        <f t="shared" ref="T224:T232" si="83">S224*H224</f>
        <v>0</v>
      </c>
      <c r="AR224" s="22" t="s">
        <v>178</v>
      </c>
      <c r="AT224" s="22" t="s">
        <v>173</v>
      </c>
      <c r="AU224" s="22" t="s">
        <v>79</v>
      </c>
      <c r="AY224" s="22" t="s">
        <v>171</v>
      </c>
      <c r="BE224" s="202">
        <f t="shared" ref="BE224:BE232" si="84">IF(N224="základní",J224,0)</f>
        <v>0</v>
      </c>
      <c r="BF224" s="202">
        <f t="shared" ref="BF224:BF232" si="85">IF(N224="snížená",J224,0)</f>
        <v>0</v>
      </c>
      <c r="BG224" s="202">
        <f t="shared" ref="BG224:BG232" si="86">IF(N224="zákl. přenesená",J224,0)</f>
        <v>0</v>
      </c>
      <c r="BH224" s="202">
        <f t="shared" ref="BH224:BH232" si="87">IF(N224="sníž. přenesená",J224,0)</f>
        <v>0</v>
      </c>
      <c r="BI224" s="202">
        <f t="shared" ref="BI224:BI232" si="88">IF(N224="nulová",J224,0)</f>
        <v>0</v>
      </c>
      <c r="BJ224" s="22" t="s">
        <v>77</v>
      </c>
      <c r="BK224" s="202">
        <f t="shared" ref="BK224:BK232" si="89">ROUND(I224*H224,2)</f>
        <v>0</v>
      </c>
      <c r="BL224" s="22" t="s">
        <v>178</v>
      </c>
      <c r="BM224" s="22" t="s">
        <v>1588</v>
      </c>
    </row>
    <row r="225" spans="2:65" s="1" customFormat="1" ht="22.5" customHeight="1">
      <c r="B225" s="39"/>
      <c r="C225" s="191" t="s">
        <v>973</v>
      </c>
      <c r="D225" s="191" t="s">
        <v>173</v>
      </c>
      <c r="E225" s="192" t="s">
        <v>3417</v>
      </c>
      <c r="F225" s="193" t="s">
        <v>3418</v>
      </c>
      <c r="G225" s="194" t="s">
        <v>411</v>
      </c>
      <c r="H225" s="195">
        <v>15</v>
      </c>
      <c r="I225" s="196"/>
      <c r="J225" s="197">
        <f t="shared" si="80"/>
        <v>0</v>
      </c>
      <c r="K225" s="193" t="s">
        <v>21</v>
      </c>
      <c r="L225" s="59"/>
      <c r="M225" s="198" t="s">
        <v>21</v>
      </c>
      <c r="N225" s="199" t="s">
        <v>40</v>
      </c>
      <c r="O225" s="40"/>
      <c r="P225" s="200">
        <f t="shared" si="81"/>
        <v>0</v>
      </c>
      <c r="Q225" s="200">
        <v>0</v>
      </c>
      <c r="R225" s="200">
        <f t="shared" si="82"/>
        <v>0</v>
      </c>
      <c r="S225" s="200">
        <v>0</v>
      </c>
      <c r="T225" s="201">
        <f t="shared" si="83"/>
        <v>0</v>
      </c>
      <c r="AR225" s="22" t="s">
        <v>178</v>
      </c>
      <c r="AT225" s="22" t="s">
        <v>173</v>
      </c>
      <c r="AU225" s="22" t="s">
        <v>79</v>
      </c>
      <c r="AY225" s="22" t="s">
        <v>171</v>
      </c>
      <c r="BE225" s="202">
        <f t="shared" si="84"/>
        <v>0</v>
      </c>
      <c r="BF225" s="202">
        <f t="shared" si="85"/>
        <v>0</v>
      </c>
      <c r="BG225" s="202">
        <f t="shared" si="86"/>
        <v>0</v>
      </c>
      <c r="BH225" s="202">
        <f t="shared" si="87"/>
        <v>0</v>
      </c>
      <c r="BI225" s="202">
        <f t="shared" si="88"/>
        <v>0</v>
      </c>
      <c r="BJ225" s="22" t="s">
        <v>77</v>
      </c>
      <c r="BK225" s="202">
        <f t="shared" si="89"/>
        <v>0</v>
      </c>
      <c r="BL225" s="22" t="s">
        <v>178</v>
      </c>
      <c r="BM225" s="22" t="s">
        <v>1596</v>
      </c>
    </row>
    <row r="226" spans="2:65" s="1" customFormat="1" ht="22.5" customHeight="1">
      <c r="B226" s="39"/>
      <c r="C226" s="191" t="s">
        <v>978</v>
      </c>
      <c r="D226" s="191" t="s">
        <v>173</v>
      </c>
      <c r="E226" s="192" t="s">
        <v>3419</v>
      </c>
      <c r="F226" s="193" t="s">
        <v>3420</v>
      </c>
      <c r="G226" s="194" t="s">
        <v>411</v>
      </c>
      <c r="H226" s="195">
        <v>40</v>
      </c>
      <c r="I226" s="196"/>
      <c r="J226" s="197">
        <f t="shared" si="80"/>
        <v>0</v>
      </c>
      <c r="K226" s="193" t="s">
        <v>21</v>
      </c>
      <c r="L226" s="59"/>
      <c r="M226" s="198" t="s">
        <v>21</v>
      </c>
      <c r="N226" s="199" t="s">
        <v>40</v>
      </c>
      <c r="O226" s="40"/>
      <c r="P226" s="200">
        <f t="shared" si="81"/>
        <v>0</v>
      </c>
      <c r="Q226" s="200">
        <v>0</v>
      </c>
      <c r="R226" s="200">
        <f t="shared" si="82"/>
        <v>0</v>
      </c>
      <c r="S226" s="200">
        <v>0</v>
      </c>
      <c r="T226" s="201">
        <f t="shared" si="83"/>
        <v>0</v>
      </c>
      <c r="AR226" s="22" t="s">
        <v>178</v>
      </c>
      <c r="AT226" s="22" t="s">
        <v>173</v>
      </c>
      <c r="AU226" s="22" t="s">
        <v>79</v>
      </c>
      <c r="AY226" s="22" t="s">
        <v>171</v>
      </c>
      <c r="BE226" s="202">
        <f t="shared" si="84"/>
        <v>0</v>
      </c>
      <c r="BF226" s="202">
        <f t="shared" si="85"/>
        <v>0</v>
      </c>
      <c r="BG226" s="202">
        <f t="shared" si="86"/>
        <v>0</v>
      </c>
      <c r="BH226" s="202">
        <f t="shared" si="87"/>
        <v>0</v>
      </c>
      <c r="BI226" s="202">
        <f t="shared" si="88"/>
        <v>0</v>
      </c>
      <c r="BJ226" s="22" t="s">
        <v>77</v>
      </c>
      <c r="BK226" s="202">
        <f t="shared" si="89"/>
        <v>0</v>
      </c>
      <c r="BL226" s="22" t="s">
        <v>178</v>
      </c>
      <c r="BM226" s="22" t="s">
        <v>1607</v>
      </c>
    </row>
    <row r="227" spans="2:65" s="1" customFormat="1" ht="22.5" customHeight="1">
      <c r="B227" s="39"/>
      <c r="C227" s="191" t="s">
        <v>983</v>
      </c>
      <c r="D227" s="191" t="s">
        <v>173</v>
      </c>
      <c r="E227" s="192" t="s">
        <v>3421</v>
      </c>
      <c r="F227" s="193" t="s">
        <v>3422</v>
      </c>
      <c r="G227" s="194" t="s">
        <v>411</v>
      </c>
      <c r="H227" s="195">
        <v>30</v>
      </c>
      <c r="I227" s="196"/>
      <c r="J227" s="197">
        <f t="shared" si="80"/>
        <v>0</v>
      </c>
      <c r="K227" s="193" t="s">
        <v>21</v>
      </c>
      <c r="L227" s="59"/>
      <c r="M227" s="198" t="s">
        <v>21</v>
      </c>
      <c r="N227" s="199" t="s">
        <v>40</v>
      </c>
      <c r="O227" s="40"/>
      <c r="P227" s="200">
        <f t="shared" si="81"/>
        <v>0</v>
      </c>
      <c r="Q227" s="200">
        <v>0</v>
      </c>
      <c r="R227" s="200">
        <f t="shared" si="82"/>
        <v>0</v>
      </c>
      <c r="S227" s="200">
        <v>0</v>
      </c>
      <c r="T227" s="201">
        <f t="shared" si="83"/>
        <v>0</v>
      </c>
      <c r="AR227" s="22" t="s">
        <v>178</v>
      </c>
      <c r="AT227" s="22" t="s">
        <v>173</v>
      </c>
      <c r="AU227" s="22" t="s">
        <v>79</v>
      </c>
      <c r="AY227" s="22" t="s">
        <v>171</v>
      </c>
      <c r="BE227" s="202">
        <f t="shared" si="84"/>
        <v>0</v>
      </c>
      <c r="BF227" s="202">
        <f t="shared" si="85"/>
        <v>0</v>
      </c>
      <c r="BG227" s="202">
        <f t="shared" si="86"/>
        <v>0</v>
      </c>
      <c r="BH227" s="202">
        <f t="shared" si="87"/>
        <v>0</v>
      </c>
      <c r="BI227" s="202">
        <f t="shared" si="88"/>
        <v>0</v>
      </c>
      <c r="BJ227" s="22" t="s">
        <v>77</v>
      </c>
      <c r="BK227" s="202">
        <f t="shared" si="89"/>
        <v>0</v>
      </c>
      <c r="BL227" s="22" t="s">
        <v>178</v>
      </c>
      <c r="BM227" s="22" t="s">
        <v>1617</v>
      </c>
    </row>
    <row r="228" spans="2:65" s="1" customFormat="1" ht="22.5" customHeight="1">
      <c r="B228" s="39"/>
      <c r="C228" s="191" t="s">
        <v>988</v>
      </c>
      <c r="D228" s="191" t="s">
        <v>173</v>
      </c>
      <c r="E228" s="192" t="s">
        <v>3423</v>
      </c>
      <c r="F228" s="193" t="s">
        <v>3424</v>
      </c>
      <c r="G228" s="194" t="s">
        <v>411</v>
      </c>
      <c r="H228" s="195">
        <v>30</v>
      </c>
      <c r="I228" s="196"/>
      <c r="J228" s="197">
        <f t="shared" si="80"/>
        <v>0</v>
      </c>
      <c r="K228" s="193" t="s">
        <v>21</v>
      </c>
      <c r="L228" s="59"/>
      <c r="M228" s="198" t="s">
        <v>21</v>
      </c>
      <c r="N228" s="199" t="s">
        <v>40</v>
      </c>
      <c r="O228" s="40"/>
      <c r="P228" s="200">
        <f t="shared" si="81"/>
        <v>0</v>
      </c>
      <c r="Q228" s="200">
        <v>0</v>
      </c>
      <c r="R228" s="200">
        <f t="shared" si="82"/>
        <v>0</v>
      </c>
      <c r="S228" s="200">
        <v>0</v>
      </c>
      <c r="T228" s="201">
        <f t="shared" si="83"/>
        <v>0</v>
      </c>
      <c r="AR228" s="22" t="s">
        <v>178</v>
      </c>
      <c r="AT228" s="22" t="s">
        <v>173</v>
      </c>
      <c r="AU228" s="22" t="s">
        <v>79</v>
      </c>
      <c r="AY228" s="22" t="s">
        <v>171</v>
      </c>
      <c r="BE228" s="202">
        <f t="shared" si="84"/>
        <v>0</v>
      </c>
      <c r="BF228" s="202">
        <f t="shared" si="85"/>
        <v>0</v>
      </c>
      <c r="BG228" s="202">
        <f t="shared" si="86"/>
        <v>0</v>
      </c>
      <c r="BH228" s="202">
        <f t="shared" si="87"/>
        <v>0</v>
      </c>
      <c r="BI228" s="202">
        <f t="shared" si="88"/>
        <v>0</v>
      </c>
      <c r="BJ228" s="22" t="s">
        <v>77</v>
      </c>
      <c r="BK228" s="202">
        <f t="shared" si="89"/>
        <v>0</v>
      </c>
      <c r="BL228" s="22" t="s">
        <v>178</v>
      </c>
      <c r="BM228" s="22" t="s">
        <v>1626</v>
      </c>
    </row>
    <row r="229" spans="2:65" s="1" customFormat="1" ht="22.5" customHeight="1">
      <c r="B229" s="39"/>
      <c r="C229" s="191" t="s">
        <v>993</v>
      </c>
      <c r="D229" s="191" t="s">
        <v>173</v>
      </c>
      <c r="E229" s="192" t="s">
        <v>3425</v>
      </c>
      <c r="F229" s="193" t="s">
        <v>3426</v>
      </c>
      <c r="G229" s="194" t="s">
        <v>411</v>
      </c>
      <c r="H229" s="195">
        <v>4</v>
      </c>
      <c r="I229" s="196"/>
      <c r="J229" s="197">
        <f t="shared" si="80"/>
        <v>0</v>
      </c>
      <c r="K229" s="193" t="s">
        <v>21</v>
      </c>
      <c r="L229" s="59"/>
      <c r="M229" s="198" t="s">
        <v>21</v>
      </c>
      <c r="N229" s="199" t="s">
        <v>40</v>
      </c>
      <c r="O229" s="40"/>
      <c r="P229" s="200">
        <f t="shared" si="81"/>
        <v>0</v>
      </c>
      <c r="Q229" s="200">
        <v>0</v>
      </c>
      <c r="R229" s="200">
        <f t="shared" si="82"/>
        <v>0</v>
      </c>
      <c r="S229" s="200">
        <v>0</v>
      </c>
      <c r="T229" s="201">
        <f t="shared" si="83"/>
        <v>0</v>
      </c>
      <c r="AR229" s="22" t="s">
        <v>178</v>
      </c>
      <c r="AT229" s="22" t="s">
        <v>173</v>
      </c>
      <c r="AU229" s="22" t="s">
        <v>79</v>
      </c>
      <c r="AY229" s="22" t="s">
        <v>171</v>
      </c>
      <c r="BE229" s="202">
        <f t="shared" si="84"/>
        <v>0</v>
      </c>
      <c r="BF229" s="202">
        <f t="shared" si="85"/>
        <v>0</v>
      </c>
      <c r="BG229" s="202">
        <f t="shared" si="86"/>
        <v>0</v>
      </c>
      <c r="BH229" s="202">
        <f t="shared" si="87"/>
        <v>0</v>
      </c>
      <c r="BI229" s="202">
        <f t="shared" si="88"/>
        <v>0</v>
      </c>
      <c r="BJ229" s="22" t="s">
        <v>77</v>
      </c>
      <c r="BK229" s="202">
        <f t="shared" si="89"/>
        <v>0</v>
      </c>
      <c r="BL229" s="22" t="s">
        <v>178</v>
      </c>
      <c r="BM229" s="22" t="s">
        <v>1637</v>
      </c>
    </row>
    <row r="230" spans="2:65" s="1" customFormat="1" ht="22.5" customHeight="1">
      <c r="B230" s="39"/>
      <c r="C230" s="191" t="s">
        <v>998</v>
      </c>
      <c r="D230" s="191" t="s">
        <v>173</v>
      </c>
      <c r="E230" s="192" t="s">
        <v>3427</v>
      </c>
      <c r="F230" s="193" t="s">
        <v>3428</v>
      </c>
      <c r="G230" s="194" t="s">
        <v>2708</v>
      </c>
      <c r="H230" s="195">
        <v>5</v>
      </c>
      <c r="I230" s="196"/>
      <c r="J230" s="197">
        <f t="shared" si="80"/>
        <v>0</v>
      </c>
      <c r="K230" s="193" t="s">
        <v>21</v>
      </c>
      <c r="L230" s="59"/>
      <c r="M230" s="198" t="s">
        <v>21</v>
      </c>
      <c r="N230" s="199" t="s">
        <v>40</v>
      </c>
      <c r="O230" s="40"/>
      <c r="P230" s="200">
        <f t="shared" si="81"/>
        <v>0</v>
      </c>
      <c r="Q230" s="200">
        <v>0</v>
      </c>
      <c r="R230" s="200">
        <f t="shared" si="82"/>
        <v>0</v>
      </c>
      <c r="S230" s="200">
        <v>0</v>
      </c>
      <c r="T230" s="201">
        <f t="shared" si="83"/>
        <v>0</v>
      </c>
      <c r="AR230" s="22" t="s">
        <v>178</v>
      </c>
      <c r="AT230" s="22" t="s">
        <v>173</v>
      </c>
      <c r="AU230" s="22" t="s">
        <v>79</v>
      </c>
      <c r="AY230" s="22" t="s">
        <v>171</v>
      </c>
      <c r="BE230" s="202">
        <f t="shared" si="84"/>
        <v>0</v>
      </c>
      <c r="BF230" s="202">
        <f t="shared" si="85"/>
        <v>0</v>
      </c>
      <c r="BG230" s="202">
        <f t="shared" si="86"/>
        <v>0</v>
      </c>
      <c r="BH230" s="202">
        <f t="shared" si="87"/>
        <v>0</v>
      </c>
      <c r="BI230" s="202">
        <f t="shared" si="88"/>
        <v>0</v>
      </c>
      <c r="BJ230" s="22" t="s">
        <v>77</v>
      </c>
      <c r="BK230" s="202">
        <f t="shared" si="89"/>
        <v>0</v>
      </c>
      <c r="BL230" s="22" t="s">
        <v>178</v>
      </c>
      <c r="BM230" s="22" t="s">
        <v>1648</v>
      </c>
    </row>
    <row r="231" spans="2:65" s="1" customFormat="1" ht="57" customHeight="1">
      <c r="B231" s="39"/>
      <c r="C231" s="191" t="s">
        <v>1011</v>
      </c>
      <c r="D231" s="191" t="s">
        <v>173</v>
      </c>
      <c r="E231" s="192" t="s">
        <v>3429</v>
      </c>
      <c r="F231" s="193" t="s">
        <v>3430</v>
      </c>
      <c r="G231" s="194" t="s">
        <v>411</v>
      </c>
      <c r="H231" s="195">
        <v>40</v>
      </c>
      <c r="I231" s="196"/>
      <c r="J231" s="197">
        <f t="shared" si="80"/>
        <v>0</v>
      </c>
      <c r="K231" s="193" t="s">
        <v>21</v>
      </c>
      <c r="L231" s="59"/>
      <c r="M231" s="198" t="s">
        <v>21</v>
      </c>
      <c r="N231" s="199" t="s">
        <v>40</v>
      </c>
      <c r="O231" s="40"/>
      <c r="P231" s="200">
        <f t="shared" si="81"/>
        <v>0</v>
      </c>
      <c r="Q231" s="200">
        <v>0</v>
      </c>
      <c r="R231" s="200">
        <f t="shared" si="82"/>
        <v>0</v>
      </c>
      <c r="S231" s="200">
        <v>0</v>
      </c>
      <c r="T231" s="201">
        <f t="shared" si="83"/>
        <v>0</v>
      </c>
      <c r="AR231" s="22" t="s">
        <v>178</v>
      </c>
      <c r="AT231" s="22" t="s">
        <v>173</v>
      </c>
      <c r="AU231" s="22" t="s">
        <v>79</v>
      </c>
      <c r="AY231" s="22" t="s">
        <v>171</v>
      </c>
      <c r="BE231" s="202">
        <f t="shared" si="84"/>
        <v>0</v>
      </c>
      <c r="BF231" s="202">
        <f t="shared" si="85"/>
        <v>0</v>
      </c>
      <c r="BG231" s="202">
        <f t="shared" si="86"/>
        <v>0</v>
      </c>
      <c r="BH231" s="202">
        <f t="shared" si="87"/>
        <v>0</v>
      </c>
      <c r="BI231" s="202">
        <f t="shared" si="88"/>
        <v>0</v>
      </c>
      <c r="BJ231" s="22" t="s">
        <v>77</v>
      </c>
      <c r="BK231" s="202">
        <f t="shared" si="89"/>
        <v>0</v>
      </c>
      <c r="BL231" s="22" t="s">
        <v>178</v>
      </c>
      <c r="BM231" s="22" t="s">
        <v>1657</v>
      </c>
    </row>
    <row r="232" spans="2:65" s="1" customFormat="1" ht="57" customHeight="1">
      <c r="B232" s="39"/>
      <c r="C232" s="191" t="s">
        <v>1015</v>
      </c>
      <c r="D232" s="191" t="s">
        <v>173</v>
      </c>
      <c r="E232" s="192" t="s">
        <v>3431</v>
      </c>
      <c r="F232" s="193" t="s">
        <v>3432</v>
      </c>
      <c r="G232" s="194" t="s">
        <v>2708</v>
      </c>
      <c r="H232" s="195">
        <v>5</v>
      </c>
      <c r="I232" s="196"/>
      <c r="J232" s="197">
        <f t="shared" si="80"/>
        <v>0</v>
      </c>
      <c r="K232" s="193" t="s">
        <v>21</v>
      </c>
      <c r="L232" s="59"/>
      <c r="M232" s="198" t="s">
        <v>21</v>
      </c>
      <c r="N232" s="199" t="s">
        <v>40</v>
      </c>
      <c r="O232" s="40"/>
      <c r="P232" s="200">
        <f t="shared" si="81"/>
        <v>0</v>
      </c>
      <c r="Q232" s="200">
        <v>0</v>
      </c>
      <c r="R232" s="200">
        <f t="shared" si="82"/>
        <v>0</v>
      </c>
      <c r="S232" s="200">
        <v>0</v>
      </c>
      <c r="T232" s="201">
        <f t="shared" si="83"/>
        <v>0</v>
      </c>
      <c r="AR232" s="22" t="s">
        <v>178</v>
      </c>
      <c r="AT232" s="22" t="s">
        <v>173</v>
      </c>
      <c r="AU232" s="22" t="s">
        <v>79</v>
      </c>
      <c r="AY232" s="22" t="s">
        <v>171</v>
      </c>
      <c r="BE232" s="202">
        <f t="shared" si="84"/>
        <v>0</v>
      </c>
      <c r="BF232" s="202">
        <f t="shared" si="85"/>
        <v>0</v>
      </c>
      <c r="BG232" s="202">
        <f t="shared" si="86"/>
        <v>0</v>
      </c>
      <c r="BH232" s="202">
        <f t="shared" si="87"/>
        <v>0</v>
      </c>
      <c r="BI232" s="202">
        <f t="shared" si="88"/>
        <v>0</v>
      </c>
      <c r="BJ232" s="22" t="s">
        <v>77</v>
      </c>
      <c r="BK232" s="202">
        <f t="shared" si="89"/>
        <v>0</v>
      </c>
      <c r="BL232" s="22" t="s">
        <v>178</v>
      </c>
      <c r="BM232" s="22" t="s">
        <v>1666</v>
      </c>
    </row>
    <row r="233" spans="2:65" s="10" customFormat="1" ht="29.85" customHeight="1">
      <c r="B233" s="174"/>
      <c r="C233" s="175"/>
      <c r="D233" s="188" t="s">
        <v>68</v>
      </c>
      <c r="E233" s="189" t="s">
        <v>3433</v>
      </c>
      <c r="F233" s="189" t="s">
        <v>3434</v>
      </c>
      <c r="G233" s="175"/>
      <c r="H233" s="175"/>
      <c r="I233" s="178"/>
      <c r="J233" s="190">
        <f>BK233</f>
        <v>0</v>
      </c>
      <c r="K233" s="175"/>
      <c r="L233" s="180"/>
      <c r="M233" s="181"/>
      <c r="N233" s="182"/>
      <c r="O233" s="182"/>
      <c r="P233" s="183">
        <f>SUM(P234:P240)</f>
        <v>0</v>
      </c>
      <c r="Q233" s="182"/>
      <c r="R233" s="183">
        <f>SUM(R234:R240)</f>
        <v>0</v>
      </c>
      <c r="S233" s="182"/>
      <c r="T233" s="184">
        <f>SUM(T234:T240)</f>
        <v>0</v>
      </c>
      <c r="AR233" s="185" t="s">
        <v>77</v>
      </c>
      <c r="AT233" s="186" t="s">
        <v>68</v>
      </c>
      <c r="AU233" s="186" t="s">
        <v>77</v>
      </c>
      <c r="AY233" s="185" t="s">
        <v>171</v>
      </c>
      <c r="BK233" s="187">
        <f>SUM(BK234:BK240)</f>
        <v>0</v>
      </c>
    </row>
    <row r="234" spans="2:65" s="1" customFormat="1" ht="22.5" customHeight="1">
      <c r="B234" s="39"/>
      <c r="C234" s="191" t="s">
        <v>1019</v>
      </c>
      <c r="D234" s="191" t="s">
        <v>173</v>
      </c>
      <c r="E234" s="192" t="s">
        <v>3435</v>
      </c>
      <c r="F234" s="193" t="s">
        <v>3436</v>
      </c>
      <c r="G234" s="194" t="s">
        <v>411</v>
      </c>
      <c r="H234" s="195">
        <v>60</v>
      </c>
      <c r="I234" s="196"/>
      <c r="J234" s="197">
        <f t="shared" ref="J234:J240" si="90">ROUND(I234*H234,2)</f>
        <v>0</v>
      </c>
      <c r="K234" s="193" t="s">
        <v>21</v>
      </c>
      <c r="L234" s="59"/>
      <c r="M234" s="198" t="s">
        <v>21</v>
      </c>
      <c r="N234" s="199" t="s">
        <v>40</v>
      </c>
      <c r="O234" s="40"/>
      <c r="P234" s="200">
        <f t="shared" ref="P234:P240" si="91">O234*H234</f>
        <v>0</v>
      </c>
      <c r="Q234" s="200">
        <v>0</v>
      </c>
      <c r="R234" s="200">
        <f t="shared" ref="R234:R240" si="92">Q234*H234</f>
        <v>0</v>
      </c>
      <c r="S234" s="200">
        <v>0</v>
      </c>
      <c r="T234" s="201">
        <f t="shared" ref="T234:T240" si="93">S234*H234</f>
        <v>0</v>
      </c>
      <c r="AR234" s="22" t="s">
        <v>178</v>
      </c>
      <c r="AT234" s="22" t="s">
        <v>173</v>
      </c>
      <c r="AU234" s="22" t="s">
        <v>79</v>
      </c>
      <c r="AY234" s="22" t="s">
        <v>171</v>
      </c>
      <c r="BE234" s="202">
        <f t="shared" ref="BE234:BE240" si="94">IF(N234="základní",J234,0)</f>
        <v>0</v>
      </c>
      <c r="BF234" s="202">
        <f t="shared" ref="BF234:BF240" si="95">IF(N234="snížená",J234,0)</f>
        <v>0</v>
      </c>
      <c r="BG234" s="202">
        <f t="shared" ref="BG234:BG240" si="96">IF(N234="zákl. přenesená",J234,0)</f>
        <v>0</v>
      </c>
      <c r="BH234" s="202">
        <f t="shared" ref="BH234:BH240" si="97">IF(N234="sníž. přenesená",J234,0)</f>
        <v>0</v>
      </c>
      <c r="BI234" s="202">
        <f t="shared" ref="BI234:BI240" si="98">IF(N234="nulová",J234,0)</f>
        <v>0</v>
      </c>
      <c r="BJ234" s="22" t="s">
        <v>77</v>
      </c>
      <c r="BK234" s="202">
        <f t="shared" ref="BK234:BK240" si="99">ROUND(I234*H234,2)</f>
        <v>0</v>
      </c>
      <c r="BL234" s="22" t="s">
        <v>178</v>
      </c>
      <c r="BM234" s="22" t="s">
        <v>1676</v>
      </c>
    </row>
    <row r="235" spans="2:65" s="1" customFormat="1" ht="22.5" customHeight="1">
      <c r="B235" s="39"/>
      <c r="C235" s="191" t="s">
        <v>1023</v>
      </c>
      <c r="D235" s="191" t="s">
        <v>173</v>
      </c>
      <c r="E235" s="192" t="s">
        <v>3437</v>
      </c>
      <c r="F235" s="193" t="s">
        <v>3438</v>
      </c>
      <c r="G235" s="194" t="s">
        <v>411</v>
      </c>
      <c r="H235" s="195">
        <v>960</v>
      </c>
      <c r="I235" s="196"/>
      <c r="J235" s="197">
        <f t="shared" si="90"/>
        <v>0</v>
      </c>
      <c r="K235" s="193" t="s">
        <v>21</v>
      </c>
      <c r="L235" s="59"/>
      <c r="M235" s="198" t="s">
        <v>21</v>
      </c>
      <c r="N235" s="199" t="s">
        <v>40</v>
      </c>
      <c r="O235" s="40"/>
      <c r="P235" s="200">
        <f t="shared" si="91"/>
        <v>0</v>
      </c>
      <c r="Q235" s="200">
        <v>0</v>
      </c>
      <c r="R235" s="200">
        <f t="shared" si="92"/>
        <v>0</v>
      </c>
      <c r="S235" s="200">
        <v>0</v>
      </c>
      <c r="T235" s="201">
        <f t="shared" si="93"/>
        <v>0</v>
      </c>
      <c r="AR235" s="22" t="s">
        <v>178</v>
      </c>
      <c r="AT235" s="22" t="s">
        <v>173</v>
      </c>
      <c r="AU235" s="22" t="s">
        <v>79</v>
      </c>
      <c r="AY235" s="22" t="s">
        <v>171</v>
      </c>
      <c r="BE235" s="202">
        <f t="shared" si="94"/>
        <v>0</v>
      </c>
      <c r="BF235" s="202">
        <f t="shared" si="95"/>
        <v>0</v>
      </c>
      <c r="BG235" s="202">
        <f t="shared" si="96"/>
        <v>0</v>
      </c>
      <c r="BH235" s="202">
        <f t="shared" si="97"/>
        <v>0</v>
      </c>
      <c r="BI235" s="202">
        <f t="shared" si="98"/>
        <v>0</v>
      </c>
      <c r="BJ235" s="22" t="s">
        <v>77</v>
      </c>
      <c r="BK235" s="202">
        <f t="shared" si="99"/>
        <v>0</v>
      </c>
      <c r="BL235" s="22" t="s">
        <v>178</v>
      </c>
      <c r="BM235" s="22" t="s">
        <v>1685</v>
      </c>
    </row>
    <row r="236" spans="2:65" s="1" customFormat="1" ht="22.5" customHeight="1">
      <c r="B236" s="39"/>
      <c r="C236" s="191" t="s">
        <v>1027</v>
      </c>
      <c r="D236" s="191" t="s">
        <v>173</v>
      </c>
      <c r="E236" s="192" t="s">
        <v>3439</v>
      </c>
      <c r="F236" s="193" t="s">
        <v>3440</v>
      </c>
      <c r="G236" s="194" t="s">
        <v>411</v>
      </c>
      <c r="H236" s="195">
        <v>1750</v>
      </c>
      <c r="I236" s="196"/>
      <c r="J236" s="197">
        <f t="shared" si="90"/>
        <v>0</v>
      </c>
      <c r="K236" s="193" t="s">
        <v>21</v>
      </c>
      <c r="L236" s="59"/>
      <c r="M236" s="198" t="s">
        <v>21</v>
      </c>
      <c r="N236" s="199" t="s">
        <v>40</v>
      </c>
      <c r="O236" s="40"/>
      <c r="P236" s="200">
        <f t="shared" si="91"/>
        <v>0</v>
      </c>
      <c r="Q236" s="200">
        <v>0</v>
      </c>
      <c r="R236" s="200">
        <f t="shared" si="92"/>
        <v>0</v>
      </c>
      <c r="S236" s="200">
        <v>0</v>
      </c>
      <c r="T236" s="201">
        <f t="shared" si="93"/>
        <v>0</v>
      </c>
      <c r="AR236" s="22" t="s">
        <v>178</v>
      </c>
      <c r="AT236" s="22" t="s">
        <v>173</v>
      </c>
      <c r="AU236" s="22" t="s">
        <v>79</v>
      </c>
      <c r="AY236" s="22" t="s">
        <v>171</v>
      </c>
      <c r="BE236" s="202">
        <f t="shared" si="94"/>
        <v>0</v>
      </c>
      <c r="BF236" s="202">
        <f t="shared" si="95"/>
        <v>0</v>
      </c>
      <c r="BG236" s="202">
        <f t="shared" si="96"/>
        <v>0</v>
      </c>
      <c r="BH236" s="202">
        <f t="shared" si="97"/>
        <v>0</v>
      </c>
      <c r="BI236" s="202">
        <f t="shared" si="98"/>
        <v>0</v>
      </c>
      <c r="BJ236" s="22" t="s">
        <v>77</v>
      </c>
      <c r="BK236" s="202">
        <f t="shared" si="99"/>
        <v>0</v>
      </c>
      <c r="BL236" s="22" t="s">
        <v>178</v>
      </c>
      <c r="BM236" s="22" t="s">
        <v>1702</v>
      </c>
    </row>
    <row r="237" spans="2:65" s="1" customFormat="1" ht="22.5" customHeight="1">
      <c r="B237" s="39"/>
      <c r="C237" s="191" t="s">
        <v>1037</v>
      </c>
      <c r="D237" s="191" t="s">
        <v>173</v>
      </c>
      <c r="E237" s="192" t="s">
        <v>3441</v>
      </c>
      <c r="F237" s="193" t="s">
        <v>3442</v>
      </c>
      <c r="G237" s="194" t="s">
        <v>411</v>
      </c>
      <c r="H237" s="195">
        <v>300</v>
      </c>
      <c r="I237" s="196"/>
      <c r="J237" s="197">
        <f t="shared" si="90"/>
        <v>0</v>
      </c>
      <c r="K237" s="193" t="s">
        <v>21</v>
      </c>
      <c r="L237" s="59"/>
      <c r="M237" s="198" t="s">
        <v>21</v>
      </c>
      <c r="N237" s="199" t="s">
        <v>40</v>
      </c>
      <c r="O237" s="40"/>
      <c r="P237" s="200">
        <f t="shared" si="91"/>
        <v>0</v>
      </c>
      <c r="Q237" s="200">
        <v>0</v>
      </c>
      <c r="R237" s="200">
        <f t="shared" si="92"/>
        <v>0</v>
      </c>
      <c r="S237" s="200">
        <v>0</v>
      </c>
      <c r="T237" s="201">
        <f t="shared" si="93"/>
        <v>0</v>
      </c>
      <c r="AR237" s="22" t="s">
        <v>178</v>
      </c>
      <c r="AT237" s="22" t="s">
        <v>173</v>
      </c>
      <c r="AU237" s="22" t="s">
        <v>79</v>
      </c>
      <c r="AY237" s="22" t="s">
        <v>171</v>
      </c>
      <c r="BE237" s="202">
        <f t="shared" si="94"/>
        <v>0</v>
      </c>
      <c r="BF237" s="202">
        <f t="shared" si="95"/>
        <v>0</v>
      </c>
      <c r="BG237" s="202">
        <f t="shared" si="96"/>
        <v>0</v>
      </c>
      <c r="BH237" s="202">
        <f t="shared" si="97"/>
        <v>0</v>
      </c>
      <c r="BI237" s="202">
        <f t="shared" si="98"/>
        <v>0</v>
      </c>
      <c r="BJ237" s="22" t="s">
        <v>77</v>
      </c>
      <c r="BK237" s="202">
        <f t="shared" si="99"/>
        <v>0</v>
      </c>
      <c r="BL237" s="22" t="s">
        <v>178</v>
      </c>
      <c r="BM237" s="22" t="s">
        <v>1712</v>
      </c>
    </row>
    <row r="238" spans="2:65" s="1" customFormat="1" ht="22.5" customHeight="1">
      <c r="B238" s="39"/>
      <c r="C238" s="191" t="s">
        <v>1041</v>
      </c>
      <c r="D238" s="191" t="s">
        <v>173</v>
      </c>
      <c r="E238" s="192" t="s">
        <v>3443</v>
      </c>
      <c r="F238" s="193" t="s">
        <v>3444</v>
      </c>
      <c r="G238" s="194" t="s">
        <v>411</v>
      </c>
      <c r="H238" s="195">
        <v>2350</v>
      </c>
      <c r="I238" s="196"/>
      <c r="J238" s="197">
        <f t="shared" si="90"/>
        <v>0</v>
      </c>
      <c r="K238" s="193" t="s">
        <v>21</v>
      </c>
      <c r="L238" s="59"/>
      <c r="M238" s="198" t="s">
        <v>21</v>
      </c>
      <c r="N238" s="199" t="s">
        <v>40</v>
      </c>
      <c r="O238" s="40"/>
      <c r="P238" s="200">
        <f t="shared" si="91"/>
        <v>0</v>
      </c>
      <c r="Q238" s="200">
        <v>0</v>
      </c>
      <c r="R238" s="200">
        <f t="shared" si="92"/>
        <v>0</v>
      </c>
      <c r="S238" s="200">
        <v>0</v>
      </c>
      <c r="T238" s="201">
        <f t="shared" si="93"/>
        <v>0</v>
      </c>
      <c r="AR238" s="22" t="s">
        <v>178</v>
      </c>
      <c r="AT238" s="22" t="s">
        <v>173</v>
      </c>
      <c r="AU238" s="22" t="s">
        <v>79</v>
      </c>
      <c r="AY238" s="22" t="s">
        <v>171</v>
      </c>
      <c r="BE238" s="202">
        <f t="shared" si="94"/>
        <v>0</v>
      </c>
      <c r="BF238" s="202">
        <f t="shared" si="95"/>
        <v>0</v>
      </c>
      <c r="BG238" s="202">
        <f t="shared" si="96"/>
        <v>0</v>
      </c>
      <c r="BH238" s="202">
        <f t="shared" si="97"/>
        <v>0</v>
      </c>
      <c r="BI238" s="202">
        <f t="shared" si="98"/>
        <v>0</v>
      </c>
      <c r="BJ238" s="22" t="s">
        <v>77</v>
      </c>
      <c r="BK238" s="202">
        <f t="shared" si="99"/>
        <v>0</v>
      </c>
      <c r="BL238" s="22" t="s">
        <v>178</v>
      </c>
      <c r="BM238" s="22" t="s">
        <v>1723</v>
      </c>
    </row>
    <row r="239" spans="2:65" s="1" customFormat="1" ht="22.5" customHeight="1">
      <c r="B239" s="39"/>
      <c r="C239" s="191" t="s">
        <v>1045</v>
      </c>
      <c r="D239" s="191" t="s">
        <v>173</v>
      </c>
      <c r="E239" s="192" t="s">
        <v>3445</v>
      </c>
      <c r="F239" s="193" t="s">
        <v>3446</v>
      </c>
      <c r="G239" s="194" t="s">
        <v>411</v>
      </c>
      <c r="H239" s="195">
        <v>300</v>
      </c>
      <c r="I239" s="196"/>
      <c r="J239" s="197">
        <f t="shared" si="90"/>
        <v>0</v>
      </c>
      <c r="K239" s="193" t="s">
        <v>21</v>
      </c>
      <c r="L239" s="59"/>
      <c r="M239" s="198" t="s">
        <v>21</v>
      </c>
      <c r="N239" s="199" t="s">
        <v>40</v>
      </c>
      <c r="O239" s="40"/>
      <c r="P239" s="200">
        <f t="shared" si="91"/>
        <v>0</v>
      </c>
      <c r="Q239" s="200">
        <v>0</v>
      </c>
      <c r="R239" s="200">
        <f t="shared" si="92"/>
        <v>0</v>
      </c>
      <c r="S239" s="200">
        <v>0</v>
      </c>
      <c r="T239" s="201">
        <f t="shared" si="93"/>
        <v>0</v>
      </c>
      <c r="AR239" s="22" t="s">
        <v>178</v>
      </c>
      <c r="AT239" s="22" t="s">
        <v>173</v>
      </c>
      <c r="AU239" s="22" t="s">
        <v>79</v>
      </c>
      <c r="AY239" s="22" t="s">
        <v>171</v>
      </c>
      <c r="BE239" s="202">
        <f t="shared" si="94"/>
        <v>0</v>
      </c>
      <c r="BF239" s="202">
        <f t="shared" si="95"/>
        <v>0</v>
      </c>
      <c r="BG239" s="202">
        <f t="shared" si="96"/>
        <v>0</v>
      </c>
      <c r="BH239" s="202">
        <f t="shared" si="97"/>
        <v>0</v>
      </c>
      <c r="BI239" s="202">
        <f t="shared" si="98"/>
        <v>0</v>
      </c>
      <c r="BJ239" s="22" t="s">
        <v>77</v>
      </c>
      <c r="BK239" s="202">
        <f t="shared" si="99"/>
        <v>0</v>
      </c>
      <c r="BL239" s="22" t="s">
        <v>178</v>
      </c>
      <c r="BM239" s="22" t="s">
        <v>1739</v>
      </c>
    </row>
    <row r="240" spans="2:65" s="1" customFormat="1" ht="22.5" customHeight="1">
      <c r="B240" s="39"/>
      <c r="C240" s="191" t="s">
        <v>1049</v>
      </c>
      <c r="D240" s="191" t="s">
        <v>173</v>
      </c>
      <c r="E240" s="192" t="s">
        <v>3447</v>
      </c>
      <c r="F240" s="193" t="s">
        <v>3448</v>
      </c>
      <c r="G240" s="194" t="s">
        <v>411</v>
      </c>
      <c r="H240" s="195">
        <v>70</v>
      </c>
      <c r="I240" s="196"/>
      <c r="J240" s="197">
        <f t="shared" si="90"/>
        <v>0</v>
      </c>
      <c r="K240" s="193" t="s">
        <v>21</v>
      </c>
      <c r="L240" s="59"/>
      <c r="M240" s="198" t="s">
        <v>21</v>
      </c>
      <c r="N240" s="199" t="s">
        <v>40</v>
      </c>
      <c r="O240" s="40"/>
      <c r="P240" s="200">
        <f t="shared" si="91"/>
        <v>0</v>
      </c>
      <c r="Q240" s="200">
        <v>0</v>
      </c>
      <c r="R240" s="200">
        <f t="shared" si="92"/>
        <v>0</v>
      </c>
      <c r="S240" s="200">
        <v>0</v>
      </c>
      <c r="T240" s="201">
        <f t="shared" si="93"/>
        <v>0</v>
      </c>
      <c r="AR240" s="22" t="s">
        <v>178</v>
      </c>
      <c r="AT240" s="22" t="s">
        <v>173</v>
      </c>
      <c r="AU240" s="22" t="s">
        <v>79</v>
      </c>
      <c r="AY240" s="22" t="s">
        <v>171</v>
      </c>
      <c r="BE240" s="202">
        <f t="shared" si="94"/>
        <v>0</v>
      </c>
      <c r="BF240" s="202">
        <f t="shared" si="95"/>
        <v>0</v>
      </c>
      <c r="BG240" s="202">
        <f t="shared" si="96"/>
        <v>0</v>
      </c>
      <c r="BH240" s="202">
        <f t="shared" si="97"/>
        <v>0</v>
      </c>
      <c r="BI240" s="202">
        <f t="shared" si="98"/>
        <v>0</v>
      </c>
      <c r="BJ240" s="22" t="s">
        <v>77</v>
      </c>
      <c r="BK240" s="202">
        <f t="shared" si="99"/>
        <v>0</v>
      </c>
      <c r="BL240" s="22" t="s">
        <v>178</v>
      </c>
      <c r="BM240" s="22" t="s">
        <v>1750</v>
      </c>
    </row>
    <row r="241" spans="2:65" s="10" customFormat="1" ht="29.85" customHeight="1">
      <c r="B241" s="174"/>
      <c r="C241" s="175"/>
      <c r="D241" s="188" t="s">
        <v>68</v>
      </c>
      <c r="E241" s="189" t="s">
        <v>3449</v>
      </c>
      <c r="F241" s="189" t="s">
        <v>3450</v>
      </c>
      <c r="G241" s="175"/>
      <c r="H241" s="175"/>
      <c r="I241" s="178"/>
      <c r="J241" s="190">
        <f>BK241</f>
        <v>0</v>
      </c>
      <c r="K241" s="175"/>
      <c r="L241" s="180"/>
      <c r="M241" s="181"/>
      <c r="N241" s="182"/>
      <c r="O241" s="182"/>
      <c r="P241" s="183">
        <f>SUM(P242:P250)</f>
        <v>0</v>
      </c>
      <c r="Q241" s="182"/>
      <c r="R241" s="183">
        <f>SUM(R242:R250)</f>
        <v>0</v>
      </c>
      <c r="S241" s="182"/>
      <c r="T241" s="184">
        <f>SUM(T242:T250)</f>
        <v>0</v>
      </c>
      <c r="AR241" s="185" t="s">
        <v>77</v>
      </c>
      <c r="AT241" s="186" t="s">
        <v>68</v>
      </c>
      <c r="AU241" s="186" t="s">
        <v>77</v>
      </c>
      <c r="AY241" s="185" t="s">
        <v>171</v>
      </c>
      <c r="BK241" s="187">
        <f>SUM(BK242:BK250)</f>
        <v>0</v>
      </c>
    </row>
    <row r="242" spans="2:65" s="1" customFormat="1" ht="22.5" customHeight="1">
      <c r="B242" s="39"/>
      <c r="C242" s="191" t="s">
        <v>1056</v>
      </c>
      <c r="D242" s="191" t="s">
        <v>173</v>
      </c>
      <c r="E242" s="192" t="s">
        <v>3451</v>
      </c>
      <c r="F242" s="193" t="s">
        <v>3452</v>
      </c>
      <c r="G242" s="194" t="s">
        <v>2708</v>
      </c>
      <c r="H242" s="195">
        <v>30</v>
      </c>
      <c r="I242" s="196"/>
      <c r="J242" s="197">
        <f t="shared" ref="J242:J250" si="100">ROUND(I242*H242,2)</f>
        <v>0</v>
      </c>
      <c r="K242" s="193" t="s">
        <v>21</v>
      </c>
      <c r="L242" s="59"/>
      <c r="M242" s="198" t="s">
        <v>21</v>
      </c>
      <c r="N242" s="199" t="s">
        <v>40</v>
      </c>
      <c r="O242" s="40"/>
      <c r="P242" s="200">
        <f t="shared" ref="P242:P250" si="101">O242*H242</f>
        <v>0</v>
      </c>
      <c r="Q242" s="200">
        <v>0</v>
      </c>
      <c r="R242" s="200">
        <f t="shared" ref="R242:R250" si="102">Q242*H242</f>
        <v>0</v>
      </c>
      <c r="S242" s="200">
        <v>0</v>
      </c>
      <c r="T242" s="201">
        <f t="shared" ref="T242:T250" si="103">S242*H242</f>
        <v>0</v>
      </c>
      <c r="AR242" s="22" t="s">
        <v>178</v>
      </c>
      <c r="AT242" s="22" t="s">
        <v>173</v>
      </c>
      <c r="AU242" s="22" t="s">
        <v>79</v>
      </c>
      <c r="AY242" s="22" t="s">
        <v>171</v>
      </c>
      <c r="BE242" s="202">
        <f t="shared" ref="BE242:BE250" si="104">IF(N242="základní",J242,0)</f>
        <v>0</v>
      </c>
      <c r="BF242" s="202">
        <f t="shared" ref="BF242:BF250" si="105">IF(N242="snížená",J242,0)</f>
        <v>0</v>
      </c>
      <c r="BG242" s="202">
        <f t="shared" ref="BG242:BG250" si="106">IF(N242="zákl. přenesená",J242,0)</f>
        <v>0</v>
      </c>
      <c r="BH242" s="202">
        <f t="shared" ref="BH242:BH250" si="107">IF(N242="sníž. přenesená",J242,0)</f>
        <v>0</v>
      </c>
      <c r="BI242" s="202">
        <f t="shared" ref="BI242:BI250" si="108">IF(N242="nulová",J242,0)</f>
        <v>0</v>
      </c>
      <c r="BJ242" s="22" t="s">
        <v>77</v>
      </c>
      <c r="BK242" s="202">
        <f t="shared" ref="BK242:BK250" si="109">ROUND(I242*H242,2)</f>
        <v>0</v>
      </c>
      <c r="BL242" s="22" t="s">
        <v>178</v>
      </c>
      <c r="BM242" s="22" t="s">
        <v>1760</v>
      </c>
    </row>
    <row r="243" spans="2:65" s="1" customFormat="1" ht="22.5" customHeight="1">
      <c r="B243" s="39"/>
      <c r="C243" s="191" t="s">
        <v>1060</v>
      </c>
      <c r="D243" s="191" t="s">
        <v>173</v>
      </c>
      <c r="E243" s="192" t="s">
        <v>3453</v>
      </c>
      <c r="F243" s="193" t="s">
        <v>3454</v>
      </c>
      <c r="G243" s="194" t="s">
        <v>2708</v>
      </c>
      <c r="H243" s="195">
        <v>54</v>
      </c>
      <c r="I243" s="196"/>
      <c r="J243" s="197">
        <f t="shared" si="100"/>
        <v>0</v>
      </c>
      <c r="K243" s="193" t="s">
        <v>21</v>
      </c>
      <c r="L243" s="59"/>
      <c r="M243" s="198" t="s">
        <v>21</v>
      </c>
      <c r="N243" s="199" t="s">
        <v>40</v>
      </c>
      <c r="O243" s="40"/>
      <c r="P243" s="200">
        <f t="shared" si="101"/>
        <v>0</v>
      </c>
      <c r="Q243" s="200">
        <v>0</v>
      </c>
      <c r="R243" s="200">
        <f t="shared" si="102"/>
        <v>0</v>
      </c>
      <c r="S243" s="200">
        <v>0</v>
      </c>
      <c r="T243" s="201">
        <f t="shared" si="103"/>
        <v>0</v>
      </c>
      <c r="AR243" s="22" t="s">
        <v>178</v>
      </c>
      <c r="AT243" s="22" t="s">
        <v>173</v>
      </c>
      <c r="AU243" s="22" t="s">
        <v>79</v>
      </c>
      <c r="AY243" s="22" t="s">
        <v>171</v>
      </c>
      <c r="BE243" s="202">
        <f t="shared" si="104"/>
        <v>0</v>
      </c>
      <c r="BF243" s="202">
        <f t="shared" si="105"/>
        <v>0</v>
      </c>
      <c r="BG243" s="202">
        <f t="shared" si="106"/>
        <v>0</v>
      </c>
      <c r="BH243" s="202">
        <f t="shared" si="107"/>
        <v>0</v>
      </c>
      <c r="BI243" s="202">
        <f t="shared" si="108"/>
        <v>0</v>
      </c>
      <c r="BJ243" s="22" t="s">
        <v>77</v>
      </c>
      <c r="BK243" s="202">
        <f t="shared" si="109"/>
        <v>0</v>
      </c>
      <c r="BL243" s="22" t="s">
        <v>178</v>
      </c>
      <c r="BM243" s="22" t="s">
        <v>1774</v>
      </c>
    </row>
    <row r="244" spans="2:65" s="1" customFormat="1" ht="22.5" customHeight="1">
      <c r="B244" s="39"/>
      <c r="C244" s="191" t="s">
        <v>1064</v>
      </c>
      <c r="D244" s="191" t="s">
        <v>173</v>
      </c>
      <c r="E244" s="192" t="s">
        <v>3455</v>
      </c>
      <c r="F244" s="193" t="s">
        <v>3456</v>
      </c>
      <c r="G244" s="194" t="s">
        <v>2708</v>
      </c>
      <c r="H244" s="195">
        <v>210</v>
      </c>
      <c r="I244" s="196"/>
      <c r="J244" s="197">
        <f t="shared" si="100"/>
        <v>0</v>
      </c>
      <c r="K244" s="193" t="s">
        <v>21</v>
      </c>
      <c r="L244" s="59"/>
      <c r="M244" s="198" t="s">
        <v>21</v>
      </c>
      <c r="N244" s="199" t="s">
        <v>40</v>
      </c>
      <c r="O244" s="40"/>
      <c r="P244" s="200">
        <f t="shared" si="101"/>
        <v>0</v>
      </c>
      <c r="Q244" s="200">
        <v>0</v>
      </c>
      <c r="R244" s="200">
        <f t="shared" si="102"/>
        <v>0</v>
      </c>
      <c r="S244" s="200">
        <v>0</v>
      </c>
      <c r="T244" s="201">
        <f t="shared" si="103"/>
        <v>0</v>
      </c>
      <c r="AR244" s="22" t="s">
        <v>178</v>
      </c>
      <c r="AT244" s="22" t="s">
        <v>173</v>
      </c>
      <c r="AU244" s="22" t="s">
        <v>79</v>
      </c>
      <c r="AY244" s="22" t="s">
        <v>171</v>
      </c>
      <c r="BE244" s="202">
        <f t="shared" si="104"/>
        <v>0</v>
      </c>
      <c r="BF244" s="202">
        <f t="shared" si="105"/>
        <v>0</v>
      </c>
      <c r="BG244" s="202">
        <f t="shared" si="106"/>
        <v>0</v>
      </c>
      <c r="BH244" s="202">
        <f t="shared" si="107"/>
        <v>0</v>
      </c>
      <c r="BI244" s="202">
        <f t="shared" si="108"/>
        <v>0</v>
      </c>
      <c r="BJ244" s="22" t="s">
        <v>77</v>
      </c>
      <c r="BK244" s="202">
        <f t="shared" si="109"/>
        <v>0</v>
      </c>
      <c r="BL244" s="22" t="s">
        <v>178</v>
      </c>
      <c r="BM244" s="22" t="s">
        <v>1784</v>
      </c>
    </row>
    <row r="245" spans="2:65" s="1" customFormat="1" ht="22.5" customHeight="1">
      <c r="B245" s="39"/>
      <c r="C245" s="191" t="s">
        <v>1068</v>
      </c>
      <c r="D245" s="191" t="s">
        <v>173</v>
      </c>
      <c r="E245" s="192" t="s">
        <v>3457</v>
      </c>
      <c r="F245" s="193" t="s">
        <v>3458</v>
      </c>
      <c r="G245" s="194" t="s">
        <v>2708</v>
      </c>
      <c r="H245" s="195">
        <v>342</v>
      </c>
      <c r="I245" s="196"/>
      <c r="J245" s="197">
        <f t="shared" si="100"/>
        <v>0</v>
      </c>
      <c r="K245" s="193" t="s">
        <v>21</v>
      </c>
      <c r="L245" s="59"/>
      <c r="M245" s="198" t="s">
        <v>21</v>
      </c>
      <c r="N245" s="199" t="s">
        <v>40</v>
      </c>
      <c r="O245" s="40"/>
      <c r="P245" s="200">
        <f t="shared" si="101"/>
        <v>0</v>
      </c>
      <c r="Q245" s="200">
        <v>0</v>
      </c>
      <c r="R245" s="200">
        <f t="shared" si="102"/>
        <v>0</v>
      </c>
      <c r="S245" s="200">
        <v>0</v>
      </c>
      <c r="T245" s="201">
        <f t="shared" si="103"/>
        <v>0</v>
      </c>
      <c r="AR245" s="22" t="s">
        <v>178</v>
      </c>
      <c r="AT245" s="22" t="s">
        <v>173</v>
      </c>
      <c r="AU245" s="22" t="s">
        <v>79</v>
      </c>
      <c r="AY245" s="22" t="s">
        <v>171</v>
      </c>
      <c r="BE245" s="202">
        <f t="shared" si="104"/>
        <v>0</v>
      </c>
      <c r="BF245" s="202">
        <f t="shared" si="105"/>
        <v>0</v>
      </c>
      <c r="BG245" s="202">
        <f t="shared" si="106"/>
        <v>0</v>
      </c>
      <c r="BH245" s="202">
        <f t="shared" si="107"/>
        <v>0</v>
      </c>
      <c r="BI245" s="202">
        <f t="shared" si="108"/>
        <v>0</v>
      </c>
      <c r="BJ245" s="22" t="s">
        <v>77</v>
      </c>
      <c r="BK245" s="202">
        <f t="shared" si="109"/>
        <v>0</v>
      </c>
      <c r="BL245" s="22" t="s">
        <v>178</v>
      </c>
      <c r="BM245" s="22" t="s">
        <v>1792</v>
      </c>
    </row>
    <row r="246" spans="2:65" s="1" customFormat="1" ht="22.5" customHeight="1">
      <c r="B246" s="39"/>
      <c r="C246" s="191" t="s">
        <v>1073</v>
      </c>
      <c r="D246" s="191" t="s">
        <v>173</v>
      </c>
      <c r="E246" s="192" t="s">
        <v>3459</v>
      </c>
      <c r="F246" s="193" t="s">
        <v>3460</v>
      </c>
      <c r="G246" s="194" t="s">
        <v>2708</v>
      </c>
      <c r="H246" s="195">
        <v>120</v>
      </c>
      <c r="I246" s="196"/>
      <c r="J246" s="197">
        <f t="shared" si="100"/>
        <v>0</v>
      </c>
      <c r="K246" s="193" t="s">
        <v>21</v>
      </c>
      <c r="L246" s="59"/>
      <c r="M246" s="198" t="s">
        <v>21</v>
      </c>
      <c r="N246" s="199" t="s">
        <v>40</v>
      </c>
      <c r="O246" s="40"/>
      <c r="P246" s="200">
        <f t="shared" si="101"/>
        <v>0</v>
      </c>
      <c r="Q246" s="200">
        <v>0</v>
      </c>
      <c r="R246" s="200">
        <f t="shared" si="102"/>
        <v>0</v>
      </c>
      <c r="S246" s="200">
        <v>0</v>
      </c>
      <c r="T246" s="201">
        <f t="shared" si="103"/>
        <v>0</v>
      </c>
      <c r="AR246" s="22" t="s">
        <v>178</v>
      </c>
      <c r="AT246" s="22" t="s">
        <v>173</v>
      </c>
      <c r="AU246" s="22" t="s">
        <v>79</v>
      </c>
      <c r="AY246" s="22" t="s">
        <v>171</v>
      </c>
      <c r="BE246" s="202">
        <f t="shared" si="104"/>
        <v>0</v>
      </c>
      <c r="BF246" s="202">
        <f t="shared" si="105"/>
        <v>0</v>
      </c>
      <c r="BG246" s="202">
        <f t="shared" si="106"/>
        <v>0</v>
      </c>
      <c r="BH246" s="202">
        <f t="shared" si="107"/>
        <v>0</v>
      </c>
      <c r="BI246" s="202">
        <f t="shared" si="108"/>
        <v>0</v>
      </c>
      <c r="BJ246" s="22" t="s">
        <v>77</v>
      </c>
      <c r="BK246" s="202">
        <f t="shared" si="109"/>
        <v>0</v>
      </c>
      <c r="BL246" s="22" t="s">
        <v>178</v>
      </c>
      <c r="BM246" s="22" t="s">
        <v>1800</v>
      </c>
    </row>
    <row r="247" spans="2:65" s="1" customFormat="1" ht="22.5" customHeight="1">
      <c r="B247" s="39"/>
      <c r="C247" s="191" t="s">
        <v>1085</v>
      </c>
      <c r="D247" s="191" t="s">
        <v>173</v>
      </c>
      <c r="E247" s="192" t="s">
        <v>3461</v>
      </c>
      <c r="F247" s="193" t="s">
        <v>3462</v>
      </c>
      <c r="G247" s="194" t="s">
        <v>2708</v>
      </c>
      <c r="H247" s="195">
        <v>40</v>
      </c>
      <c r="I247" s="196"/>
      <c r="J247" s="197">
        <f t="shared" si="100"/>
        <v>0</v>
      </c>
      <c r="K247" s="193" t="s">
        <v>21</v>
      </c>
      <c r="L247" s="59"/>
      <c r="M247" s="198" t="s">
        <v>21</v>
      </c>
      <c r="N247" s="199" t="s">
        <v>40</v>
      </c>
      <c r="O247" s="40"/>
      <c r="P247" s="200">
        <f t="shared" si="101"/>
        <v>0</v>
      </c>
      <c r="Q247" s="200">
        <v>0</v>
      </c>
      <c r="R247" s="200">
        <f t="shared" si="102"/>
        <v>0</v>
      </c>
      <c r="S247" s="200">
        <v>0</v>
      </c>
      <c r="T247" s="201">
        <f t="shared" si="103"/>
        <v>0</v>
      </c>
      <c r="AR247" s="22" t="s">
        <v>178</v>
      </c>
      <c r="AT247" s="22" t="s">
        <v>173</v>
      </c>
      <c r="AU247" s="22" t="s">
        <v>79</v>
      </c>
      <c r="AY247" s="22" t="s">
        <v>171</v>
      </c>
      <c r="BE247" s="202">
        <f t="shared" si="104"/>
        <v>0</v>
      </c>
      <c r="BF247" s="202">
        <f t="shared" si="105"/>
        <v>0</v>
      </c>
      <c r="BG247" s="202">
        <f t="shared" si="106"/>
        <v>0</v>
      </c>
      <c r="BH247" s="202">
        <f t="shared" si="107"/>
        <v>0</v>
      </c>
      <c r="BI247" s="202">
        <f t="shared" si="108"/>
        <v>0</v>
      </c>
      <c r="BJ247" s="22" t="s">
        <v>77</v>
      </c>
      <c r="BK247" s="202">
        <f t="shared" si="109"/>
        <v>0</v>
      </c>
      <c r="BL247" s="22" t="s">
        <v>178</v>
      </c>
      <c r="BM247" s="22" t="s">
        <v>1825</v>
      </c>
    </row>
    <row r="248" spans="2:65" s="1" customFormat="1" ht="22.5" customHeight="1">
      <c r="B248" s="39"/>
      <c r="C248" s="191" t="s">
        <v>1089</v>
      </c>
      <c r="D248" s="191" t="s">
        <v>173</v>
      </c>
      <c r="E248" s="192" t="s">
        <v>3463</v>
      </c>
      <c r="F248" s="193" t="s">
        <v>3464</v>
      </c>
      <c r="G248" s="194" t="s">
        <v>2708</v>
      </c>
      <c r="H248" s="195">
        <v>130</v>
      </c>
      <c r="I248" s="196"/>
      <c r="J248" s="197">
        <f t="shared" si="100"/>
        <v>0</v>
      </c>
      <c r="K248" s="193" t="s">
        <v>21</v>
      </c>
      <c r="L248" s="59"/>
      <c r="M248" s="198" t="s">
        <v>21</v>
      </c>
      <c r="N248" s="199" t="s">
        <v>40</v>
      </c>
      <c r="O248" s="40"/>
      <c r="P248" s="200">
        <f t="shared" si="101"/>
        <v>0</v>
      </c>
      <c r="Q248" s="200">
        <v>0</v>
      </c>
      <c r="R248" s="200">
        <f t="shared" si="102"/>
        <v>0</v>
      </c>
      <c r="S248" s="200">
        <v>0</v>
      </c>
      <c r="T248" s="201">
        <f t="shared" si="103"/>
        <v>0</v>
      </c>
      <c r="AR248" s="22" t="s">
        <v>178</v>
      </c>
      <c r="AT248" s="22" t="s">
        <v>173</v>
      </c>
      <c r="AU248" s="22" t="s">
        <v>79</v>
      </c>
      <c r="AY248" s="22" t="s">
        <v>171</v>
      </c>
      <c r="BE248" s="202">
        <f t="shared" si="104"/>
        <v>0</v>
      </c>
      <c r="BF248" s="202">
        <f t="shared" si="105"/>
        <v>0</v>
      </c>
      <c r="BG248" s="202">
        <f t="shared" si="106"/>
        <v>0</v>
      </c>
      <c r="BH248" s="202">
        <f t="shared" si="107"/>
        <v>0</v>
      </c>
      <c r="BI248" s="202">
        <f t="shared" si="108"/>
        <v>0</v>
      </c>
      <c r="BJ248" s="22" t="s">
        <v>77</v>
      </c>
      <c r="BK248" s="202">
        <f t="shared" si="109"/>
        <v>0</v>
      </c>
      <c r="BL248" s="22" t="s">
        <v>178</v>
      </c>
      <c r="BM248" s="22" t="s">
        <v>1835</v>
      </c>
    </row>
    <row r="249" spans="2:65" s="1" customFormat="1" ht="22.5" customHeight="1">
      <c r="B249" s="39"/>
      <c r="C249" s="191" t="s">
        <v>1093</v>
      </c>
      <c r="D249" s="191" t="s">
        <v>173</v>
      </c>
      <c r="E249" s="192" t="s">
        <v>3465</v>
      </c>
      <c r="F249" s="193" t="s">
        <v>3466</v>
      </c>
      <c r="G249" s="194" t="s">
        <v>2708</v>
      </c>
      <c r="H249" s="195">
        <v>60</v>
      </c>
      <c r="I249" s="196"/>
      <c r="J249" s="197">
        <f t="shared" si="100"/>
        <v>0</v>
      </c>
      <c r="K249" s="193" t="s">
        <v>21</v>
      </c>
      <c r="L249" s="59"/>
      <c r="M249" s="198" t="s">
        <v>21</v>
      </c>
      <c r="N249" s="199" t="s">
        <v>40</v>
      </c>
      <c r="O249" s="40"/>
      <c r="P249" s="200">
        <f t="shared" si="101"/>
        <v>0</v>
      </c>
      <c r="Q249" s="200">
        <v>0</v>
      </c>
      <c r="R249" s="200">
        <f t="shared" si="102"/>
        <v>0</v>
      </c>
      <c r="S249" s="200">
        <v>0</v>
      </c>
      <c r="T249" s="201">
        <f t="shared" si="103"/>
        <v>0</v>
      </c>
      <c r="AR249" s="22" t="s">
        <v>178</v>
      </c>
      <c r="AT249" s="22" t="s">
        <v>173</v>
      </c>
      <c r="AU249" s="22" t="s">
        <v>79</v>
      </c>
      <c r="AY249" s="22" t="s">
        <v>171</v>
      </c>
      <c r="BE249" s="202">
        <f t="shared" si="104"/>
        <v>0</v>
      </c>
      <c r="BF249" s="202">
        <f t="shared" si="105"/>
        <v>0</v>
      </c>
      <c r="BG249" s="202">
        <f t="shared" si="106"/>
        <v>0</v>
      </c>
      <c r="BH249" s="202">
        <f t="shared" si="107"/>
        <v>0</v>
      </c>
      <c r="BI249" s="202">
        <f t="shared" si="108"/>
        <v>0</v>
      </c>
      <c r="BJ249" s="22" t="s">
        <v>77</v>
      </c>
      <c r="BK249" s="202">
        <f t="shared" si="109"/>
        <v>0</v>
      </c>
      <c r="BL249" s="22" t="s">
        <v>178</v>
      </c>
      <c r="BM249" s="22" t="s">
        <v>1843</v>
      </c>
    </row>
    <row r="250" spans="2:65" s="1" customFormat="1" ht="22.5" customHeight="1">
      <c r="B250" s="39"/>
      <c r="C250" s="191" t="s">
        <v>1097</v>
      </c>
      <c r="D250" s="191" t="s">
        <v>173</v>
      </c>
      <c r="E250" s="192" t="s">
        <v>3467</v>
      </c>
      <c r="F250" s="193" t="s">
        <v>3468</v>
      </c>
      <c r="G250" s="194" t="s">
        <v>2708</v>
      </c>
      <c r="H250" s="195">
        <v>40</v>
      </c>
      <c r="I250" s="196"/>
      <c r="J250" s="197">
        <f t="shared" si="100"/>
        <v>0</v>
      </c>
      <c r="K250" s="193" t="s">
        <v>21</v>
      </c>
      <c r="L250" s="59"/>
      <c r="M250" s="198" t="s">
        <v>21</v>
      </c>
      <c r="N250" s="199" t="s">
        <v>40</v>
      </c>
      <c r="O250" s="40"/>
      <c r="P250" s="200">
        <f t="shared" si="101"/>
        <v>0</v>
      </c>
      <c r="Q250" s="200">
        <v>0</v>
      </c>
      <c r="R250" s="200">
        <f t="shared" si="102"/>
        <v>0</v>
      </c>
      <c r="S250" s="200">
        <v>0</v>
      </c>
      <c r="T250" s="201">
        <f t="shared" si="103"/>
        <v>0</v>
      </c>
      <c r="AR250" s="22" t="s">
        <v>178</v>
      </c>
      <c r="AT250" s="22" t="s">
        <v>173</v>
      </c>
      <c r="AU250" s="22" t="s">
        <v>79</v>
      </c>
      <c r="AY250" s="22" t="s">
        <v>171</v>
      </c>
      <c r="BE250" s="202">
        <f t="shared" si="104"/>
        <v>0</v>
      </c>
      <c r="BF250" s="202">
        <f t="shared" si="105"/>
        <v>0</v>
      </c>
      <c r="BG250" s="202">
        <f t="shared" si="106"/>
        <v>0</v>
      </c>
      <c r="BH250" s="202">
        <f t="shared" si="107"/>
        <v>0</v>
      </c>
      <c r="BI250" s="202">
        <f t="shared" si="108"/>
        <v>0</v>
      </c>
      <c r="BJ250" s="22" t="s">
        <v>77</v>
      </c>
      <c r="BK250" s="202">
        <f t="shared" si="109"/>
        <v>0</v>
      </c>
      <c r="BL250" s="22" t="s">
        <v>178</v>
      </c>
      <c r="BM250" s="22" t="s">
        <v>1853</v>
      </c>
    </row>
    <row r="251" spans="2:65" s="10" customFormat="1" ht="29.85" customHeight="1">
      <c r="B251" s="174"/>
      <c r="C251" s="175"/>
      <c r="D251" s="188" t="s">
        <v>68</v>
      </c>
      <c r="E251" s="189" t="s">
        <v>3469</v>
      </c>
      <c r="F251" s="189" t="s">
        <v>3470</v>
      </c>
      <c r="G251" s="175"/>
      <c r="H251" s="175"/>
      <c r="I251" s="178"/>
      <c r="J251" s="190">
        <f>BK251</f>
        <v>0</v>
      </c>
      <c r="K251" s="175"/>
      <c r="L251" s="180"/>
      <c r="M251" s="181"/>
      <c r="N251" s="182"/>
      <c r="O251" s="182"/>
      <c r="P251" s="183">
        <f>SUM(P252:P264)</f>
        <v>0</v>
      </c>
      <c r="Q251" s="182"/>
      <c r="R251" s="183">
        <f>SUM(R252:R264)</f>
        <v>0</v>
      </c>
      <c r="S251" s="182"/>
      <c r="T251" s="184">
        <f>SUM(T252:T264)</f>
        <v>0</v>
      </c>
      <c r="AR251" s="185" t="s">
        <v>77</v>
      </c>
      <c r="AT251" s="186" t="s">
        <v>68</v>
      </c>
      <c r="AU251" s="186" t="s">
        <v>77</v>
      </c>
      <c r="AY251" s="185" t="s">
        <v>171</v>
      </c>
      <c r="BK251" s="187">
        <f>SUM(BK252:BK264)</f>
        <v>0</v>
      </c>
    </row>
    <row r="252" spans="2:65" s="1" customFormat="1" ht="22.5" customHeight="1">
      <c r="B252" s="39"/>
      <c r="C252" s="191" t="s">
        <v>1101</v>
      </c>
      <c r="D252" s="191" t="s">
        <v>173</v>
      </c>
      <c r="E252" s="192" t="s">
        <v>3471</v>
      </c>
      <c r="F252" s="193" t="s">
        <v>3472</v>
      </c>
      <c r="G252" s="194" t="s">
        <v>2708</v>
      </c>
      <c r="H252" s="195">
        <v>3</v>
      </c>
      <c r="I252" s="196"/>
      <c r="J252" s="197">
        <f t="shared" ref="J252:J264" si="110">ROUND(I252*H252,2)</f>
        <v>0</v>
      </c>
      <c r="K252" s="193" t="s">
        <v>21</v>
      </c>
      <c r="L252" s="59"/>
      <c r="M252" s="198" t="s">
        <v>21</v>
      </c>
      <c r="N252" s="199" t="s">
        <v>40</v>
      </c>
      <c r="O252" s="40"/>
      <c r="P252" s="200">
        <f t="shared" ref="P252:P264" si="111">O252*H252</f>
        <v>0</v>
      </c>
      <c r="Q252" s="200">
        <v>0</v>
      </c>
      <c r="R252" s="200">
        <f t="shared" ref="R252:R264" si="112">Q252*H252</f>
        <v>0</v>
      </c>
      <c r="S252" s="200">
        <v>0</v>
      </c>
      <c r="T252" s="201">
        <f t="shared" ref="T252:T264" si="113">S252*H252</f>
        <v>0</v>
      </c>
      <c r="AR252" s="22" t="s">
        <v>178</v>
      </c>
      <c r="AT252" s="22" t="s">
        <v>173</v>
      </c>
      <c r="AU252" s="22" t="s">
        <v>79</v>
      </c>
      <c r="AY252" s="22" t="s">
        <v>171</v>
      </c>
      <c r="BE252" s="202">
        <f t="shared" ref="BE252:BE264" si="114">IF(N252="základní",J252,0)</f>
        <v>0</v>
      </c>
      <c r="BF252" s="202">
        <f t="shared" ref="BF252:BF264" si="115">IF(N252="snížená",J252,0)</f>
        <v>0</v>
      </c>
      <c r="BG252" s="202">
        <f t="shared" ref="BG252:BG264" si="116">IF(N252="zákl. přenesená",J252,0)</f>
        <v>0</v>
      </c>
      <c r="BH252" s="202">
        <f t="shared" ref="BH252:BH264" si="117">IF(N252="sníž. přenesená",J252,0)</f>
        <v>0</v>
      </c>
      <c r="BI252" s="202">
        <f t="shared" ref="BI252:BI264" si="118">IF(N252="nulová",J252,0)</f>
        <v>0</v>
      </c>
      <c r="BJ252" s="22" t="s">
        <v>77</v>
      </c>
      <c r="BK252" s="202">
        <f t="shared" ref="BK252:BK264" si="119">ROUND(I252*H252,2)</f>
        <v>0</v>
      </c>
      <c r="BL252" s="22" t="s">
        <v>178</v>
      </c>
      <c r="BM252" s="22" t="s">
        <v>1861</v>
      </c>
    </row>
    <row r="253" spans="2:65" s="1" customFormat="1" ht="22.5" customHeight="1">
      <c r="B253" s="39"/>
      <c r="C253" s="191" t="s">
        <v>1105</v>
      </c>
      <c r="D253" s="191" t="s">
        <v>173</v>
      </c>
      <c r="E253" s="192" t="s">
        <v>3473</v>
      </c>
      <c r="F253" s="193" t="s">
        <v>3474</v>
      </c>
      <c r="G253" s="194" t="s">
        <v>2708</v>
      </c>
      <c r="H253" s="195">
        <v>10</v>
      </c>
      <c r="I253" s="196"/>
      <c r="J253" s="197">
        <f t="shared" si="110"/>
        <v>0</v>
      </c>
      <c r="K253" s="193" t="s">
        <v>21</v>
      </c>
      <c r="L253" s="59"/>
      <c r="M253" s="198" t="s">
        <v>21</v>
      </c>
      <c r="N253" s="199" t="s">
        <v>40</v>
      </c>
      <c r="O253" s="40"/>
      <c r="P253" s="200">
        <f t="shared" si="111"/>
        <v>0</v>
      </c>
      <c r="Q253" s="200">
        <v>0</v>
      </c>
      <c r="R253" s="200">
        <f t="shared" si="112"/>
        <v>0</v>
      </c>
      <c r="S253" s="200">
        <v>0</v>
      </c>
      <c r="T253" s="201">
        <f t="shared" si="113"/>
        <v>0</v>
      </c>
      <c r="AR253" s="22" t="s">
        <v>178</v>
      </c>
      <c r="AT253" s="22" t="s">
        <v>173</v>
      </c>
      <c r="AU253" s="22" t="s">
        <v>79</v>
      </c>
      <c r="AY253" s="22" t="s">
        <v>171</v>
      </c>
      <c r="BE253" s="202">
        <f t="shared" si="114"/>
        <v>0</v>
      </c>
      <c r="BF253" s="202">
        <f t="shared" si="115"/>
        <v>0</v>
      </c>
      <c r="BG253" s="202">
        <f t="shared" si="116"/>
        <v>0</v>
      </c>
      <c r="BH253" s="202">
        <f t="shared" si="117"/>
        <v>0</v>
      </c>
      <c r="BI253" s="202">
        <f t="shared" si="118"/>
        <v>0</v>
      </c>
      <c r="BJ253" s="22" t="s">
        <v>77</v>
      </c>
      <c r="BK253" s="202">
        <f t="shared" si="119"/>
        <v>0</v>
      </c>
      <c r="BL253" s="22" t="s">
        <v>178</v>
      </c>
      <c r="BM253" s="22" t="s">
        <v>1869</v>
      </c>
    </row>
    <row r="254" spans="2:65" s="1" customFormat="1" ht="22.5" customHeight="1">
      <c r="B254" s="39"/>
      <c r="C254" s="191" t="s">
        <v>1109</v>
      </c>
      <c r="D254" s="191" t="s">
        <v>173</v>
      </c>
      <c r="E254" s="192" t="s">
        <v>3475</v>
      </c>
      <c r="F254" s="193" t="s">
        <v>3476</v>
      </c>
      <c r="G254" s="194" t="s">
        <v>2708</v>
      </c>
      <c r="H254" s="195">
        <v>2</v>
      </c>
      <c r="I254" s="196"/>
      <c r="J254" s="197">
        <f t="shared" si="110"/>
        <v>0</v>
      </c>
      <c r="K254" s="193" t="s">
        <v>21</v>
      </c>
      <c r="L254" s="59"/>
      <c r="M254" s="198" t="s">
        <v>21</v>
      </c>
      <c r="N254" s="199" t="s">
        <v>40</v>
      </c>
      <c r="O254" s="40"/>
      <c r="P254" s="200">
        <f t="shared" si="111"/>
        <v>0</v>
      </c>
      <c r="Q254" s="200">
        <v>0</v>
      </c>
      <c r="R254" s="200">
        <f t="shared" si="112"/>
        <v>0</v>
      </c>
      <c r="S254" s="200">
        <v>0</v>
      </c>
      <c r="T254" s="201">
        <f t="shared" si="113"/>
        <v>0</v>
      </c>
      <c r="AR254" s="22" t="s">
        <v>178</v>
      </c>
      <c r="AT254" s="22" t="s">
        <v>173</v>
      </c>
      <c r="AU254" s="22" t="s">
        <v>79</v>
      </c>
      <c r="AY254" s="22" t="s">
        <v>171</v>
      </c>
      <c r="BE254" s="202">
        <f t="shared" si="114"/>
        <v>0</v>
      </c>
      <c r="BF254" s="202">
        <f t="shared" si="115"/>
        <v>0</v>
      </c>
      <c r="BG254" s="202">
        <f t="shared" si="116"/>
        <v>0</v>
      </c>
      <c r="BH254" s="202">
        <f t="shared" si="117"/>
        <v>0</v>
      </c>
      <c r="BI254" s="202">
        <f t="shared" si="118"/>
        <v>0</v>
      </c>
      <c r="BJ254" s="22" t="s">
        <v>77</v>
      </c>
      <c r="BK254" s="202">
        <f t="shared" si="119"/>
        <v>0</v>
      </c>
      <c r="BL254" s="22" t="s">
        <v>178</v>
      </c>
      <c r="BM254" s="22" t="s">
        <v>1877</v>
      </c>
    </row>
    <row r="255" spans="2:65" s="1" customFormat="1" ht="22.5" customHeight="1">
      <c r="B255" s="39"/>
      <c r="C255" s="191" t="s">
        <v>1113</v>
      </c>
      <c r="D255" s="191" t="s">
        <v>173</v>
      </c>
      <c r="E255" s="192" t="s">
        <v>3477</v>
      </c>
      <c r="F255" s="193" t="s">
        <v>3478</v>
      </c>
      <c r="G255" s="194" t="s">
        <v>3235</v>
      </c>
      <c r="H255" s="195">
        <v>41.5</v>
      </c>
      <c r="I255" s="196"/>
      <c r="J255" s="197">
        <f t="shared" si="110"/>
        <v>0</v>
      </c>
      <c r="K255" s="193" t="s">
        <v>21</v>
      </c>
      <c r="L255" s="59"/>
      <c r="M255" s="198" t="s">
        <v>21</v>
      </c>
      <c r="N255" s="199" t="s">
        <v>40</v>
      </c>
      <c r="O255" s="40"/>
      <c r="P255" s="200">
        <f t="shared" si="111"/>
        <v>0</v>
      </c>
      <c r="Q255" s="200">
        <v>0</v>
      </c>
      <c r="R255" s="200">
        <f t="shared" si="112"/>
        <v>0</v>
      </c>
      <c r="S255" s="200">
        <v>0</v>
      </c>
      <c r="T255" s="201">
        <f t="shared" si="113"/>
        <v>0</v>
      </c>
      <c r="AR255" s="22" t="s">
        <v>178</v>
      </c>
      <c r="AT255" s="22" t="s">
        <v>173</v>
      </c>
      <c r="AU255" s="22" t="s">
        <v>79</v>
      </c>
      <c r="AY255" s="22" t="s">
        <v>171</v>
      </c>
      <c r="BE255" s="202">
        <f t="shared" si="114"/>
        <v>0</v>
      </c>
      <c r="BF255" s="202">
        <f t="shared" si="115"/>
        <v>0</v>
      </c>
      <c r="BG255" s="202">
        <f t="shared" si="116"/>
        <v>0</v>
      </c>
      <c r="BH255" s="202">
        <f t="shared" si="117"/>
        <v>0</v>
      </c>
      <c r="BI255" s="202">
        <f t="shared" si="118"/>
        <v>0</v>
      </c>
      <c r="BJ255" s="22" t="s">
        <v>77</v>
      </c>
      <c r="BK255" s="202">
        <f t="shared" si="119"/>
        <v>0</v>
      </c>
      <c r="BL255" s="22" t="s">
        <v>178</v>
      </c>
      <c r="BM255" s="22" t="s">
        <v>1888</v>
      </c>
    </row>
    <row r="256" spans="2:65" s="1" customFormat="1" ht="22.5" customHeight="1">
      <c r="B256" s="39"/>
      <c r="C256" s="191" t="s">
        <v>1118</v>
      </c>
      <c r="D256" s="191" t="s">
        <v>173</v>
      </c>
      <c r="E256" s="192" t="s">
        <v>3479</v>
      </c>
      <c r="F256" s="193" t="s">
        <v>3480</v>
      </c>
      <c r="G256" s="194" t="s">
        <v>2109</v>
      </c>
      <c r="H256" s="195">
        <v>300</v>
      </c>
      <c r="I256" s="196"/>
      <c r="J256" s="197">
        <f t="shared" si="110"/>
        <v>0</v>
      </c>
      <c r="K256" s="193" t="s">
        <v>21</v>
      </c>
      <c r="L256" s="59"/>
      <c r="M256" s="198" t="s">
        <v>21</v>
      </c>
      <c r="N256" s="199" t="s">
        <v>40</v>
      </c>
      <c r="O256" s="40"/>
      <c r="P256" s="200">
        <f t="shared" si="111"/>
        <v>0</v>
      </c>
      <c r="Q256" s="200">
        <v>0</v>
      </c>
      <c r="R256" s="200">
        <f t="shared" si="112"/>
        <v>0</v>
      </c>
      <c r="S256" s="200">
        <v>0</v>
      </c>
      <c r="T256" s="201">
        <f t="shared" si="113"/>
        <v>0</v>
      </c>
      <c r="AR256" s="22" t="s">
        <v>178</v>
      </c>
      <c r="AT256" s="22" t="s">
        <v>173</v>
      </c>
      <c r="AU256" s="22" t="s">
        <v>79</v>
      </c>
      <c r="AY256" s="22" t="s">
        <v>171</v>
      </c>
      <c r="BE256" s="202">
        <f t="shared" si="114"/>
        <v>0</v>
      </c>
      <c r="BF256" s="202">
        <f t="shared" si="115"/>
        <v>0</v>
      </c>
      <c r="BG256" s="202">
        <f t="shared" si="116"/>
        <v>0</v>
      </c>
      <c r="BH256" s="202">
        <f t="shared" si="117"/>
        <v>0</v>
      </c>
      <c r="BI256" s="202">
        <f t="shared" si="118"/>
        <v>0</v>
      </c>
      <c r="BJ256" s="22" t="s">
        <v>77</v>
      </c>
      <c r="BK256" s="202">
        <f t="shared" si="119"/>
        <v>0</v>
      </c>
      <c r="BL256" s="22" t="s">
        <v>178</v>
      </c>
      <c r="BM256" s="22" t="s">
        <v>1896</v>
      </c>
    </row>
    <row r="257" spans="2:65" s="1" customFormat="1" ht="22.5" customHeight="1">
      <c r="B257" s="39"/>
      <c r="C257" s="191" t="s">
        <v>1128</v>
      </c>
      <c r="D257" s="191" t="s">
        <v>173</v>
      </c>
      <c r="E257" s="192" t="s">
        <v>3481</v>
      </c>
      <c r="F257" s="193" t="s">
        <v>3482</v>
      </c>
      <c r="G257" s="194" t="s">
        <v>2936</v>
      </c>
      <c r="H257" s="195">
        <v>15</v>
      </c>
      <c r="I257" s="196"/>
      <c r="J257" s="197">
        <f t="shared" si="110"/>
        <v>0</v>
      </c>
      <c r="K257" s="193" t="s">
        <v>21</v>
      </c>
      <c r="L257" s="59"/>
      <c r="M257" s="198" t="s">
        <v>21</v>
      </c>
      <c r="N257" s="199" t="s">
        <v>40</v>
      </c>
      <c r="O257" s="40"/>
      <c r="P257" s="200">
        <f t="shared" si="111"/>
        <v>0</v>
      </c>
      <c r="Q257" s="200">
        <v>0</v>
      </c>
      <c r="R257" s="200">
        <f t="shared" si="112"/>
        <v>0</v>
      </c>
      <c r="S257" s="200">
        <v>0</v>
      </c>
      <c r="T257" s="201">
        <f t="shared" si="113"/>
        <v>0</v>
      </c>
      <c r="AR257" s="22" t="s">
        <v>178</v>
      </c>
      <c r="AT257" s="22" t="s">
        <v>173</v>
      </c>
      <c r="AU257" s="22" t="s">
        <v>79</v>
      </c>
      <c r="AY257" s="22" t="s">
        <v>171</v>
      </c>
      <c r="BE257" s="202">
        <f t="shared" si="114"/>
        <v>0</v>
      </c>
      <c r="BF257" s="202">
        <f t="shared" si="115"/>
        <v>0</v>
      </c>
      <c r="BG257" s="202">
        <f t="shared" si="116"/>
        <v>0</v>
      </c>
      <c r="BH257" s="202">
        <f t="shared" si="117"/>
        <v>0</v>
      </c>
      <c r="BI257" s="202">
        <f t="shared" si="118"/>
        <v>0</v>
      </c>
      <c r="BJ257" s="22" t="s">
        <v>77</v>
      </c>
      <c r="BK257" s="202">
        <f t="shared" si="119"/>
        <v>0</v>
      </c>
      <c r="BL257" s="22" t="s">
        <v>178</v>
      </c>
      <c r="BM257" s="22" t="s">
        <v>1905</v>
      </c>
    </row>
    <row r="258" spans="2:65" s="1" customFormat="1" ht="22.5" customHeight="1">
      <c r="B258" s="39"/>
      <c r="C258" s="191" t="s">
        <v>1134</v>
      </c>
      <c r="D258" s="191" t="s">
        <v>173</v>
      </c>
      <c r="E258" s="192" t="s">
        <v>3483</v>
      </c>
      <c r="F258" s="193" t="s">
        <v>3484</v>
      </c>
      <c r="G258" s="194" t="s">
        <v>2936</v>
      </c>
      <c r="H258" s="195">
        <v>15</v>
      </c>
      <c r="I258" s="196"/>
      <c r="J258" s="197">
        <f t="shared" si="110"/>
        <v>0</v>
      </c>
      <c r="K258" s="193" t="s">
        <v>21</v>
      </c>
      <c r="L258" s="59"/>
      <c r="M258" s="198" t="s">
        <v>21</v>
      </c>
      <c r="N258" s="199" t="s">
        <v>40</v>
      </c>
      <c r="O258" s="40"/>
      <c r="P258" s="200">
        <f t="shared" si="111"/>
        <v>0</v>
      </c>
      <c r="Q258" s="200">
        <v>0</v>
      </c>
      <c r="R258" s="200">
        <f t="shared" si="112"/>
        <v>0</v>
      </c>
      <c r="S258" s="200">
        <v>0</v>
      </c>
      <c r="T258" s="201">
        <f t="shared" si="113"/>
        <v>0</v>
      </c>
      <c r="AR258" s="22" t="s">
        <v>178</v>
      </c>
      <c r="AT258" s="22" t="s">
        <v>173</v>
      </c>
      <c r="AU258" s="22" t="s">
        <v>79</v>
      </c>
      <c r="AY258" s="22" t="s">
        <v>171</v>
      </c>
      <c r="BE258" s="202">
        <f t="shared" si="114"/>
        <v>0</v>
      </c>
      <c r="BF258" s="202">
        <f t="shared" si="115"/>
        <v>0</v>
      </c>
      <c r="BG258" s="202">
        <f t="shared" si="116"/>
        <v>0</v>
      </c>
      <c r="BH258" s="202">
        <f t="shared" si="117"/>
        <v>0</v>
      </c>
      <c r="BI258" s="202">
        <f t="shared" si="118"/>
        <v>0</v>
      </c>
      <c r="BJ258" s="22" t="s">
        <v>77</v>
      </c>
      <c r="BK258" s="202">
        <f t="shared" si="119"/>
        <v>0</v>
      </c>
      <c r="BL258" s="22" t="s">
        <v>178</v>
      </c>
      <c r="BM258" s="22" t="s">
        <v>1914</v>
      </c>
    </row>
    <row r="259" spans="2:65" s="1" customFormat="1" ht="22.5" customHeight="1">
      <c r="B259" s="39"/>
      <c r="C259" s="191" t="s">
        <v>1139</v>
      </c>
      <c r="D259" s="191" t="s">
        <v>173</v>
      </c>
      <c r="E259" s="192" t="s">
        <v>3485</v>
      </c>
      <c r="F259" s="193" t="s">
        <v>3486</v>
      </c>
      <c r="G259" s="194" t="s">
        <v>176</v>
      </c>
      <c r="H259" s="195">
        <v>80</v>
      </c>
      <c r="I259" s="196"/>
      <c r="J259" s="197">
        <f t="shared" si="110"/>
        <v>0</v>
      </c>
      <c r="K259" s="193" t="s">
        <v>21</v>
      </c>
      <c r="L259" s="59"/>
      <c r="M259" s="198" t="s">
        <v>21</v>
      </c>
      <c r="N259" s="199" t="s">
        <v>40</v>
      </c>
      <c r="O259" s="40"/>
      <c r="P259" s="200">
        <f t="shared" si="111"/>
        <v>0</v>
      </c>
      <c r="Q259" s="200">
        <v>0</v>
      </c>
      <c r="R259" s="200">
        <f t="shared" si="112"/>
        <v>0</v>
      </c>
      <c r="S259" s="200">
        <v>0</v>
      </c>
      <c r="T259" s="201">
        <f t="shared" si="113"/>
        <v>0</v>
      </c>
      <c r="AR259" s="22" t="s">
        <v>178</v>
      </c>
      <c r="AT259" s="22" t="s">
        <v>173</v>
      </c>
      <c r="AU259" s="22" t="s">
        <v>79</v>
      </c>
      <c r="AY259" s="22" t="s">
        <v>171</v>
      </c>
      <c r="BE259" s="202">
        <f t="shared" si="114"/>
        <v>0</v>
      </c>
      <c r="BF259" s="202">
        <f t="shared" si="115"/>
        <v>0</v>
      </c>
      <c r="BG259" s="202">
        <f t="shared" si="116"/>
        <v>0</v>
      </c>
      <c r="BH259" s="202">
        <f t="shared" si="117"/>
        <v>0</v>
      </c>
      <c r="BI259" s="202">
        <f t="shared" si="118"/>
        <v>0</v>
      </c>
      <c r="BJ259" s="22" t="s">
        <v>77</v>
      </c>
      <c r="BK259" s="202">
        <f t="shared" si="119"/>
        <v>0</v>
      </c>
      <c r="BL259" s="22" t="s">
        <v>178</v>
      </c>
      <c r="BM259" s="22" t="s">
        <v>1926</v>
      </c>
    </row>
    <row r="260" spans="2:65" s="1" customFormat="1" ht="22.5" customHeight="1">
      <c r="B260" s="39"/>
      <c r="C260" s="191" t="s">
        <v>1148</v>
      </c>
      <c r="D260" s="191" t="s">
        <v>173</v>
      </c>
      <c r="E260" s="192" t="s">
        <v>3487</v>
      </c>
      <c r="F260" s="193" t="s">
        <v>3488</v>
      </c>
      <c r="G260" s="194" t="s">
        <v>1605</v>
      </c>
      <c r="H260" s="195">
        <v>1</v>
      </c>
      <c r="I260" s="196"/>
      <c r="J260" s="197">
        <f t="shared" si="110"/>
        <v>0</v>
      </c>
      <c r="K260" s="193" t="s">
        <v>21</v>
      </c>
      <c r="L260" s="59"/>
      <c r="M260" s="198" t="s">
        <v>21</v>
      </c>
      <c r="N260" s="199" t="s">
        <v>40</v>
      </c>
      <c r="O260" s="40"/>
      <c r="P260" s="200">
        <f t="shared" si="111"/>
        <v>0</v>
      </c>
      <c r="Q260" s="200">
        <v>0</v>
      </c>
      <c r="R260" s="200">
        <f t="shared" si="112"/>
        <v>0</v>
      </c>
      <c r="S260" s="200">
        <v>0</v>
      </c>
      <c r="T260" s="201">
        <f t="shared" si="113"/>
        <v>0</v>
      </c>
      <c r="AR260" s="22" t="s">
        <v>178</v>
      </c>
      <c r="AT260" s="22" t="s">
        <v>173</v>
      </c>
      <c r="AU260" s="22" t="s">
        <v>79</v>
      </c>
      <c r="AY260" s="22" t="s">
        <v>171</v>
      </c>
      <c r="BE260" s="202">
        <f t="shared" si="114"/>
        <v>0</v>
      </c>
      <c r="BF260" s="202">
        <f t="shared" si="115"/>
        <v>0</v>
      </c>
      <c r="BG260" s="202">
        <f t="shared" si="116"/>
        <v>0</v>
      </c>
      <c r="BH260" s="202">
        <f t="shared" si="117"/>
        <v>0</v>
      </c>
      <c r="BI260" s="202">
        <f t="shared" si="118"/>
        <v>0</v>
      </c>
      <c r="BJ260" s="22" t="s">
        <v>77</v>
      </c>
      <c r="BK260" s="202">
        <f t="shared" si="119"/>
        <v>0</v>
      </c>
      <c r="BL260" s="22" t="s">
        <v>178</v>
      </c>
      <c r="BM260" s="22" t="s">
        <v>1934</v>
      </c>
    </row>
    <row r="261" spans="2:65" s="1" customFormat="1" ht="22.5" customHeight="1">
      <c r="B261" s="39"/>
      <c r="C261" s="191" t="s">
        <v>1153</v>
      </c>
      <c r="D261" s="191" t="s">
        <v>173</v>
      </c>
      <c r="E261" s="192" t="s">
        <v>3489</v>
      </c>
      <c r="F261" s="193" t="s">
        <v>3490</v>
      </c>
      <c r="G261" s="194" t="s">
        <v>219</v>
      </c>
      <c r="H261" s="195">
        <v>4</v>
      </c>
      <c r="I261" s="196"/>
      <c r="J261" s="197">
        <f t="shared" si="110"/>
        <v>0</v>
      </c>
      <c r="K261" s="193" t="s">
        <v>21</v>
      </c>
      <c r="L261" s="59"/>
      <c r="M261" s="198" t="s">
        <v>21</v>
      </c>
      <c r="N261" s="199" t="s">
        <v>40</v>
      </c>
      <c r="O261" s="40"/>
      <c r="P261" s="200">
        <f t="shared" si="111"/>
        <v>0</v>
      </c>
      <c r="Q261" s="200">
        <v>0</v>
      </c>
      <c r="R261" s="200">
        <f t="shared" si="112"/>
        <v>0</v>
      </c>
      <c r="S261" s="200">
        <v>0</v>
      </c>
      <c r="T261" s="201">
        <f t="shared" si="113"/>
        <v>0</v>
      </c>
      <c r="AR261" s="22" t="s">
        <v>178</v>
      </c>
      <c r="AT261" s="22" t="s">
        <v>173</v>
      </c>
      <c r="AU261" s="22" t="s">
        <v>79</v>
      </c>
      <c r="AY261" s="22" t="s">
        <v>171</v>
      </c>
      <c r="BE261" s="202">
        <f t="shared" si="114"/>
        <v>0</v>
      </c>
      <c r="BF261" s="202">
        <f t="shared" si="115"/>
        <v>0</v>
      </c>
      <c r="BG261" s="202">
        <f t="shared" si="116"/>
        <v>0</v>
      </c>
      <c r="BH261" s="202">
        <f t="shared" si="117"/>
        <v>0</v>
      </c>
      <c r="BI261" s="202">
        <f t="shared" si="118"/>
        <v>0</v>
      </c>
      <c r="BJ261" s="22" t="s">
        <v>77</v>
      </c>
      <c r="BK261" s="202">
        <f t="shared" si="119"/>
        <v>0</v>
      </c>
      <c r="BL261" s="22" t="s">
        <v>178</v>
      </c>
      <c r="BM261" s="22" t="s">
        <v>1943</v>
      </c>
    </row>
    <row r="262" spans="2:65" s="1" customFormat="1" ht="22.5" customHeight="1">
      <c r="B262" s="39"/>
      <c r="C262" s="191" t="s">
        <v>1161</v>
      </c>
      <c r="D262" s="191" t="s">
        <v>173</v>
      </c>
      <c r="E262" s="192" t="s">
        <v>3491</v>
      </c>
      <c r="F262" s="193" t="s">
        <v>3492</v>
      </c>
      <c r="G262" s="194" t="s">
        <v>2708</v>
      </c>
      <c r="H262" s="195">
        <v>6</v>
      </c>
      <c r="I262" s="196"/>
      <c r="J262" s="197">
        <f t="shared" si="110"/>
        <v>0</v>
      </c>
      <c r="K262" s="193" t="s">
        <v>21</v>
      </c>
      <c r="L262" s="59"/>
      <c r="M262" s="198" t="s">
        <v>21</v>
      </c>
      <c r="N262" s="199" t="s">
        <v>40</v>
      </c>
      <c r="O262" s="40"/>
      <c r="P262" s="200">
        <f t="shared" si="111"/>
        <v>0</v>
      </c>
      <c r="Q262" s="200">
        <v>0</v>
      </c>
      <c r="R262" s="200">
        <f t="shared" si="112"/>
        <v>0</v>
      </c>
      <c r="S262" s="200">
        <v>0</v>
      </c>
      <c r="T262" s="201">
        <f t="shared" si="113"/>
        <v>0</v>
      </c>
      <c r="AR262" s="22" t="s">
        <v>178</v>
      </c>
      <c r="AT262" s="22" t="s">
        <v>173</v>
      </c>
      <c r="AU262" s="22" t="s">
        <v>79</v>
      </c>
      <c r="AY262" s="22" t="s">
        <v>171</v>
      </c>
      <c r="BE262" s="202">
        <f t="shared" si="114"/>
        <v>0</v>
      </c>
      <c r="BF262" s="202">
        <f t="shared" si="115"/>
        <v>0</v>
      </c>
      <c r="BG262" s="202">
        <f t="shared" si="116"/>
        <v>0</v>
      </c>
      <c r="BH262" s="202">
        <f t="shared" si="117"/>
        <v>0</v>
      </c>
      <c r="BI262" s="202">
        <f t="shared" si="118"/>
        <v>0</v>
      </c>
      <c r="BJ262" s="22" t="s">
        <v>77</v>
      </c>
      <c r="BK262" s="202">
        <f t="shared" si="119"/>
        <v>0</v>
      </c>
      <c r="BL262" s="22" t="s">
        <v>178</v>
      </c>
      <c r="BM262" s="22" t="s">
        <v>1955</v>
      </c>
    </row>
    <row r="263" spans="2:65" s="1" customFormat="1" ht="22.5" customHeight="1">
      <c r="B263" s="39"/>
      <c r="C263" s="191" t="s">
        <v>1166</v>
      </c>
      <c r="D263" s="191" t="s">
        <v>173</v>
      </c>
      <c r="E263" s="192" t="s">
        <v>3493</v>
      </c>
      <c r="F263" s="193" t="s">
        <v>3494</v>
      </c>
      <c r="G263" s="194" t="s">
        <v>1605</v>
      </c>
      <c r="H263" s="195">
        <v>1</v>
      </c>
      <c r="I263" s="196"/>
      <c r="J263" s="197">
        <f t="shared" si="110"/>
        <v>0</v>
      </c>
      <c r="K263" s="193" t="s">
        <v>21</v>
      </c>
      <c r="L263" s="59"/>
      <c r="M263" s="198" t="s">
        <v>21</v>
      </c>
      <c r="N263" s="199" t="s">
        <v>40</v>
      </c>
      <c r="O263" s="40"/>
      <c r="P263" s="200">
        <f t="shared" si="111"/>
        <v>0</v>
      </c>
      <c r="Q263" s="200">
        <v>0</v>
      </c>
      <c r="R263" s="200">
        <f t="shared" si="112"/>
        <v>0</v>
      </c>
      <c r="S263" s="200">
        <v>0</v>
      </c>
      <c r="T263" s="201">
        <f t="shared" si="113"/>
        <v>0</v>
      </c>
      <c r="AR263" s="22" t="s">
        <v>178</v>
      </c>
      <c r="AT263" s="22" t="s">
        <v>173</v>
      </c>
      <c r="AU263" s="22" t="s">
        <v>79</v>
      </c>
      <c r="AY263" s="22" t="s">
        <v>171</v>
      </c>
      <c r="BE263" s="202">
        <f t="shared" si="114"/>
        <v>0</v>
      </c>
      <c r="BF263" s="202">
        <f t="shared" si="115"/>
        <v>0</v>
      </c>
      <c r="BG263" s="202">
        <f t="shared" si="116"/>
        <v>0</v>
      </c>
      <c r="BH263" s="202">
        <f t="shared" si="117"/>
        <v>0</v>
      </c>
      <c r="BI263" s="202">
        <f t="shared" si="118"/>
        <v>0</v>
      </c>
      <c r="BJ263" s="22" t="s">
        <v>77</v>
      </c>
      <c r="BK263" s="202">
        <f t="shared" si="119"/>
        <v>0</v>
      </c>
      <c r="BL263" s="22" t="s">
        <v>178</v>
      </c>
      <c r="BM263" s="22" t="s">
        <v>1963</v>
      </c>
    </row>
    <row r="264" spans="2:65" s="1" customFormat="1" ht="22.5" customHeight="1">
      <c r="B264" s="39"/>
      <c r="C264" s="191" t="s">
        <v>1171</v>
      </c>
      <c r="D264" s="191" t="s">
        <v>173</v>
      </c>
      <c r="E264" s="192" t="s">
        <v>3495</v>
      </c>
      <c r="F264" s="193" t="s">
        <v>3496</v>
      </c>
      <c r="G264" s="194" t="s">
        <v>1605</v>
      </c>
      <c r="H264" s="195">
        <v>1</v>
      </c>
      <c r="I264" s="196"/>
      <c r="J264" s="197">
        <f t="shared" si="110"/>
        <v>0</v>
      </c>
      <c r="K264" s="193" t="s">
        <v>21</v>
      </c>
      <c r="L264" s="59"/>
      <c r="M264" s="198" t="s">
        <v>21</v>
      </c>
      <c r="N264" s="199" t="s">
        <v>40</v>
      </c>
      <c r="O264" s="40"/>
      <c r="P264" s="200">
        <f t="shared" si="111"/>
        <v>0</v>
      </c>
      <c r="Q264" s="200">
        <v>0</v>
      </c>
      <c r="R264" s="200">
        <f t="shared" si="112"/>
        <v>0</v>
      </c>
      <c r="S264" s="200">
        <v>0</v>
      </c>
      <c r="T264" s="201">
        <f t="shared" si="113"/>
        <v>0</v>
      </c>
      <c r="AR264" s="22" t="s">
        <v>178</v>
      </c>
      <c r="AT264" s="22" t="s">
        <v>173</v>
      </c>
      <c r="AU264" s="22" t="s">
        <v>79</v>
      </c>
      <c r="AY264" s="22" t="s">
        <v>171</v>
      </c>
      <c r="BE264" s="202">
        <f t="shared" si="114"/>
        <v>0</v>
      </c>
      <c r="BF264" s="202">
        <f t="shared" si="115"/>
        <v>0</v>
      </c>
      <c r="BG264" s="202">
        <f t="shared" si="116"/>
        <v>0</v>
      </c>
      <c r="BH264" s="202">
        <f t="shared" si="117"/>
        <v>0</v>
      </c>
      <c r="BI264" s="202">
        <f t="shared" si="118"/>
        <v>0</v>
      </c>
      <c r="BJ264" s="22" t="s">
        <v>77</v>
      </c>
      <c r="BK264" s="202">
        <f t="shared" si="119"/>
        <v>0</v>
      </c>
      <c r="BL264" s="22" t="s">
        <v>178</v>
      </c>
      <c r="BM264" s="22" t="s">
        <v>1971</v>
      </c>
    </row>
    <row r="265" spans="2:65" s="10" customFormat="1" ht="37.35" customHeight="1">
      <c r="B265" s="174"/>
      <c r="C265" s="175"/>
      <c r="D265" s="176" t="s">
        <v>68</v>
      </c>
      <c r="E265" s="177" t="s">
        <v>3497</v>
      </c>
      <c r="F265" s="177" t="s">
        <v>3498</v>
      </c>
      <c r="G265" s="175"/>
      <c r="H265" s="175"/>
      <c r="I265" s="178"/>
      <c r="J265" s="179">
        <f>BK265</f>
        <v>0</v>
      </c>
      <c r="K265" s="175"/>
      <c r="L265" s="180"/>
      <c r="M265" s="181"/>
      <c r="N265" s="182"/>
      <c r="O265" s="182"/>
      <c r="P265" s="183">
        <f>P266+P277+P286+P296</f>
        <v>0</v>
      </c>
      <c r="Q265" s="182"/>
      <c r="R265" s="183">
        <f>R266+R277+R286+R296</f>
        <v>0</v>
      </c>
      <c r="S265" s="182"/>
      <c r="T265" s="184">
        <f>T266+T277+T286+T296</f>
        <v>0</v>
      </c>
      <c r="AR265" s="185" t="s">
        <v>77</v>
      </c>
      <c r="AT265" s="186" t="s">
        <v>68</v>
      </c>
      <c r="AU265" s="186" t="s">
        <v>69</v>
      </c>
      <c r="AY265" s="185" t="s">
        <v>171</v>
      </c>
      <c r="BK265" s="187">
        <f>BK266+BK277+BK286+BK296</f>
        <v>0</v>
      </c>
    </row>
    <row r="266" spans="2:65" s="10" customFormat="1" ht="19.899999999999999" customHeight="1">
      <c r="B266" s="174"/>
      <c r="C266" s="175"/>
      <c r="D266" s="188" t="s">
        <v>68</v>
      </c>
      <c r="E266" s="189" t="s">
        <v>3499</v>
      </c>
      <c r="F266" s="189" t="s">
        <v>3500</v>
      </c>
      <c r="G266" s="175"/>
      <c r="H266" s="175"/>
      <c r="I266" s="178"/>
      <c r="J266" s="190">
        <f>BK266</f>
        <v>0</v>
      </c>
      <c r="K266" s="175"/>
      <c r="L266" s="180"/>
      <c r="M266" s="181"/>
      <c r="N266" s="182"/>
      <c r="O266" s="182"/>
      <c r="P266" s="183">
        <f>SUM(P267:P276)</f>
        <v>0</v>
      </c>
      <c r="Q266" s="182"/>
      <c r="R266" s="183">
        <f>SUM(R267:R276)</f>
        <v>0</v>
      </c>
      <c r="S266" s="182"/>
      <c r="T266" s="184">
        <f>SUM(T267:T276)</f>
        <v>0</v>
      </c>
      <c r="AR266" s="185" t="s">
        <v>77</v>
      </c>
      <c r="AT266" s="186" t="s">
        <v>68</v>
      </c>
      <c r="AU266" s="186" t="s">
        <v>77</v>
      </c>
      <c r="AY266" s="185" t="s">
        <v>171</v>
      </c>
      <c r="BK266" s="187">
        <f>SUM(BK267:BK276)</f>
        <v>0</v>
      </c>
    </row>
    <row r="267" spans="2:65" s="1" customFormat="1" ht="22.5" customHeight="1">
      <c r="B267" s="39"/>
      <c r="C267" s="191" t="s">
        <v>1176</v>
      </c>
      <c r="D267" s="191" t="s">
        <v>173</v>
      </c>
      <c r="E267" s="192" t="s">
        <v>3501</v>
      </c>
      <c r="F267" s="193" t="s">
        <v>3502</v>
      </c>
      <c r="G267" s="194" t="s">
        <v>411</v>
      </c>
      <c r="H267" s="195">
        <v>250</v>
      </c>
      <c r="I267" s="196"/>
      <c r="J267" s="197">
        <f t="shared" ref="J267:J276" si="120">ROUND(I267*H267,2)</f>
        <v>0</v>
      </c>
      <c r="K267" s="193" t="s">
        <v>21</v>
      </c>
      <c r="L267" s="59"/>
      <c r="M267" s="198" t="s">
        <v>21</v>
      </c>
      <c r="N267" s="199" t="s">
        <v>40</v>
      </c>
      <c r="O267" s="40"/>
      <c r="P267" s="200">
        <f t="shared" ref="P267:P276" si="121">O267*H267</f>
        <v>0</v>
      </c>
      <c r="Q267" s="200">
        <v>0</v>
      </c>
      <c r="R267" s="200">
        <f t="shared" ref="R267:R276" si="122">Q267*H267</f>
        <v>0</v>
      </c>
      <c r="S267" s="200">
        <v>0</v>
      </c>
      <c r="T267" s="201">
        <f t="shared" ref="T267:T276" si="123">S267*H267</f>
        <v>0</v>
      </c>
      <c r="AR267" s="22" t="s">
        <v>178</v>
      </c>
      <c r="AT267" s="22" t="s">
        <v>173</v>
      </c>
      <c r="AU267" s="22" t="s">
        <v>79</v>
      </c>
      <c r="AY267" s="22" t="s">
        <v>171</v>
      </c>
      <c r="BE267" s="202">
        <f t="shared" ref="BE267:BE276" si="124">IF(N267="základní",J267,0)</f>
        <v>0</v>
      </c>
      <c r="BF267" s="202">
        <f t="shared" ref="BF267:BF276" si="125">IF(N267="snížená",J267,0)</f>
        <v>0</v>
      </c>
      <c r="BG267" s="202">
        <f t="shared" ref="BG267:BG276" si="126">IF(N267="zákl. přenesená",J267,0)</f>
        <v>0</v>
      </c>
      <c r="BH267" s="202">
        <f t="shared" ref="BH267:BH276" si="127">IF(N267="sníž. přenesená",J267,0)</f>
        <v>0</v>
      </c>
      <c r="BI267" s="202">
        <f t="shared" ref="BI267:BI276" si="128">IF(N267="nulová",J267,0)</f>
        <v>0</v>
      </c>
      <c r="BJ267" s="22" t="s">
        <v>77</v>
      </c>
      <c r="BK267" s="202">
        <f t="shared" ref="BK267:BK276" si="129">ROUND(I267*H267,2)</f>
        <v>0</v>
      </c>
      <c r="BL267" s="22" t="s">
        <v>178</v>
      </c>
      <c r="BM267" s="22" t="s">
        <v>1980</v>
      </c>
    </row>
    <row r="268" spans="2:65" s="1" customFormat="1" ht="22.5" customHeight="1">
      <c r="B268" s="39"/>
      <c r="C268" s="191" t="s">
        <v>1180</v>
      </c>
      <c r="D268" s="191" t="s">
        <v>173</v>
      </c>
      <c r="E268" s="192" t="s">
        <v>3503</v>
      </c>
      <c r="F268" s="193" t="s">
        <v>3504</v>
      </c>
      <c r="G268" s="194" t="s">
        <v>2708</v>
      </c>
      <c r="H268" s="195">
        <v>240</v>
      </c>
      <c r="I268" s="196"/>
      <c r="J268" s="197">
        <f t="shared" si="120"/>
        <v>0</v>
      </c>
      <c r="K268" s="193" t="s">
        <v>21</v>
      </c>
      <c r="L268" s="59"/>
      <c r="M268" s="198" t="s">
        <v>21</v>
      </c>
      <c r="N268" s="199" t="s">
        <v>40</v>
      </c>
      <c r="O268" s="40"/>
      <c r="P268" s="200">
        <f t="shared" si="121"/>
        <v>0</v>
      </c>
      <c r="Q268" s="200">
        <v>0</v>
      </c>
      <c r="R268" s="200">
        <f t="shared" si="122"/>
        <v>0</v>
      </c>
      <c r="S268" s="200">
        <v>0</v>
      </c>
      <c r="T268" s="201">
        <f t="shared" si="123"/>
        <v>0</v>
      </c>
      <c r="AR268" s="22" t="s">
        <v>178</v>
      </c>
      <c r="AT268" s="22" t="s">
        <v>173</v>
      </c>
      <c r="AU268" s="22" t="s">
        <v>79</v>
      </c>
      <c r="AY268" s="22" t="s">
        <v>171</v>
      </c>
      <c r="BE268" s="202">
        <f t="shared" si="124"/>
        <v>0</v>
      </c>
      <c r="BF268" s="202">
        <f t="shared" si="125"/>
        <v>0</v>
      </c>
      <c r="BG268" s="202">
        <f t="shared" si="126"/>
        <v>0</v>
      </c>
      <c r="BH268" s="202">
        <f t="shared" si="127"/>
        <v>0</v>
      </c>
      <c r="BI268" s="202">
        <f t="shared" si="128"/>
        <v>0</v>
      </c>
      <c r="BJ268" s="22" t="s">
        <v>77</v>
      </c>
      <c r="BK268" s="202">
        <f t="shared" si="129"/>
        <v>0</v>
      </c>
      <c r="BL268" s="22" t="s">
        <v>178</v>
      </c>
      <c r="BM268" s="22" t="s">
        <v>1993</v>
      </c>
    </row>
    <row r="269" spans="2:65" s="1" customFormat="1" ht="31.5" customHeight="1">
      <c r="B269" s="39"/>
      <c r="C269" s="191" t="s">
        <v>1186</v>
      </c>
      <c r="D269" s="191" t="s">
        <v>173</v>
      </c>
      <c r="E269" s="192" t="s">
        <v>3505</v>
      </c>
      <c r="F269" s="193" t="s">
        <v>3506</v>
      </c>
      <c r="G269" s="194" t="s">
        <v>411</v>
      </c>
      <c r="H269" s="195">
        <v>70</v>
      </c>
      <c r="I269" s="196"/>
      <c r="J269" s="197">
        <f t="shared" si="120"/>
        <v>0</v>
      </c>
      <c r="K269" s="193" t="s">
        <v>21</v>
      </c>
      <c r="L269" s="59"/>
      <c r="M269" s="198" t="s">
        <v>21</v>
      </c>
      <c r="N269" s="199" t="s">
        <v>40</v>
      </c>
      <c r="O269" s="40"/>
      <c r="P269" s="200">
        <f t="shared" si="121"/>
        <v>0</v>
      </c>
      <c r="Q269" s="200">
        <v>0</v>
      </c>
      <c r="R269" s="200">
        <f t="shared" si="122"/>
        <v>0</v>
      </c>
      <c r="S269" s="200">
        <v>0</v>
      </c>
      <c r="T269" s="201">
        <f t="shared" si="123"/>
        <v>0</v>
      </c>
      <c r="AR269" s="22" t="s">
        <v>178</v>
      </c>
      <c r="AT269" s="22" t="s">
        <v>173</v>
      </c>
      <c r="AU269" s="22" t="s">
        <v>79</v>
      </c>
      <c r="AY269" s="22" t="s">
        <v>171</v>
      </c>
      <c r="BE269" s="202">
        <f t="shared" si="124"/>
        <v>0</v>
      </c>
      <c r="BF269" s="202">
        <f t="shared" si="125"/>
        <v>0</v>
      </c>
      <c r="BG269" s="202">
        <f t="shared" si="126"/>
        <v>0</v>
      </c>
      <c r="BH269" s="202">
        <f t="shared" si="127"/>
        <v>0</v>
      </c>
      <c r="BI269" s="202">
        <f t="shared" si="128"/>
        <v>0</v>
      </c>
      <c r="BJ269" s="22" t="s">
        <v>77</v>
      </c>
      <c r="BK269" s="202">
        <f t="shared" si="129"/>
        <v>0</v>
      </c>
      <c r="BL269" s="22" t="s">
        <v>178</v>
      </c>
      <c r="BM269" s="22" t="s">
        <v>2010</v>
      </c>
    </row>
    <row r="270" spans="2:65" s="1" customFormat="1" ht="22.5" customHeight="1">
      <c r="B270" s="39"/>
      <c r="C270" s="191" t="s">
        <v>1192</v>
      </c>
      <c r="D270" s="191" t="s">
        <v>173</v>
      </c>
      <c r="E270" s="192" t="s">
        <v>3507</v>
      </c>
      <c r="F270" s="193" t="s">
        <v>3508</v>
      </c>
      <c r="G270" s="194" t="s">
        <v>2708</v>
      </c>
      <c r="H270" s="195">
        <v>65</v>
      </c>
      <c r="I270" s="196"/>
      <c r="J270" s="197">
        <f t="shared" si="120"/>
        <v>0</v>
      </c>
      <c r="K270" s="193" t="s">
        <v>21</v>
      </c>
      <c r="L270" s="59"/>
      <c r="M270" s="198" t="s">
        <v>21</v>
      </c>
      <c r="N270" s="199" t="s">
        <v>40</v>
      </c>
      <c r="O270" s="40"/>
      <c r="P270" s="200">
        <f t="shared" si="121"/>
        <v>0</v>
      </c>
      <c r="Q270" s="200">
        <v>0</v>
      </c>
      <c r="R270" s="200">
        <f t="shared" si="122"/>
        <v>0</v>
      </c>
      <c r="S270" s="200">
        <v>0</v>
      </c>
      <c r="T270" s="201">
        <f t="shared" si="123"/>
        <v>0</v>
      </c>
      <c r="AR270" s="22" t="s">
        <v>178</v>
      </c>
      <c r="AT270" s="22" t="s">
        <v>173</v>
      </c>
      <c r="AU270" s="22" t="s">
        <v>79</v>
      </c>
      <c r="AY270" s="22" t="s">
        <v>171</v>
      </c>
      <c r="BE270" s="202">
        <f t="shared" si="124"/>
        <v>0</v>
      </c>
      <c r="BF270" s="202">
        <f t="shared" si="125"/>
        <v>0</v>
      </c>
      <c r="BG270" s="202">
        <f t="shared" si="126"/>
        <v>0</v>
      </c>
      <c r="BH270" s="202">
        <f t="shared" si="127"/>
        <v>0</v>
      </c>
      <c r="BI270" s="202">
        <f t="shared" si="128"/>
        <v>0</v>
      </c>
      <c r="BJ270" s="22" t="s">
        <v>77</v>
      </c>
      <c r="BK270" s="202">
        <f t="shared" si="129"/>
        <v>0</v>
      </c>
      <c r="BL270" s="22" t="s">
        <v>178</v>
      </c>
      <c r="BM270" s="22" t="s">
        <v>2021</v>
      </c>
    </row>
    <row r="271" spans="2:65" s="1" customFormat="1" ht="22.5" customHeight="1">
      <c r="B271" s="39"/>
      <c r="C271" s="191" t="s">
        <v>1198</v>
      </c>
      <c r="D271" s="191" t="s">
        <v>173</v>
      </c>
      <c r="E271" s="192" t="s">
        <v>3509</v>
      </c>
      <c r="F271" s="193" t="s">
        <v>3510</v>
      </c>
      <c r="G271" s="194" t="s">
        <v>2708</v>
      </c>
      <c r="H271" s="195">
        <v>45</v>
      </c>
      <c r="I271" s="196"/>
      <c r="J271" s="197">
        <f t="shared" si="120"/>
        <v>0</v>
      </c>
      <c r="K271" s="193" t="s">
        <v>21</v>
      </c>
      <c r="L271" s="59"/>
      <c r="M271" s="198" t="s">
        <v>21</v>
      </c>
      <c r="N271" s="199" t="s">
        <v>40</v>
      </c>
      <c r="O271" s="40"/>
      <c r="P271" s="200">
        <f t="shared" si="121"/>
        <v>0</v>
      </c>
      <c r="Q271" s="200">
        <v>0</v>
      </c>
      <c r="R271" s="200">
        <f t="shared" si="122"/>
        <v>0</v>
      </c>
      <c r="S271" s="200">
        <v>0</v>
      </c>
      <c r="T271" s="201">
        <f t="shared" si="123"/>
        <v>0</v>
      </c>
      <c r="AR271" s="22" t="s">
        <v>178</v>
      </c>
      <c r="AT271" s="22" t="s">
        <v>173</v>
      </c>
      <c r="AU271" s="22" t="s">
        <v>79</v>
      </c>
      <c r="AY271" s="22" t="s">
        <v>171</v>
      </c>
      <c r="BE271" s="202">
        <f t="shared" si="124"/>
        <v>0</v>
      </c>
      <c r="BF271" s="202">
        <f t="shared" si="125"/>
        <v>0</v>
      </c>
      <c r="BG271" s="202">
        <f t="shared" si="126"/>
        <v>0</v>
      </c>
      <c r="BH271" s="202">
        <f t="shared" si="127"/>
        <v>0</v>
      </c>
      <c r="BI271" s="202">
        <f t="shared" si="128"/>
        <v>0</v>
      </c>
      <c r="BJ271" s="22" t="s">
        <v>77</v>
      </c>
      <c r="BK271" s="202">
        <f t="shared" si="129"/>
        <v>0</v>
      </c>
      <c r="BL271" s="22" t="s">
        <v>178</v>
      </c>
      <c r="BM271" s="22" t="s">
        <v>2030</v>
      </c>
    </row>
    <row r="272" spans="2:65" s="1" customFormat="1" ht="22.5" customHeight="1">
      <c r="B272" s="39"/>
      <c r="C272" s="191" t="s">
        <v>1202</v>
      </c>
      <c r="D272" s="191" t="s">
        <v>173</v>
      </c>
      <c r="E272" s="192" t="s">
        <v>3511</v>
      </c>
      <c r="F272" s="193" t="s">
        <v>3512</v>
      </c>
      <c r="G272" s="194" t="s">
        <v>2708</v>
      </c>
      <c r="H272" s="195">
        <v>40</v>
      </c>
      <c r="I272" s="196"/>
      <c r="J272" s="197">
        <f t="shared" si="120"/>
        <v>0</v>
      </c>
      <c r="K272" s="193" t="s">
        <v>21</v>
      </c>
      <c r="L272" s="59"/>
      <c r="M272" s="198" t="s">
        <v>21</v>
      </c>
      <c r="N272" s="199" t="s">
        <v>40</v>
      </c>
      <c r="O272" s="40"/>
      <c r="P272" s="200">
        <f t="shared" si="121"/>
        <v>0</v>
      </c>
      <c r="Q272" s="200">
        <v>0</v>
      </c>
      <c r="R272" s="200">
        <f t="shared" si="122"/>
        <v>0</v>
      </c>
      <c r="S272" s="200">
        <v>0</v>
      </c>
      <c r="T272" s="201">
        <f t="shared" si="123"/>
        <v>0</v>
      </c>
      <c r="AR272" s="22" t="s">
        <v>178</v>
      </c>
      <c r="AT272" s="22" t="s">
        <v>173</v>
      </c>
      <c r="AU272" s="22" t="s">
        <v>79</v>
      </c>
      <c r="AY272" s="22" t="s">
        <v>171</v>
      </c>
      <c r="BE272" s="202">
        <f t="shared" si="124"/>
        <v>0</v>
      </c>
      <c r="BF272" s="202">
        <f t="shared" si="125"/>
        <v>0</v>
      </c>
      <c r="BG272" s="202">
        <f t="shared" si="126"/>
        <v>0</v>
      </c>
      <c r="BH272" s="202">
        <f t="shared" si="127"/>
        <v>0</v>
      </c>
      <c r="BI272" s="202">
        <f t="shared" si="128"/>
        <v>0</v>
      </c>
      <c r="BJ272" s="22" t="s">
        <v>77</v>
      </c>
      <c r="BK272" s="202">
        <f t="shared" si="129"/>
        <v>0</v>
      </c>
      <c r="BL272" s="22" t="s">
        <v>178</v>
      </c>
      <c r="BM272" s="22" t="s">
        <v>2040</v>
      </c>
    </row>
    <row r="273" spans="2:65" s="1" customFormat="1" ht="22.5" customHeight="1">
      <c r="B273" s="39"/>
      <c r="C273" s="191" t="s">
        <v>1229</v>
      </c>
      <c r="D273" s="191" t="s">
        <v>173</v>
      </c>
      <c r="E273" s="192" t="s">
        <v>3513</v>
      </c>
      <c r="F273" s="193" t="s">
        <v>3514</v>
      </c>
      <c r="G273" s="194" t="s">
        <v>2708</v>
      </c>
      <c r="H273" s="195">
        <v>95</v>
      </c>
      <c r="I273" s="196"/>
      <c r="J273" s="197">
        <f t="shared" si="120"/>
        <v>0</v>
      </c>
      <c r="K273" s="193" t="s">
        <v>21</v>
      </c>
      <c r="L273" s="59"/>
      <c r="M273" s="198" t="s">
        <v>21</v>
      </c>
      <c r="N273" s="199" t="s">
        <v>40</v>
      </c>
      <c r="O273" s="40"/>
      <c r="P273" s="200">
        <f t="shared" si="121"/>
        <v>0</v>
      </c>
      <c r="Q273" s="200">
        <v>0</v>
      </c>
      <c r="R273" s="200">
        <f t="shared" si="122"/>
        <v>0</v>
      </c>
      <c r="S273" s="200">
        <v>0</v>
      </c>
      <c r="T273" s="201">
        <f t="shared" si="123"/>
        <v>0</v>
      </c>
      <c r="AR273" s="22" t="s">
        <v>178</v>
      </c>
      <c r="AT273" s="22" t="s">
        <v>173</v>
      </c>
      <c r="AU273" s="22" t="s">
        <v>79</v>
      </c>
      <c r="AY273" s="22" t="s">
        <v>171</v>
      </c>
      <c r="BE273" s="202">
        <f t="shared" si="124"/>
        <v>0</v>
      </c>
      <c r="BF273" s="202">
        <f t="shared" si="125"/>
        <v>0</v>
      </c>
      <c r="BG273" s="202">
        <f t="shared" si="126"/>
        <v>0</v>
      </c>
      <c r="BH273" s="202">
        <f t="shared" si="127"/>
        <v>0</v>
      </c>
      <c r="BI273" s="202">
        <f t="shared" si="128"/>
        <v>0</v>
      </c>
      <c r="BJ273" s="22" t="s">
        <v>77</v>
      </c>
      <c r="BK273" s="202">
        <f t="shared" si="129"/>
        <v>0</v>
      </c>
      <c r="BL273" s="22" t="s">
        <v>178</v>
      </c>
      <c r="BM273" s="22" t="s">
        <v>2052</v>
      </c>
    </row>
    <row r="274" spans="2:65" s="1" customFormat="1" ht="22.5" customHeight="1">
      <c r="B274" s="39"/>
      <c r="C274" s="191" t="s">
        <v>1234</v>
      </c>
      <c r="D274" s="191" t="s">
        <v>173</v>
      </c>
      <c r="E274" s="192" t="s">
        <v>3515</v>
      </c>
      <c r="F274" s="193" t="s">
        <v>3516</v>
      </c>
      <c r="G274" s="194" t="s">
        <v>2708</v>
      </c>
      <c r="H274" s="195">
        <v>1</v>
      </c>
      <c r="I274" s="196"/>
      <c r="J274" s="197">
        <f t="shared" si="120"/>
        <v>0</v>
      </c>
      <c r="K274" s="193" t="s">
        <v>21</v>
      </c>
      <c r="L274" s="59"/>
      <c r="M274" s="198" t="s">
        <v>21</v>
      </c>
      <c r="N274" s="199" t="s">
        <v>40</v>
      </c>
      <c r="O274" s="40"/>
      <c r="P274" s="200">
        <f t="shared" si="121"/>
        <v>0</v>
      </c>
      <c r="Q274" s="200">
        <v>0</v>
      </c>
      <c r="R274" s="200">
        <f t="shared" si="122"/>
        <v>0</v>
      </c>
      <c r="S274" s="200">
        <v>0</v>
      </c>
      <c r="T274" s="201">
        <f t="shared" si="123"/>
        <v>0</v>
      </c>
      <c r="AR274" s="22" t="s">
        <v>178</v>
      </c>
      <c r="AT274" s="22" t="s">
        <v>173</v>
      </c>
      <c r="AU274" s="22" t="s">
        <v>79</v>
      </c>
      <c r="AY274" s="22" t="s">
        <v>171</v>
      </c>
      <c r="BE274" s="202">
        <f t="shared" si="124"/>
        <v>0</v>
      </c>
      <c r="BF274" s="202">
        <f t="shared" si="125"/>
        <v>0</v>
      </c>
      <c r="BG274" s="202">
        <f t="shared" si="126"/>
        <v>0</v>
      </c>
      <c r="BH274" s="202">
        <f t="shared" si="127"/>
        <v>0</v>
      </c>
      <c r="BI274" s="202">
        <f t="shared" si="128"/>
        <v>0</v>
      </c>
      <c r="BJ274" s="22" t="s">
        <v>77</v>
      </c>
      <c r="BK274" s="202">
        <f t="shared" si="129"/>
        <v>0</v>
      </c>
      <c r="BL274" s="22" t="s">
        <v>178</v>
      </c>
      <c r="BM274" s="22" t="s">
        <v>2060</v>
      </c>
    </row>
    <row r="275" spans="2:65" s="1" customFormat="1" ht="31.5" customHeight="1">
      <c r="B275" s="39"/>
      <c r="C275" s="191" t="s">
        <v>1242</v>
      </c>
      <c r="D275" s="191" t="s">
        <v>173</v>
      </c>
      <c r="E275" s="192" t="s">
        <v>3517</v>
      </c>
      <c r="F275" s="193" t="s">
        <v>3518</v>
      </c>
      <c r="G275" s="194" t="s">
        <v>2708</v>
      </c>
      <c r="H275" s="195">
        <v>2</v>
      </c>
      <c r="I275" s="196"/>
      <c r="J275" s="197">
        <f t="shared" si="120"/>
        <v>0</v>
      </c>
      <c r="K275" s="193" t="s">
        <v>21</v>
      </c>
      <c r="L275" s="59"/>
      <c r="M275" s="198" t="s">
        <v>21</v>
      </c>
      <c r="N275" s="199" t="s">
        <v>40</v>
      </c>
      <c r="O275" s="40"/>
      <c r="P275" s="200">
        <f t="shared" si="121"/>
        <v>0</v>
      </c>
      <c r="Q275" s="200">
        <v>0</v>
      </c>
      <c r="R275" s="200">
        <f t="shared" si="122"/>
        <v>0</v>
      </c>
      <c r="S275" s="200">
        <v>0</v>
      </c>
      <c r="T275" s="201">
        <f t="shared" si="123"/>
        <v>0</v>
      </c>
      <c r="AR275" s="22" t="s">
        <v>178</v>
      </c>
      <c r="AT275" s="22" t="s">
        <v>173</v>
      </c>
      <c r="AU275" s="22" t="s">
        <v>79</v>
      </c>
      <c r="AY275" s="22" t="s">
        <v>171</v>
      </c>
      <c r="BE275" s="202">
        <f t="shared" si="124"/>
        <v>0</v>
      </c>
      <c r="BF275" s="202">
        <f t="shared" si="125"/>
        <v>0</v>
      </c>
      <c r="BG275" s="202">
        <f t="shared" si="126"/>
        <v>0</v>
      </c>
      <c r="BH275" s="202">
        <f t="shared" si="127"/>
        <v>0</v>
      </c>
      <c r="BI275" s="202">
        <f t="shared" si="128"/>
        <v>0</v>
      </c>
      <c r="BJ275" s="22" t="s">
        <v>77</v>
      </c>
      <c r="BK275" s="202">
        <f t="shared" si="129"/>
        <v>0</v>
      </c>
      <c r="BL275" s="22" t="s">
        <v>178</v>
      </c>
      <c r="BM275" s="22" t="s">
        <v>2070</v>
      </c>
    </row>
    <row r="276" spans="2:65" s="1" customFormat="1" ht="22.5" customHeight="1">
      <c r="B276" s="39"/>
      <c r="C276" s="191" t="s">
        <v>1247</v>
      </c>
      <c r="D276" s="191" t="s">
        <v>173</v>
      </c>
      <c r="E276" s="192" t="s">
        <v>3519</v>
      </c>
      <c r="F276" s="193" t="s">
        <v>3520</v>
      </c>
      <c r="G276" s="194" t="s">
        <v>2708</v>
      </c>
      <c r="H276" s="195">
        <v>2</v>
      </c>
      <c r="I276" s="196"/>
      <c r="J276" s="197">
        <f t="shared" si="120"/>
        <v>0</v>
      </c>
      <c r="K276" s="193" t="s">
        <v>21</v>
      </c>
      <c r="L276" s="59"/>
      <c r="M276" s="198" t="s">
        <v>21</v>
      </c>
      <c r="N276" s="199" t="s">
        <v>40</v>
      </c>
      <c r="O276" s="40"/>
      <c r="P276" s="200">
        <f t="shared" si="121"/>
        <v>0</v>
      </c>
      <c r="Q276" s="200">
        <v>0</v>
      </c>
      <c r="R276" s="200">
        <f t="shared" si="122"/>
        <v>0</v>
      </c>
      <c r="S276" s="200">
        <v>0</v>
      </c>
      <c r="T276" s="201">
        <f t="shared" si="123"/>
        <v>0</v>
      </c>
      <c r="AR276" s="22" t="s">
        <v>178</v>
      </c>
      <c r="AT276" s="22" t="s">
        <v>173</v>
      </c>
      <c r="AU276" s="22" t="s">
        <v>79</v>
      </c>
      <c r="AY276" s="22" t="s">
        <v>171</v>
      </c>
      <c r="BE276" s="202">
        <f t="shared" si="124"/>
        <v>0</v>
      </c>
      <c r="BF276" s="202">
        <f t="shared" si="125"/>
        <v>0</v>
      </c>
      <c r="BG276" s="202">
        <f t="shared" si="126"/>
        <v>0</v>
      </c>
      <c r="BH276" s="202">
        <f t="shared" si="127"/>
        <v>0</v>
      </c>
      <c r="BI276" s="202">
        <f t="shared" si="128"/>
        <v>0</v>
      </c>
      <c r="BJ276" s="22" t="s">
        <v>77</v>
      </c>
      <c r="BK276" s="202">
        <f t="shared" si="129"/>
        <v>0</v>
      </c>
      <c r="BL276" s="22" t="s">
        <v>178</v>
      </c>
      <c r="BM276" s="22" t="s">
        <v>2078</v>
      </c>
    </row>
    <row r="277" spans="2:65" s="10" customFormat="1" ht="29.85" customHeight="1">
      <c r="B277" s="174"/>
      <c r="C277" s="175"/>
      <c r="D277" s="188" t="s">
        <v>68</v>
      </c>
      <c r="E277" s="189" t="s">
        <v>3521</v>
      </c>
      <c r="F277" s="189" t="s">
        <v>3522</v>
      </c>
      <c r="G277" s="175"/>
      <c r="H277" s="175"/>
      <c r="I277" s="178"/>
      <c r="J277" s="190">
        <f>BK277</f>
        <v>0</v>
      </c>
      <c r="K277" s="175"/>
      <c r="L277" s="180"/>
      <c r="M277" s="181"/>
      <c r="N277" s="182"/>
      <c r="O277" s="182"/>
      <c r="P277" s="183">
        <f>SUM(P278:P285)</f>
        <v>0</v>
      </c>
      <c r="Q277" s="182"/>
      <c r="R277" s="183">
        <f>SUM(R278:R285)</f>
        <v>0</v>
      </c>
      <c r="S277" s="182"/>
      <c r="T277" s="184">
        <f>SUM(T278:T285)</f>
        <v>0</v>
      </c>
      <c r="AR277" s="185" t="s">
        <v>77</v>
      </c>
      <c r="AT277" s="186" t="s">
        <v>68</v>
      </c>
      <c r="AU277" s="186" t="s">
        <v>77</v>
      </c>
      <c r="AY277" s="185" t="s">
        <v>171</v>
      </c>
      <c r="BK277" s="187">
        <f>SUM(BK278:BK285)</f>
        <v>0</v>
      </c>
    </row>
    <row r="278" spans="2:65" s="1" customFormat="1" ht="31.5" customHeight="1">
      <c r="B278" s="39"/>
      <c r="C278" s="191" t="s">
        <v>1252</v>
      </c>
      <c r="D278" s="191" t="s">
        <v>173</v>
      </c>
      <c r="E278" s="192" t="s">
        <v>3523</v>
      </c>
      <c r="F278" s="193" t="s">
        <v>3524</v>
      </c>
      <c r="G278" s="194" t="s">
        <v>411</v>
      </c>
      <c r="H278" s="195">
        <v>170</v>
      </c>
      <c r="I278" s="196"/>
      <c r="J278" s="197">
        <f t="shared" ref="J278:J285" si="130">ROUND(I278*H278,2)</f>
        <v>0</v>
      </c>
      <c r="K278" s="193" t="s">
        <v>21</v>
      </c>
      <c r="L278" s="59"/>
      <c r="M278" s="198" t="s">
        <v>21</v>
      </c>
      <c r="N278" s="199" t="s">
        <v>40</v>
      </c>
      <c r="O278" s="40"/>
      <c r="P278" s="200">
        <f t="shared" ref="P278:P285" si="131">O278*H278</f>
        <v>0</v>
      </c>
      <c r="Q278" s="200">
        <v>0</v>
      </c>
      <c r="R278" s="200">
        <f t="shared" ref="R278:R285" si="132">Q278*H278</f>
        <v>0</v>
      </c>
      <c r="S278" s="200">
        <v>0</v>
      </c>
      <c r="T278" s="201">
        <f t="shared" ref="T278:T285" si="133">S278*H278</f>
        <v>0</v>
      </c>
      <c r="AR278" s="22" t="s">
        <v>178</v>
      </c>
      <c r="AT278" s="22" t="s">
        <v>173</v>
      </c>
      <c r="AU278" s="22" t="s">
        <v>79</v>
      </c>
      <c r="AY278" s="22" t="s">
        <v>171</v>
      </c>
      <c r="BE278" s="202">
        <f t="shared" ref="BE278:BE285" si="134">IF(N278="základní",J278,0)</f>
        <v>0</v>
      </c>
      <c r="BF278" s="202">
        <f t="shared" ref="BF278:BF285" si="135">IF(N278="snížená",J278,0)</f>
        <v>0</v>
      </c>
      <c r="BG278" s="202">
        <f t="shared" ref="BG278:BG285" si="136">IF(N278="zákl. přenesená",J278,0)</f>
        <v>0</v>
      </c>
      <c r="BH278" s="202">
        <f t="shared" ref="BH278:BH285" si="137">IF(N278="sníž. přenesená",J278,0)</f>
        <v>0</v>
      </c>
      <c r="BI278" s="202">
        <f t="shared" ref="BI278:BI285" si="138">IF(N278="nulová",J278,0)</f>
        <v>0</v>
      </c>
      <c r="BJ278" s="22" t="s">
        <v>77</v>
      </c>
      <c r="BK278" s="202">
        <f t="shared" ref="BK278:BK285" si="139">ROUND(I278*H278,2)</f>
        <v>0</v>
      </c>
      <c r="BL278" s="22" t="s">
        <v>178</v>
      </c>
      <c r="BM278" s="22" t="s">
        <v>2086</v>
      </c>
    </row>
    <row r="279" spans="2:65" s="1" customFormat="1" ht="22.5" customHeight="1">
      <c r="B279" s="39"/>
      <c r="C279" s="191" t="s">
        <v>1256</v>
      </c>
      <c r="D279" s="191" t="s">
        <v>173</v>
      </c>
      <c r="E279" s="192" t="s">
        <v>3525</v>
      </c>
      <c r="F279" s="193" t="s">
        <v>3526</v>
      </c>
      <c r="G279" s="194" t="s">
        <v>2708</v>
      </c>
      <c r="H279" s="195">
        <v>140</v>
      </c>
      <c r="I279" s="196"/>
      <c r="J279" s="197">
        <f t="shared" si="130"/>
        <v>0</v>
      </c>
      <c r="K279" s="193" t="s">
        <v>21</v>
      </c>
      <c r="L279" s="59"/>
      <c r="M279" s="198" t="s">
        <v>21</v>
      </c>
      <c r="N279" s="199" t="s">
        <v>40</v>
      </c>
      <c r="O279" s="40"/>
      <c r="P279" s="200">
        <f t="shared" si="131"/>
        <v>0</v>
      </c>
      <c r="Q279" s="200">
        <v>0</v>
      </c>
      <c r="R279" s="200">
        <f t="shared" si="132"/>
        <v>0</v>
      </c>
      <c r="S279" s="200">
        <v>0</v>
      </c>
      <c r="T279" s="201">
        <f t="shared" si="133"/>
        <v>0</v>
      </c>
      <c r="AR279" s="22" t="s">
        <v>178</v>
      </c>
      <c r="AT279" s="22" t="s">
        <v>173</v>
      </c>
      <c r="AU279" s="22" t="s">
        <v>79</v>
      </c>
      <c r="AY279" s="22" t="s">
        <v>171</v>
      </c>
      <c r="BE279" s="202">
        <f t="shared" si="134"/>
        <v>0</v>
      </c>
      <c r="BF279" s="202">
        <f t="shared" si="135"/>
        <v>0</v>
      </c>
      <c r="BG279" s="202">
        <f t="shared" si="136"/>
        <v>0</v>
      </c>
      <c r="BH279" s="202">
        <f t="shared" si="137"/>
        <v>0</v>
      </c>
      <c r="BI279" s="202">
        <f t="shared" si="138"/>
        <v>0</v>
      </c>
      <c r="BJ279" s="22" t="s">
        <v>77</v>
      </c>
      <c r="BK279" s="202">
        <f t="shared" si="139"/>
        <v>0</v>
      </c>
      <c r="BL279" s="22" t="s">
        <v>178</v>
      </c>
      <c r="BM279" s="22" t="s">
        <v>2094</v>
      </c>
    </row>
    <row r="280" spans="2:65" s="1" customFormat="1" ht="22.5" customHeight="1">
      <c r="B280" s="39"/>
      <c r="C280" s="191" t="s">
        <v>1260</v>
      </c>
      <c r="D280" s="191" t="s">
        <v>173</v>
      </c>
      <c r="E280" s="192" t="s">
        <v>3527</v>
      </c>
      <c r="F280" s="193" t="s">
        <v>3528</v>
      </c>
      <c r="G280" s="194" t="s">
        <v>2708</v>
      </c>
      <c r="H280" s="195">
        <v>140</v>
      </c>
      <c r="I280" s="196"/>
      <c r="J280" s="197">
        <f t="shared" si="130"/>
        <v>0</v>
      </c>
      <c r="K280" s="193" t="s">
        <v>21</v>
      </c>
      <c r="L280" s="59"/>
      <c r="M280" s="198" t="s">
        <v>21</v>
      </c>
      <c r="N280" s="199" t="s">
        <v>40</v>
      </c>
      <c r="O280" s="40"/>
      <c r="P280" s="200">
        <f t="shared" si="131"/>
        <v>0</v>
      </c>
      <c r="Q280" s="200">
        <v>0</v>
      </c>
      <c r="R280" s="200">
        <f t="shared" si="132"/>
        <v>0</v>
      </c>
      <c r="S280" s="200">
        <v>0</v>
      </c>
      <c r="T280" s="201">
        <f t="shared" si="133"/>
        <v>0</v>
      </c>
      <c r="AR280" s="22" t="s">
        <v>178</v>
      </c>
      <c r="AT280" s="22" t="s">
        <v>173</v>
      </c>
      <c r="AU280" s="22" t="s">
        <v>79</v>
      </c>
      <c r="AY280" s="22" t="s">
        <v>171</v>
      </c>
      <c r="BE280" s="202">
        <f t="shared" si="134"/>
        <v>0</v>
      </c>
      <c r="BF280" s="202">
        <f t="shared" si="135"/>
        <v>0</v>
      </c>
      <c r="BG280" s="202">
        <f t="shared" si="136"/>
        <v>0</v>
      </c>
      <c r="BH280" s="202">
        <f t="shared" si="137"/>
        <v>0</v>
      </c>
      <c r="BI280" s="202">
        <f t="shared" si="138"/>
        <v>0</v>
      </c>
      <c r="BJ280" s="22" t="s">
        <v>77</v>
      </c>
      <c r="BK280" s="202">
        <f t="shared" si="139"/>
        <v>0</v>
      </c>
      <c r="BL280" s="22" t="s">
        <v>178</v>
      </c>
      <c r="BM280" s="22" t="s">
        <v>2102</v>
      </c>
    </row>
    <row r="281" spans="2:65" s="1" customFormat="1" ht="22.5" customHeight="1">
      <c r="B281" s="39"/>
      <c r="C281" s="191" t="s">
        <v>1264</v>
      </c>
      <c r="D281" s="191" t="s">
        <v>173</v>
      </c>
      <c r="E281" s="192" t="s">
        <v>3529</v>
      </c>
      <c r="F281" s="193" t="s">
        <v>3530</v>
      </c>
      <c r="G281" s="194" t="s">
        <v>2708</v>
      </c>
      <c r="H281" s="195">
        <v>14</v>
      </c>
      <c r="I281" s="196"/>
      <c r="J281" s="197">
        <f t="shared" si="130"/>
        <v>0</v>
      </c>
      <c r="K281" s="193" t="s">
        <v>21</v>
      </c>
      <c r="L281" s="59"/>
      <c r="M281" s="198" t="s">
        <v>21</v>
      </c>
      <c r="N281" s="199" t="s">
        <v>40</v>
      </c>
      <c r="O281" s="40"/>
      <c r="P281" s="200">
        <f t="shared" si="131"/>
        <v>0</v>
      </c>
      <c r="Q281" s="200">
        <v>0</v>
      </c>
      <c r="R281" s="200">
        <f t="shared" si="132"/>
        <v>0</v>
      </c>
      <c r="S281" s="200">
        <v>0</v>
      </c>
      <c r="T281" s="201">
        <f t="shared" si="133"/>
        <v>0</v>
      </c>
      <c r="AR281" s="22" t="s">
        <v>178</v>
      </c>
      <c r="AT281" s="22" t="s">
        <v>173</v>
      </c>
      <c r="AU281" s="22" t="s">
        <v>79</v>
      </c>
      <c r="AY281" s="22" t="s">
        <v>171</v>
      </c>
      <c r="BE281" s="202">
        <f t="shared" si="134"/>
        <v>0</v>
      </c>
      <c r="BF281" s="202">
        <f t="shared" si="135"/>
        <v>0</v>
      </c>
      <c r="BG281" s="202">
        <f t="shared" si="136"/>
        <v>0</v>
      </c>
      <c r="BH281" s="202">
        <f t="shared" si="137"/>
        <v>0</v>
      </c>
      <c r="BI281" s="202">
        <f t="shared" si="138"/>
        <v>0</v>
      </c>
      <c r="BJ281" s="22" t="s">
        <v>77</v>
      </c>
      <c r="BK281" s="202">
        <f t="shared" si="139"/>
        <v>0</v>
      </c>
      <c r="BL281" s="22" t="s">
        <v>178</v>
      </c>
      <c r="BM281" s="22" t="s">
        <v>2112</v>
      </c>
    </row>
    <row r="282" spans="2:65" s="1" customFormat="1" ht="22.5" customHeight="1">
      <c r="B282" s="39"/>
      <c r="C282" s="191" t="s">
        <v>1271</v>
      </c>
      <c r="D282" s="191" t="s">
        <v>173</v>
      </c>
      <c r="E282" s="192" t="s">
        <v>3531</v>
      </c>
      <c r="F282" s="193" t="s">
        <v>3532</v>
      </c>
      <c r="G282" s="194" t="s">
        <v>2708</v>
      </c>
      <c r="H282" s="195">
        <v>28</v>
      </c>
      <c r="I282" s="196"/>
      <c r="J282" s="197">
        <f t="shared" si="130"/>
        <v>0</v>
      </c>
      <c r="K282" s="193" t="s">
        <v>21</v>
      </c>
      <c r="L282" s="59"/>
      <c r="M282" s="198" t="s">
        <v>21</v>
      </c>
      <c r="N282" s="199" t="s">
        <v>40</v>
      </c>
      <c r="O282" s="40"/>
      <c r="P282" s="200">
        <f t="shared" si="131"/>
        <v>0</v>
      </c>
      <c r="Q282" s="200">
        <v>0</v>
      </c>
      <c r="R282" s="200">
        <f t="shared" si="132"/>
        <v>0</v>
      </c>
      <c r="S282" s="200">
        <v>0</v>
      </c>
      <c r="T282" s="201">
        <f t="shared" si="133"/>
        <v>0</v>
      </c>
      <c r="AR282" s="22" t="s">
        <v>178</v>
      </c>
      <c r="AT282" s="22" t="s">
        <v>173</v>
      </c>
      <c r="AU282" s="22" t="s">
        <v>79</v>
      </c>
      <c r="AY282" s="22" t="s">
        <v>171</v>
      </c>
      <c r="BE282" s="202">
        <f t="shared" si="134"/>
        <v>0</v>
      </c>
      <c r="BF282" s="202">
        <f t="shared" si="135"/>
        <v>0</v>
      </c>
      <c r="BG282" s="202">
        <f t="shared" si="136"/>
        <v>0</v>
      </c>
      <c r="BH282" s="202">
        <f t="shared" si="137"/>
        <v>0</v>
      </c>
      <c r="BI282" s="202">
        <f t="shared" si="138"/>
        <v>0</v>
      </c>
      <c r="BJ282" s="22" t="s">
        <v>77</v>
      </c>
      <c r="BK282" s="202">
        <f t="shared" si="139"/>
        <v>0</v>
      </c>
      <c r="BL282" s="22" t="s">
        <v>178</v>
      </c>
      <c r="BM282" s="22" t="s">
        <v>2120</v>
      </c>
    </row>
    <row r="283" spans="2:65" s="1" customFormat="1" ht="22.5" customHeight="1">
      <c r="B283" s="39"/>
      <c r="C283" s="191" t="s">
        <v>1275</v>
      </c>
      <c r="D283" s="191" t="s">
        <v>173</v>
      </c>
      <c r="E283" s="192" t="s">
        <v>3533</v>
      </c>
      <c r="F283" s="193" t="s">
        <v>3534</v>
      </c>
      <c r="G283" s="194" t="s">
        <v>2708</v>
      </c>
      <c r="H283" s="195">
        <v>28</v>
      </c>
      <c r="I283" s="196"/>
      <c r="J283" s="197">
        <f t="shared" si="130"/>
        <v>0</v>
      </c>
      <c r="K283" s="193" t="s">
        <v>21</v>
      </c>
      <c r="L283" s="59"/>
      <c r="M283" s="198" t="s">
        <v>21</v>
      </c>
      <c r="N283" s="199" t="s">
        <v>40</v>
      </c>
      <c r="O283" s="40"/>
      <c r="P283" s="200">
        <f t="shared" si="131"/>
        <v>0</v>
      </c>
      <c r="Q283" s="200">
        <v>0</v>
      </c>
      <c r="R283" s="200">
        <f t="shared" si="132"/>
        <v>0</v>
      </c>
      <c r="S283" s="200">
        <v>0</v>
      </c>
      <c r="T283" s="201">
        <f t="shared" si="133"/>
        <v>0</v>
      </c>
      <c r="AR283" s="22" t="s">
        <v>178</v>
      </c>
      <c r="AT283" s="22" t="s">
        <v>173</v>
      </c>
      <c r="AU283" s="22" t="s">
        <v>79</v>
      </c>
      <c r="AY283" s="22" t="s">
        <v>171</v>
      </c>
      <c r="BE283" s="202">
        <f t="shared" si="134"/>
        <v>0</v>
      </c>
      <c r="BF283" s="202">
        <f t="shared" si="135"/>
        <v>0</v>
      </c>
      <c r="BG283" s="202">
        <f t="shared" si="136"/>
        <v>0</v>
      </c>
      <c r="BH283" s="202">
        <f t="shared" si="137"/>
        <v>0</v>
      </c>
      <c r="BI283" s="202">
        <f t="shared" si="138"/>
        <v>0</v>
      </c>
      <c r="BJ283" s="22" t="s">
        <v>77</v>
      </c>
      <c r="BK283" s="202">
        <f t="shared" si="139"/>
        <v>0</v>
      </c>
      <c r="BL283" s="22" t="s">
        <v>178</v>
      </c>
      <c r="BM283" s="22" t="s">
        <v>2128</v>
      </c>
    </row>
    <row r="284" spans="2:65" s="1" customFormat="1" ht="22.5" customHeight="1">
      <c r="B284" s="39"/>
      <c r="C284" s="191" t="s">
        <v>1279</v>
      </c>
      <c r="D284" s="191" t="s">
        <v>173</v>
      </c>
      <c r="E284" s="192" t="s">
        <v>3535</v>
      </c>
      <c r="F284" s="193" t="s">
        <v>3536</v>
      </c>
      <c r="G284" s="194" t="s">
        <v>2708</v>
      </c>
      <c r="H284" s="195">
        <v>14</v>
      </c>
      <c r="I284" s="196"/>
      <c r="J284" s="197">
        <f t="shared" si="130"/>
        <v>0</v>
      </c>
      <c r="K284" s="193" t="s">
        <v>21</v>
      </c>
      <c r="L284" s="59"/>
      <c r="M284" s="198" t="s">
        <v>21</v>
      </c>
      <c r="N284" s="199" t="s">
        <v>40</v>
      </c>
      <c r="O284" s="40"/>
      <c r="P284" s="200">
        <f t="shared" si="131"/>
        <v>0</v>
      </c>
      <c r="Q284" s="200">
        <v>0</v>
      </c>
      <c r="R284" s="200">
        <f t="shared" si="132"/>
        <v>0</v>
      </c>
      <c r="S284" s="200">
        <v>0</v>
      </c>
      <c r="T284" s="201">
        <f t="shared" si="133"/>
        <v>0</v>
      </c>
      <c r="AR284" s="22" t="s">
        <v>178</v>
      </c>
      <c r="AT284" s="22" t="s">
        <v>173</v>
      </c>
      <c r="AU284" s="22" t="s">
        <v>79</v>
      </c>
      <c r="AY284" s="22" t="s">
        <v>171</v>
      </c>
      <c r="BE284" s="202">
        <f t="shared" si="134"/>
        <v>0</v>
      </c>
      <c r="BF284" s="202">
        <f t="shared" si="135"/>
        <v>0</v>
      </c>
      <c r="BG284" s="202">
        <f t="shared" si="136"/>
        <v>0</v>
      </c>
      <c r="BH284" s="202">
        <f t="shared" si="137"/>
        <v>0</v>
      </c>
      <c r="BI284" s="202">
        <f t="shared" si="138"/>
        <v>0</v>
      </c>
      <c r="BJ284" s="22" t="s">
        <v>77</v>
      </c>
      <c r="BK284" s="202">
        <f t="shared" si="139"/>
        <v>0</v>
      </c>
      <c r="BL284" s="22" t="s">
        <v>178</v>
      </c>
      <c r="BM284" s="22" t="s">
        <v>2137</v>
      </c>
    </row>
    <row r="285" spans="2:65" s="1" customFormat="1" ht="22.5" customHeight="1">
      <c r="B285" s="39"/>
      <c r="C285" s="191" t="s">
        <v>1284</v>
      </c>
      <c r="D285" s="191" t="s">
        <v>173</v>
      </c>
      <c r="E285" s="192" t="s">
        <v>3537</v>
      </c>
      <c r="F285" s="193" t="s">
        <v>3538</v>
      </c>
      <c r="G285" s="194" t="s">
        <v>2708</v>
      </c>
      <c r="H285" s="195">
        <v>14</v>
      </c>
      <c r="I285" s="196"/>
      <c r="J285" s="197">
        <f t="shared" si="130"/>
        <v>0</v>
      </c>
      <c r="K285" s="193" t="s">
        <v>21</v>
      </c>
      <c r="L285" s="59"/>
      <c r="M285" s="198" t="s">
        <v>21</v>
      </c>
      <c r="N285" s="199" t="s">
        <v>40</v>
      </c>
      <c r="O285" s="40"/>
      <c r="P285" s="200">
        <f t="shared" si="131"/>
        <v>0</v>
      </c>
      <c r="Q285" s="200">
        <v>0</v>
      </c>
      <c r="R285" s="200">
        <f t="shared" si="132"/>
        <v>0</v>
      </c>
      <c r="S285" s="200">
        <v>0</v>
      </c>
      <c r="T285" s="201">
        <f t="shared" si="133"/>
        <v>0</v>
      </c>
      <c r="AR285" s="22" t="s">
        <v>178</v>
      </c>
      <c r="AT285" s="22" t="s">
        <v>173</v>
      </c>
      <c r="AU285" s="22" t="s">
        <v>79</v>
      </c>
      <c r="AY285" s="22" t="s">
        <v>171</v>
      </c>
      <c r="BE285" s="202">
        <f t="shared" si="134"/>
        <v>0</v>
      </c>
      <c r="BF285" s="202">
        <f t="shared" si="135"/>
        <v>0</v>
      </c>
      <c r="BG285" s="202">
        <f t="shared" si="136"/>
        <v>0</v>
      </c>
      <c r="BH285" s="202">
        <f t="shared" si="137"/>
        <v>0</v>
      </c>
      <c r="BI285" s="202">
        <f t="shared" si="138"/>
        <v>0</v>
      </c>
      <c r="BJ285" s="22" t="s">
        <v>77</v>
      </c>
      <c r="BK285" s="202">
        <f t="shared" si="139"/>
        <v>0</v>
      </c>
      <c r="BL285" s="22" t="s">
        <v>178</v>
      </c>
      <c r="BM285" s="22" t="s">
        <v>2147</v>
      </c>
    </row>
    <row r="286" spans="2:65" s="10" customFormat="1" ht="29.85" customHeight="1">
      <c r="B286" s="174"/>
      <c r="C286" s="175"/>
      <c r="D286" s="188" t="s">
        <v>68</v>
      </c>
      <c r="E286" s="189" t="s">
        <v>3539</v>
      </c>
      <c r="F286" s="189" t="s">
        <v>3540</v>
      </c>
      <c r="G286" s="175"/>
      <c r="H286" s="175"/>
      <c r="I286" s="178"/>
      <c r="J286" s="190">
        <f>BK286</f>
        <v>0</v>
      </c>
      <c r="K286" s="175"/>
      <c r="L286" s="180"/>
      <c r="M286" s="181"/>
      <c r="N286" s="182"/>
      <c r="O286" s="182"/>
      <c r="P286" s="183">
        <f>SUM(P287:P295)</f>
        <v>0</v>
      </c>
      <c r="Q286" s="182"/>
      <c r="R286" s="183">
        <f>SUM(R287:R295)</f>
        <v>0</v>
      </c>
      <c r="S286" s="182"/>
      <c r="T286" s="184">
        <f>SUM(T287:T295)</f>
        <v>0</v>
      </c>
      <c r="AR286" s="185" t="s">
        <v>77</v>
      </c>
      <c r="AT286" s="186" t="s">
        <v>68</v>
      </c>
      <c r="AU286" s="186" t="s">
        <v>77</v>
      </c>
      <c r="AY286" s="185" t="s">
        <v>171</v>
      </c>
      <c r="BK286" s="187">
        <f>SUM(BK287:BK295)</f>
        <v>0</v>
      </c>
    </row>
    <row r="287" spans="2:65" s="1" customFormat="1" ht="22.5" customHeight="1">
      <c r="B287" s="39"/>
      <c r="C287" s="191" t="s">
        <v>1289</v>
      </c>
      <c r="D287" s="191" t="s">
        <v>173</v>
      </c>
      <c r="E287" s="192" t="s">
        <v>3541</v>
      </c>
      <c r="F287" s="193" t="s">
        <v>3542</v>
      </c>
      <c r="G287" s="194" t="s">
        <v>411</v>
      </c>
      <c r="H287" s="195">
        <v>60</v>
      </c>
      <c r="I287" s="196"/>
      <c r="J287" s="197">
        <f t="shared" ref="J287:J295" si="140">ROUND(I287*H287,2)</f>
        <v>0</v>
      </c>
      <c r="K287" s="193" t="s">
        <v>21</v>
      </c>
      <c r="L287" s="59"/>
      <c r="M287" s="198" t="s">
        <v>21</v>
      </c>
      <c r="N287" s="199" t="s">
        <v>40</v>
      </c>
      <c r="O287" s="40"/>
      <c r="P287" s="200">
        <f t="shared" ref="P287:P295" si="141">O287*H287</f>
        <v>0</v>
      </c>
      <c r="Q287" s="200">
        <v>0</v>
      </c>
      <c r="R287" s="200">
        <f t="shared" ref="R287:R295" si="142">Q287*H287</f>
        <v>0</v>
      </c>
      <c r="S287" s="200">
        <v>0</v>
      </c>
      <c r="T287" s="201">
        <f t="shared" ref="T287:T295" si="143">S287*H287</f>
        <v>0</v>
      </c>
      <c r="AR287" s="22" t="s">
        <v>178</v>
      </c>
      <c r="AT287" s="22" t="s">
        <v>173</v>
      </c>
      <c r="AU287" s="22" t="s">
        <v>79</v>
      </c>
      <c r="AY287" s="22" t="s">
        <v>171</v>
      </c>
      <c r="BE287" s="202">
        <f t="shared" ref="BE287:BE295" si="144">IF(N287="základní",J287,0)</f>
        <v>0</v>
      </c>
      <c r="BF287" s="202">
        <f t="shared" ref="BF287:BF295" si="145">IF(N287="snížená",J287,0)</f>
        <v>0</v>
      </c>
      <c r="BG287" s="202">
        <f t="shared" ref="BG287:BG295" si="146">IF(N287="zákl. přenesená",J287,0)</f>
        <v>0</v>
      </c>
      <c r="BH287" s="202">
        <f t="shared" ref="BH287:BH295" si="147">IF(N287="sníž. přenesená",J287,0)</f>
        <v>0</v>
      </c>
      <c r="BI287" s="202">
        <f t="shared" ref="BI287:BI295" si="148">IF(N287="nulová",J287,0)</f>
        <v>0</v>
      </c>
      <c r="BJ287" s="22" t="s">
        <v>77</v>
      </c>
      <c r="BK287" s="202">
        <f t="shared" ref="BK287:BK295" si="149">ROUND(I287*H287,2)</f>
        <v>0</v>
      </c>
      <c r="BL287" s="22" t="s">
        <v>178</v>
      </c>
      <c r="BM287" s="22" t="s">
        <v>2156</v>
      </c>
    </row>
    <row r="288" spans="2:65" s="1" customFormat="1" ht="31.5" customHeight="1">
      <c r="B288" s="39"/>
      <c r="C288" s="191" t="s">
        <v>1293</v>
      </c>
      <c r="D288" s="191" t="s">
        <v>173</v>
      </c>
      <c r="E288" s="192" t="s">
        <v>3543</v>
      </c>
      <c r="F288" s="193" t="s">
        <v>3544</v>
      </c>
      <c r="G288" s="194" t="s">
        <v>411</v>
      </c>
      <c r="H288" s="195">
        <v>50</v>
      </c>
      <c r="I288" s="196"/>
      <c r="J288" s="197">
        <f t="shared" si="140"/>
        <v>0</v>
      </c>
      <c r="K288" s="193" t="s">
        <v>21</v>
      </c>
      <c r="L288" s="59"/>
      <c r="M288" s="198" t="s">
        <v>21</v>
      </c>
      <c r="N288" s="199" t="s">
        <v>40</v>
      </c>
      <c r="O288" s="40"/>
      <c r="P288" s="200">
        <f t="shared" si="141"/>
        <v>0</v>
      </c>
      <c r="Q288" s="200">
        <v>0</v>
      </c>
      <c r="R288" s="200">
        <f t="shared" si="142"/>
        <v>0</v>
      </c>
      <c r="S288" s="200">
        <v>0</v>
      </c>
      <c r="T288" s="201">
        <f t="shared" si="143"/>
        <v>0</v>
      </c>
      <c r="AR288" s="22" t="s">
        <v>178</v>
      </c>
      <c r="AT288" s="22" t="s">
        <v>173</v>
      </c>
      <c r="AU288" s="22" t="s">
        <v>79</v>
      </c>
      <c r="AY288" s="22" t="s">
        <v>171</v>
      </c>
      <c r="BE288" s="202">
        <f t="shared" si="144"/>
        <v>0</v>
      </c>
      <c r="BF288" s="202">
        <f t="shared" si="145"/>
        <v>0</v>
      </c>
      <c r="BG288" s="202">
        <f t="shared" si="146"/>
        <v>0</v>
      </c>
      <c r="BH288" s="202">
        <f t="shared" si="147"/>
        <v>0</v>
      </c>
      <c r="BI288" s="202">
        <f t="shared" si="148"/>
        <v>0</v>
      </c>
      <c r="BJ288" s="22" t="s">
        <v>77</v>
      </c>
      <c r="BK288" s="202">
        <f t="shared" si="149"/>
        <v>0</v>
      </c>
      <c r="BL288" s="22" t="s">
        <v>178</v>
      </c>
      <c r="BM288" s="22" t="s">
        <v>2171</v>
      </c>
    </row>
    <row r="289" spans="2:65" s="1" customFormat="1" ht="22.5" customHeight="1">
      <c r="B289" s="39"/>
      <c r="C289" s="191" t="s">
        <v>1298</v>
      </c>
      <c r="D289" s="191" t="s">
        <v>173</v>
      </c>
      <c r="E289" s="192" t="s">
        <v>3545</v>
      </c>
      <c r="F289" s="193" t="s">
        <v>3546</v>
      </c>
      <c r="G289" s="194" t="s">
        <v>2708</v>
      </c>
      <c r="H289" s="195">
        <v>10</v>
      </c>
      <c r="I289" s="196"/>
      <c r="J289" s="197">
        <f t="shared" si="140"/>
        <v>0</v>
      </c>
      <c r="K289" s="193" t="s">
        <v>21</v>
      </c>
      <c r="L289" s="59"/>
      <c r="M289" s="198" t="s">
        <v>21</v>
      </c>
      <c r="N289" s="199" t="s">
        <v>40</v>
      </c>
      <c r="O289" s="40"/>
      <c r="P289" s="200">
        <f t="shared" si="141"/>
        <v>0</v>
      </c>
      <c r="Q289" s="200">
        <v>0</v>
      </c>
      <c r="R289" s="200">
        <f t="shared" si="142"/>
        <v>0</v>
      </c>
      <c r="S289" s="200">
        <v>0</v>
      </c>
      <c r="T289" s="201">
        <f t="shared" si="143"/>
        <v>0</v>
      </c>
      <c r="AR289" s="22" t="s">
        <v>178</v>
      </c>
      <c r="AT289" s="22" t="s">
        <v>173</v>
      </c>
      <c r="AU289" s="22" t="s">
        <v>79</v>
      </c>
      <c r="AY289" s="22" t="s">
        <v>171</v>
      </c>
      <c r="BE289" s="202">
        <f t="shared" si="144"/>
        <v>0</v>
      </c>
      <c r="BF289" s="202">
        <f t="shared" si="145"/>
        <v>0</v>
      </c>
      <c r="BG289" s="202">
        <f t="shared" si="146"/>
        <v>0</v>
      </c>
      <c r="BH289" s="202">
        <f t="shared" si="147"/>
        <v>0</v>
      </c>
      <c r="BI289" s="202">
        <f t="shared" si="148"/>
        <v>0</v>
      </c>
      <c r="BJ289" s="22" t="s">
        <v>77</v>
      </c>
      <c r="BK289" s="202">
        <f t="shared" si="149"/>
        <v>0</v>
      </c>
      <c r="BL289" s="22" t="s">
        <v>178</v>
      </c>
      <c r="BM289" s="22" t="s">
        <v>2182</v>
      </c>
    </row>
    <row r="290" spans="2:65" s="1" customFormat="1" ht="22.5" customHeight="1">
      <c r="B290" s="39"/>
      <c r="C290" s="191" t="s">
        <v>1303</v>
      </c>
      <c r="D290" s="191" t="s">
        <v>173</v>
      </c>
      <c r="E290" s="192" t="s">
        <v>3547</v>
      </c>
      <c r="F290" s="193" t="s">
        <v>3548</v>
      </c>
      <c r="G290" s="194" t="s">
        <v>2708</v>
      </c>
      <c r="H290" s="195">
        <v>30</v>
      </c>
      <c r="I290" s="196"/>
      <c r="J290" s="197">
        <f t="shared" si="140"/>
        <v>0</v>
      </c>
      <c r="K290" s="193" t="s">
        <v>21</v>
      </c>
      <c r="L290" s="59"/>
      <c r="M290" s="198" t="s">
        <v>21</v>
      </c>
      <c r="N290" s="199" t="s">
        <v>40</v>
      </c>
      <c r="O290" s="40"/>
      <c r="P290" s="200">
        <f t="shared" si="141"/>
        <v>0</v>
      </c>
      <c r="Q290" s="200">
        <v>0</v>
      </c>
      <c r="R290" s="200">
        <f t="shared" si="142"/>
        <v>0</v>
      </c>
      <c r="S290" s="200">
        <v>0</v>
      </c>
      <c r="T290" s="201">
        <f t="shared" si="143"/>
        <v>0</v>
      </c>
      <c r="AR290" s="22" t="s">
        <v>178</v>
      </c>
      <c r="AT290" s="22" t="s">
        <v>173</v>
      </c>
      <c r="AU290" s="22" t="s">
        <v>79</v>
      </c>
      <c r="AY290" s="22" t="s">
        <v>171</v>
      </c>
      <c r="BE290" s="202">
        <f t="shared" si="144"/>
        <v>0</v>
      </c>
      <c r="BF290" s="202">
        <f t="shared" si="145"/>
        <v>0</v>
      </c>
      <c r="BG290" s="202">
        <f t="shared" si="146"/>
        <v>0</v>
      </c>
      <c r="BH290" s="202">
        <f t="shared" si="147"/>
        <v>0</v>
      </c>
      <c r="BI290" s="202">
        <f t="shared" si="148"/>
        <v>0</v>
      </c>
      <c r="BJ290" s="22" t="s">
        <v>77</v>
      </c>
      <c r="BK290" s="202">
        <f t="shared" si="149"/>
        <v>0</v>
      </c>
      <c r="BL290" s="22" t="s">
        <v>178</v>
      </c>
      <c r="BM290" s="22" t="s">
        <v>2191</v>
      </c>
    </row>
    <row r="291" spans="2:65" s="1" customFormat="1" ht="44.25" customHeight="1">
      <c r="B291" s="39"/>
      <c r="C291" s="191" t="s">
        <v>1308</v>
      </c>
      <c r="D291" s="191" t="s">
        <v>173</v>
      </c>
      <c r="E291" s="192" t="s">
        <v>3549</v>
      </c>
      <c r="F291" s="193" t="s">
        <v>3550</v>
      </c>
      <c r="G291" s="194" t="s">
        <v>1605</v>
      </c>
      <c r="H291" s="195">
        <v>1</v>
      </c>
      <c r="I291" s="196"/>
      <c r="J291" s="197">
        <f t="shared" si="140"/>
        <v>0</v>
      </c>
      <c r="K291" s="193" t="s">
        <v>21</v>
      </c>
      <c r="L291" s="59"/>
      <c r="M291" s="198" t="s">
        <v>21</v>
      </c>
      <c r="N291" s="199" t="s">
        <v>40</v>
      </c>
      <c r="O291" s="40"/>
      <c r="P291" s="200">
        <f t="shared" si="141"/>
        <v>0</v>
      </c>
      <c r="Q291" s="200">
        <v>0</v>
      </c>
      <c r="R291" s="200">
        <f t="shared" si="142"/>
        <v>0</v>
      </c>
      <c r="S291" s="200">
        <v>0</v>
      </c>
      <c r="T291" s="201">
        <f t="shared" si="143"/>
        <v>0</v>
      </c>
      <c r="AR291" s="22" t="s">
        <v>178</v>
      </c>
      <c r="AT291" s="22" t="s">
        <v>173</v>
      </c>
      <c r="AU291" s="22" t="s">
        <v>79</v>
      </c>
      <c r="AY291" s="22" t="s">
        <v>171</v>
      </c>
      <c r="BE291" s="202">
        <f t="shared" si="144"/>
        <v>0</v>
      </c>
      <c r="BF291" s="202">
        <f t="shared" si="145"/>
        <v>0</v>
      </c>
      <c r="BG291" s="202">
        <f t="shared" si="146"/>
        <v>0</v>
      </c>
      <c r="BH291" s="202">
        <f t="shared" si="147"/>
        <v>0</v>
      </c>
      <c r="BI291" s="202">
        <f t="shared" si="148"/>
        <v>0</v>
      </c>
      <c r="BJ291" s="22" t="s">
        <v>77</v>
      </c>
      <c r="BK291" s="202">
        <f t="shared" si="149"/>
        <v>0</v>
      </c>
      <c r="BL291" s="22" t="s">
        <v>178</v>
      </c>
      <c r="BM291" s="22" t="s">
        <v>2209</v>
      </c>
    </row>
    <row r="292" spans="2:65" s="1" customFormat="1" ht="31.5" customHeight="1">
      <c r="B292" s="39"/>
      <c r="C292" s="191" t="s">
        <v>1313</v>
      </c>
      <c r="D292" s="191" t="s">
        <v>173</v>
      </c>
      <c r="E292" s="192" t="s">
        <v>3551</v>
      </c>
      <c r="F292" s="193" t="s">
        <v>3552</v>
      </c>
      <c r="G292" s="194" t="s">
        <v>1605</v>
      </c>
      <c r="H292" s="195">
        <v>1</v>
      </c>
      <c r="I292" s="196"/>
      <c r="J292" s="197">
        <f t="shared" si="140"/>
        <v>0</v>
      </c>
      <c r="K292" s="193" t="s">
        <v>21</v>
      </c>
      <c r="L292" s="59"/>
      <c r="M292" s="198" t="s">
        <v>21</v>
      </c>
      <c r="N292" s="199" t="s">
        <v>40</v>
      </c>
      <c r="O292" s="40"/>
      <c r="P292" s="200">
        <f t="shared" si="141"/>
        <v>0</v>
      </c>
      <c r="Q292" s="200">
        <v>0</v>
      </c>
      <c r="R292" s="200">
        <f t="shared" si="142"/>
        <v>0</v>
      </c>
      <c r="S292" s="200">
        <v>0</v>
      </c>
      <c r="T292" s="201">
        <f t="shared" si="143"/>
        <v>0</v>
      </c>
      <c r="AR292" s="22" t="s">
        <v>178</v>
      </c>
      <c r="AT292" s="22" t="s">
        <v>173</v>
      </c>
      <c r="AU292" s="22" t="s">
        <v>79</v>
      </c>
      <c r="AY292" s="22" t="s">
        <v>171</v>
      </c>
      <c r="BE292" s="202">
        <f t="shared" si="144"/>
        <v>0</v>
      </c>
      <c r="BF292" s="202">
        <f t="shared" si="145"/>
        <v>0</v>
      </c>
      <c r="BG292" s="202">
        <f t="shared" si="146"/>
        <v>0</v>
      </c>
      <c r="BH292" s="202">
        <f t="shared" si="147"/>
        <v>0</v>
      </c>
      <c r="BI292" s="202">
        <f t="shared" si="148"/>
        <v>0</v>
      </c>
      <c r="BJ292" s="22" t="s">
        <v>77</v>
      </c>
      <c r="BK292" s="202">
        <f t="shared" si="149"/>
        <v>0</v>
      </c>
      <c r="BL292" s="22" t="s">
        <v>178</v>
      </c>
      <c r="BM292" s="22" t="s">
        <v>2225</v>
      </c>
    </row>
    <row r="293" spans="2:65" s="1" customFormat="1" ht="31.5" customHeight="1">
      <c r="B293" s="39"/>
      <c r="C293" s="191" t="s">
        <v>1320</v>
      </c>
      <c r="D293" s="191" t="s">
        <v>173</v>
      </c>
      <c r="E293" s="192" t="s">
        <v>3553</v>
      </c>
      <c r="F293" s="193" t="s">
        <v>3554</v>
      </c>
      <c r="G293" s="194" t="s">
        <v>1605</v>
      </c>
      <c r="H293" s="195">
        <v>1</v>
      </c>
      <c r="I293" s="196"/>
      <c r="J293" s="197">
        <f t="shared" si="140"/>
        <v>0</v>
      </c>
      <c r="K293" s="193" t="s">
        <v>21</v>
      </c>
      <c r="L293" s="59"/>
      <c r="M293" s="198" t="s">
        <v>21</v>
      </c>
      <c r="N293" s="199" t="s">
        <v>40</v>
      </c>
      <c r="O293" s="40"/>
      <c r="P293" s="200">
        <f t="shared" si="141"/>
        <v>0</v>
      </c>
      <c r="Q293" s="200">
        <v>0</v>
      </c>
      <c r="R293" s="200">
        <f t="shared" si="142"/>
        <v>0</v>
      </c>
      <c r="S293" s="200">
        <v>0</v>
      </c>
      <c r="T293" s="201">
        <f t="shared" si="143"/>
        <v>0</v>
      </c>
      <c r="AR293" s="22" t="s">
        <v>178</v>
      </c>
      <c r="AT293" s="22" t="s">
        <v>173</v>
      </c>
      <c r="AU293" s="22" t="s">
        <v>79</v>
      </c>
      <c r="AY293" s="22" t="s">
        <v>171</v>
      </c>
      <c r="BE293" s="202">
        <f t="shared" si="144"/>
        <v>0</v>
      </c>
      <c r="BF293" s="202">
        <f t="shared" si="145"/>
        <v>0</v>
      </c>
      <c r="BG293" s="202">
        <f t="shared" si="146"/>
        <v>0</v>
      </c>
      <c r="BH293" s="202">
        <f t="shared" si="147"/>
        <v>0</v>
      </c>
      <c r="BI293" s="202">
        <f t="shared" si="148"/>
        <v>0</v>
      </c>
      <c r="BJ293" s="22" t="s">
        <v>77</v>
      </c>
      <c r="BK293" s="202">
        <f t="shared" si="149"/>
        <v>0</v>
      </c>
      <c r="BL293" s="22" t="s">
        <v>178</v>
      </c>
      <c r="BM293" s="22" t="s">
        <v>2237</v>
      </c>
    </row>
    <row r="294" spans="2:65" s="1" customFormat="1" ht="31.5" customHeight="1">
      <c r="B294" s="39"/>
      <c r="C294" s="191" t="s">
        <v>1328</v>
      </c>
      <c r="D294" s="191" t="s">
        <v>173</v>
      </c>
      <c r="E294" s="192" t="s">
        <v>3555</v>
      </c>
      <c r="F294" s="193" t="s">
        <v>3556</v>
      </c>
      <c r="G294" s="194" t="s">
        <v>1605</v>
      </c>
      <c r="H294" s="195">
        <v>1</v>
      </c>
      <c r="I294" s="196"/>
      <c r="J294" s="197">
        <f t="shared" si="140"/>
        <v>0</v>
      </c>
      <c r="K294" s="193" t="s">
        <v>21</v>
      </c>
      <c r="L294" s="59"/>
      <c r="M294" s="198" t="s">
        <v>21</v>
      </c>
      <c r="N294" s="199" t="s">
        <v>40</v>
      </c>
      <c r="O294" s="40"/>
      <c r="P294" s="200">
        <f t="shared" si="141"/>
        <v>0</v>
      </c>
      <c r="Q294" s="200">
        <v>0</v>
      </c>
      <c r="R294" s="200">
        <f t="shared" si="142"/>
        <v>0</v>
      </c>
      <c r="S294" s="200">
        <v>0</v>
      </c>
      <c r="T294" s="201">
        <f t="shared" si="143"/>
        <v>0</v>
      </c>
      <c r="AR294" s="22" t="s">
        <v>178</v>
      </c>
      <c r="AT294" s="22" t="s">
        <v>173</v>
      </c>
      <c r="AU294" s="22" t="s">
        <v>79</v>
      </c>
      <c r="AY294" s="22" t="s">
        <v>171</v>
      </c>
      <c r="BE294" s="202">
        <f t="shared" si="144"/>
        <v>0</v>
      </c>
      <c r="BF294" s="202">
        <f t="shared" si="145"/>
        <v>0</v>
      </c>
      <c r="BG294" s="202">
        <f t="shared" si="146"/>
        <v>0</v>
      </c>
      <c r="BH294" s="202">
        <f t="shared" si="147"/>
        <v>0</v>
      </c>
      <c r="BI294" s="202">
        <f t="shared" si="148"/>
        <v>0</v>
      </c>
      <c r="BJ294" s="22" t="s">
        <v>77</v>
      </c>
      <c r="BK294" s="202">
        <f t="shared" si="149"/>
        <v>0</v>
      </c>
      <c r="BL294" s="22" t="s">
        <v>178</v>
      </c>
      <c r="BM294" s="22" t="s">
        <v>2247</v>
      </c>
    </row>
    <row r="295" spans="2:65" s="1" customFormat="1" ht="22.5" customHeight="1">
      <c r="B295" s="39"/>
      <c r="C295" s="191" t="s">
        <v>1333</v>
      </c>
      <c r="D295" s="191" t="s">
        <v>173</v>
      </c>
      <c r="E295" s="192" t="s">
        <v>3557</v>
      </c>
      <c r="F295" s="193" t="s">
        <v>3558</v>
      </c>
      <c r="G295" s="194" t="s">
        <v>1605</v>
      </c>
      <c r="H295" s="195">
        <v>1</v>
      </c>
      <c r="I295" s="196"/>
      <c r="J295" s="197">
        <f t="shared" si="140"/>
        <v>0</v>
      </c>
      <c r="K295" s="193" t="s">
        <v>21</v>
      </c>
      <c r="L295" s="59"/>
      <c r="M295" s="198" t="s">
        <v>21</v>
      </c>
      <c r="N295" s="199" t="s">
        <v>40</v>
      </c>
      <c r="O295" s="40"/>
      <c r="P295" s="200">
        <f t="shared" si="141"/>
        <v>0</v>
      </c>
      <c r="Q295" s="200">
        <v>0</v>
      </c>
      <c r="R295" s="200">
        <f t="shared" si="142"/>
        <v>0</v>
      </c>
      <c r="S295" s="200">
        <v>0</v>
      </c>
      <c r="T295" s="201">
        <f t="shared" si="143"/>
        <v>0</v>
      </c>
      <c r="AR295" s="22" t="s">
        <v>178</v>
      </c>
      <c r="AT295" s="22" t="s">
        <v>173</v>
      </c>
      <c r="AU295" s="22" t="s">
        <v>79</v>
      </c>
      <c r="AY295" s="22" t="s">
        <v>171</v>
      </c>
      <c r="BE295" s="202">
        <f t="shared" si="144"/>
        <v>0</v>
      </c>
      <c r="BF295" s="202">
        <f t="shared" si="145"/>
        <v>0</v>
      </c>
      <c r="BG295" s="202">
        <f t="shared" si="146"/>
        <v>0</v>
      </c>
      <c r="BH295" s="202">
        <f t="shared" si="147"/>
        <v>0</v>
      </c>
      <c r="BI295" s="202">
        <f t="shared" si="148"/>
        <v>0</v>
      </c>
      <c r="BJ295" s="22" t="s">
        <v>77</v>
      </c>
      <c r="BK295" s="202">
        <f t="shared" si="149"/>
        <v>0</v>
      </c>
      <c r="BL295" s="22" t="s">
        <v>178</v>
      </c>
      <c r="BM295" s="22" t="s">
        <v>2261</v>
      </c>
    </row>
    <row r="296" spans="2:65" s="10" customFormat="1" ht="29.85" customHeight="1">
      <c r="B296" s="174"/>
      <c r="C296" s="175"/>
      <c r="D296" s="188" t="s">
        <v>68</v>
      </c>
      <c r="E296" s="189" t="s">
        <v>3559</v>
      </c>
      <c r="F296" s="189" t="s">
        <v>3560</v>
      </c>
      <c r="G296" s="175"/>
      <c r="H296" s="175"/>
      <c r="I296" s="178"/>
      <c r="J296" s="190">
        <f>BK296</f>
        <v>0</v>
      </c>
      <c r="K296" s="175"/>
      <c r="L296" s="180"/>
      <c r="M296" s="181"/>
      <c r="N296" s="182"/>
      <c r="O296" s="182"/>
      <c r="P296" s="183">
        <f>P297+SUM(P298:P301)</f>
        <v>0</v>
      </c>
      <c r="Q296" s="182"/>
      <c r="R296" s="183">
        <f>R297+SUM(R298:R301)</f>
        <v>0</v>
      </c>
      <c r="S296" s="182"/>
      <c r="T296" s="184">
        <f>T297+SUM(T298:T301)</f>
        <v>0</v>
      </c>
      <c r="AR296" s="185" t="s">
        <v>77</v>
      </c>
      <c r="AT296" s="186" t="s">
        <v>68</v>
      </c>
      <c r="AU296" s="186" t="s">
        <v>77</v>
      </c>
      <c r="AY296" s="185" t="s">
        <v>171</v>
      </c>
      <c r="BK296" s="187">
        <f>BK297+SUM(BK298:BK301)</f>
        <v>0</v>
      </c>
    </row>
    <row r="297" spans="2:65" s="1" customFormat="1" ht="22.5" customHeight="1">
      <c r="B297" s="39"/>
      <c r="C297" s="191" t="s">
        <v>1338</v>
      </c>
      <c r="D297" s="191" t="s">
        <v>173</v>
      </c>
      <c r="E297" s="192" t="s">
        <v>3561</v>
      </c>
      <c r="F297" s="193" t="s">
        <v>3562</v>
      </c>
      <c r="G297" s="194" t="s">
        <v>176</v>
      </c>
      <c r="H297" s="195">
        <v>25</v>
      </c>
      <c r="I297" s="196"/>
      <c r="J297" s="197">
        <f>ROUND(I297*H297,2)</f>
        <v>0</v>
      </c>
      <c r="K297" s="193" t="s">
        <v>21</v>
      </c>
      <c r="L297" s="59"/>
      <c r="M297" s="198" t="s">
        <v>21</v>
      </c>
      <c r="N297" s="199" t="s">
        <v>40</v>
      </c>
      <c r="O297" s="40"/>
      <c r="P297" s="200">
        <f>O297*H297</f>
        <v>0</v>
      </c>
      <c r="Q297" s="200">
        <v>0</v>
      </c>
      <c r="R297" s="200">
        <f>Q297*H297</f>
        <v>0</v>
      </c>
      <c r="S297" s="200">
        <v>0</v>
      </c>
      <c r="T297" s="201">
        <f>S297*H297</f>
        <v>0</v>
      </c>
      <c r="AR297" s="22" t="s">
        <v>178</v>
      </c>
      <c r="AT297" s="22" t="s">
        <v>173</v>
      </c>
      <c r="AU297" s="22" t="s">
        <v>79</v>
      </c>
      <c r="AY297" s="22" t="s">
        <v>171</v>
      </c>
      <c r="BE297" s="202">
        <f>IF(N297="základní",J297,0)</f>
        <v>0</v>
      </c>
      <c r="BF297" s="202">
        <f>IF(N297="snížená",J297,0)</f>
        <v>0</v>
      </c>
      <c r="BG297" s="202">
        <f>IF(N297="zákl. přenesená",J297,0)</f>
        <v>0</v>
      </c>
      <c r="BH297" s="202">
        <f>IF(N297="sníž. přenesená",J297,0)</f>
        <v>0</v>
      </c>
      <c r="BI297" s="202">
        <f>IF(N297="nulová",J297,0)</f>
        <v>0</v>
      </c>
      <c r="BJ297" s="22" t="s">
        <v>77</v>
      </c>
      <c r="BK297" s="202">
        <f>ROUND(I297*H297,2)</f>
        <v>0</v>
      </c>
      <c r="BL297" s="22" t="s">
        <v>178</v>
      </c>
      <c r="BM297" s="22" t="s">
        <v>2271</v>
      </c>
    </row>
    <row r="298" spans="2:65" s="1" customFormat="1" ht="22.5" customHeight="1">
      <c r="B298" s="39"/>
      <c r="C298" s="191" t="s">
        <v>1345</v>
      </c>
      <c r="D298" s="191" t="s">
        <v>173</v>
      </c>
      <c r="E298" s="192" t="s">
        <v>3563</v>
      </c>
      <c r="F298" s="193" t="s">
        <v>3564</v>
      </c>
      <c r="G298" s="194" t="s">
        <v>411</v>
      </c>
      <c r="H298" s="195">
        <v>50</v>
      </c>
      <c r="I298" s="196"/>
      <c r="J298" s="197">
        <f>ROUND(I298*H298,2)</f>
        <v>0</v>
      </c>
      <c r="K298" s="193" t="s">
        <v>21</v>
      </c>
      <c r="L298" s="59"/>
      <c r="M298" s="198" t="s">
        <v>21</v>
      </c>
      <c r="N298" s="199" t="s">
        <v>40</v>
      </c>
      <c r="O298" s="40"/>
      <c r="P298" s="200">
        <f>O298*H298</f>
        <v>0</v>
      </c>
      <c r="Q298" s="200">
        <v>0</v>
      </c>
      <c r="R298" s="200">
        <f>Q298*H298</f>
        <v>0</v>
      </c>
      <c r="S298" s="200">
        <v>0</v>
      </c>
      <c r="T298" s="201">
        <f>S298*H298</f>
        <v>0</v>
      </c>
      <c r="AR298" s="22" t="s">
        <v>178</v>
      </c>
      <c r="AT298" s="22" t="s">
        <v>173</v>
      </c>
      <c r="AU298" s="22" t="s">
        <v>79</v>
      </c>
      <c r="AY298" s="22" t="s">
        <v>171</v>
      </c>
      <c r="BE298" s="202">
        <f>IF(N298="základní",J298,0)</f>
        <v>0</v>
      </c>
      <c r="BF298" s="202">
        <f>IF(N298="snížená",J298,0)</f>
        <v>0</v>
      </c>
      <c r="BG298" s="202">
        <f>IF(N298="zákl. přenesená",J298,0)</f>
        <v>0</v>
      </c>
      <c r="BH298" s="202">
        <f>IF(N298="sníž. přenesená",J298,0)</f>
        <v>0</v>
      </c>
      <c r="BI298" s="202">
        <f>IF(N298="nulová",J298,0)</f>
        <v>0</v>
      </c>
      <c r="BJ298" s="22" t="s">
        <v>77</v>
      </c>
      <c r="BK298" s="202">
        <f>ROUND(I298*H298,2)</f>
        <v>0</v>
      </c>
      <c r="BL298" s="22" t="s">
        <v>178</v>
      </c>
      <c r="BM298" s="22" t="s">
        <v>2280</v>
      </c>
    </row>
    <row r="299" spans="2:65" s="1" customFormat="1" ht="22.5" customHeight="1">
      <c r="B299" s="39"/>
      <c r="C299" s="191" t="s">
        <v>1349</v>
      </c>
      <c r="D299" s="191" t="s">
        <v>173</v>
      </c>
      <c r="E299" s="192" t="s">
        <v>3565</v>
      </c>
      <c r="F299" s="193" t="s">
        <v>3566</v>
      </c>
      <c r="G299" s="194" t="s">
        <v>411</v>
      </c>
      <c r="H299" s="195">
        <v>50</v>
      </c>
      <c r="I299" s="196"/>
      <c r="J299" s="197">
        <f>ROUND(I299*H299,2)</f>
        <v>0</v>
      </c>
      <c r="K299" s="193" t="s">
        <v>21</v>
      </c>
      <c r="L299" s="59"/>
      <c r="M299" s="198" t="s">
        <v>21</v>
      </c>
      <c r="N299" s="199" t="s">
        <v>40</v>
      </c>
      <c r="O299" s="40"/>
      <c r="P299" s="200">
        <f>O299*H299</f>
        <v>0</v>
      </c>
      <c r="Q299" s="200">
        <v>0</v>
      </c>
      <c r="R299" s="200">
        <f>Q299*H299</f>
        <v>0</v>
      </c>
      <c r="S299" s="200">
        <v>0</v>
      </c>
      <c r="T299" s="201">
        <f>S299*H299</f>
        <v>0</v>
      </c>
      <c r="AR299" s="22" t="s">
        <v>178</v>
      </c>
      <c r="AT299" s="22" t="s">
        <v>173</v>
      </c>
      <c r="AU299" s="22" t="s">
        <v>79</v>
      </c>
      <c r="AY299" s="22" t="s">
        <v>171</v>
      </c>
      <c r="BE299" s="202">
        <f>IF(N299="základní",J299,0)</f>
        <v>0</v>
      </c>
      <c r="BF299" s="202">
        <f>IF(N299="snížená",J299,0)</f>
        <v>0</v>
      </c>
      <c r="BG299" s="202">
        <f>IF(N299="zákl. přenesená",J299,0)</f>
        <v>0</v>
      </c>
      <c r="BH299" s="202">
        <f>IF(N299="sníž. přenesená",J299,0)</f>
        <v>0</v>
      </c>
      <c r="BI299" s="202">
        <f>IF(N299="nulová",J299,0)</f>
        <v>0</v>
      </c>
      <c r="BJ299" s="22" t="s">
        <v>77</v>
      </c>
      <c r="BK299" s="202">
        <f>ROUND(I299*H299,2)</f>
        <v>0</v>
      </c>
      <c r="BL299" s="22" t="s">
        <v>178</v>
      </c>
      <c r="BM299" s="22" t="s">
        <v>2300</v>
      </c>
    </row>
    <row r="300" spans="2:65" s="1" customFormat="1" ht="22.5" customHeight="1">
      <c r="B300" s="39"/>
      <c r="C300" s="191" t="s">
        <v>1353</v>
      </c>
      <c r="D300" s="191" t="s">
        <v>173</v>
      </c>
      <c r="E300" s="192" t="s">
        <v>3567</v>
      </c>
      <c r="F300" s="193" t="s">
        <v>3568</v>
      </c>
      <c r="G300" s="194" t="s">
        <v>176</v>
      </c>
      <c r="H300" s="195">
        <v>25</v>
      </c>
      <c r="I300" s="196"/>
      <c r="J300" s="197">
        <f>ROUND(I300*H300,2)</f>
        <v>0</v>
      </c>
      <c r="K300" s="193" t="s">
        <v>21</v>
      </c>
      <c r="L300" s="59"/>
      <c r="M300" s="198" t="s">
        <v>21</v>
      </c>
      <c r="N300" s="199" t="s">
        <v>40</v>
      </c>
      <c r="O300" s="40"/>
      <c r="P300" s="200">
        <f>O300*H300</f>
        <v>0</v>
      </c>
      <c r="Q300" s="200">
        <v>0</v>
      </c>
      <c r="R300" s="200">
        <f>Q300*H300</f>
        <v>0</v>
      </c>
      <c r="S300" s="200">
        <v>0</v>
      </c>
      <c r="T300" s="201">
        <f>S300*H300</f>
        <v>0</v>
      </c>
      <c r="AR300" s="22" t="s">
        <v>178</v>
      </c>
      <c r="AT300" s="22" t="s">
        <v>173</v>
      </c>
      <c r="AU300" s="22" t="s">
        <v>79</v>
      </c>
      <c r="AY300" s="22" t="s">
        <v>171</v>
      </c>
      <c r="BE300" s="202">
        <f>IF(N300="základní",J300,0)</f>
        <v>0</v>
      </c>
      <c r="BF300" s="202">
        <f>IF(N300="snížená",J300,0)</f>
        <v>0</v>
      </c>
      <c r="BG300" s="202">
        <f>IF(N300="zákl. přenesená",J300,0)</f>
        <v>0</v>
      </c>
      <c r="BH300" s="202">
        <f>IF(N300="sníž. přenesená",J300,0)</f>
        <v>0</v>
      </c>
      <c r="BI300" s="202">
        <f>IF(N300="nulová",J300,0)</f>
        <v>0</v>
      </c>
      <c r="BJ300" s="22" t="s">
        <v>77</v>
      </c>
      <c r="BK300" s="202">
        <f>ROUND(I300*H300,2)</f>
        <v>0</v>
      </c>
      <c r="BL300" s="22" t="s">
        <v>178</v>
      </c>
      <c r="BM300" s="22" t="s">
        <v>2313</v>
      </c>
    </row>
    <row r="301" spans="2:65" s="10" customFormat="1" ht="22.35" customHeight="1">
      <c r="B301" s="174"/>
      <c r="C301" s="175"/>
      <c r="D301" s="188" t="s">
        <v>68</v>
      </c>
      <c r="E301" s="189" t="s">
        <v>3469</v>
      </c>
      <c r="F301" s="189" t="s">
        <v>3470</v>
      </c>
      <c r="G301" s="175"/>
      <c r="H301" s="175"/>
      <c r="I301" s="178"/>
      <c r="J301" s="190">
        <f>BK301</f>
        <v>0</v>
      </c>
      <c r="K301" s="175"/>
      <c r="L301" s="180"/>
      <c r="M301" s="181"/>
      <c r="N301" s="182"/>
      <c r="O301" s="182"/>
      <c r="P301" s="183">
        <f>SUM(P302:P310)</f>
        <v>0</v>
      </c>
      <c r="Q301" s="182"/>
      <c r="R301" s="183">
        <f>SUM(R302:R310)</f>
        <v>0</v>
      </c>
      <c r="S301" s="182"/>
      <c r="T301" s="184">
        <f>SUM(T302:T310)</f>
        <v>0</v>
      </c>
      <c r="AR301" s="185" t="s">
        <v>77</v>
      </c>
      <c r="AT301" s="186" t="s">
        <v>68</v>
      </c>
      <c r="AU301" s="186" t="s">
        <v>79</v>
      </c>
      <c r="AY301" s="185" t="s">
        <v>171</v>
      </c>
      <c r="BK301" s="187">
        <f>SUM(BK302:BK310)</f>
        <v>0</v>
      </c>
    </row>
    <row r="302" spans="2:65" s="1" customFormat="1" ht="22.5" customHeight="1">
      <c r="B302" s="39"/>
      <c r="C302" s="191" t="s">
        <v>1358</v>
      </c>
      <c r="D302" s="191" t="s">
        <v>173</v>
      </c>
      <c r="E302" s="192" t="s">
        <v>3569</v>
      </c>
      <c r="F302" s="193" t="s">
        <v>3570</v>
      </c>
      <c r="G302" s="194" t="s">
        <v>2936</v>
      </c>
      <c r="H302" s="195">
        <v>60</v>
      </c>
      <c r="I302" s="196"/>
      <c r="J302" s="197">
        <f t="shared" ref="J302:J310" si="150">ROUND(I302*H302,2)</f>
        <v>0</v>
      </c>
      <c r="K302" s="193" t="s">
        <v>21</v>
      </c>
      <c r="L302" s="59"/>
      <c r="M302" s="198" t="s">
        <v>21</v>
      </c>
      <c r="N302" s="199" t="s">
        <v>40</v>
      </c>
      <c r="O302" s="40"/>
      <c r="P302" s="200">
        <f t="shared" ref="P302:P310" si="151">O302*H302</f>
        <v>0</v>
      </c>
      <c r="Q302" s="200">
        <v>0</v>
      </c>
      <c r="R302" s="200">
        <f t="shared" ref="R302:R310" si="152">Q302*H302</f>
        <v>0</v>
      </c>
      <c r="S302" s="200">
        <v>0</v>
      </c>
      <c r="T302" s="201">
        <f t="shared" ref="T302:T310" si="153">S302*H302</f>
        <v>0</v>
      </c>
      <c r="AR302" s="22" t="s">
        <v>178</v>
      </c>
      <c r="AT302" s="22" t="s">
        <v>173</v>
      </c>
      <c r="AU302" s="22" t="s">
        <v>187</v>
      </c>
      <c r="AY302" s="22" t="s">
        <v>171</v>
      </c>
      <c r="BE302" s="202">
        <f t="shared" ref="BE302:BE310" si="154">IF(N302="základní",J302,0)</f>
        <v>0</v>
      </c>
      <c r="BF302" s="202">
        <f t="shared" ref="BF302:BF310" si="155">IF(N302="snížená",J302,0)</f>
        <v>0</v>
      </c>
      <c r="BG302" s="202">
        <f t="shared" ref="BG302:BG310" si="156">IF(N302="zákl. přenesená",J302,0)</f>
        <v>0</v>
      </c>
      <c r="BH302" s="202">
        <f t="shared" ref="BH302:BH310" si="157">IF(N302="sníž. přenesená",J302,0)</f>
        <v>0</v>
      </c>
      <c r="BI302" s="202">
        <f t="shared" ref="BI302:BI310" si="158">IF(N302="nulová",J302,0)</f>
        <v>0</v>
      </c>
      <c r="BJ302" s="22" t="s">
        <v>77</v>
      </c>
      <c r="BK302" s="202">
        <f t="shared" ref="BK302:BK310" si="159">ROUND(I302*H302,2)</f>
        <v>0</v>
      </c>
      <c r="BL302" s="22" t="s">
        <v>178</v>
      </c>
      <c r="BM302" s="22" t="s">
        <v>2324</v>
      </c>
    </row>
    <row r="303" spans="2:65" s="1" customFormat="1" ht="31.5" customHeight="1">
      <c r="B303" s="39"/>
      <c r="C303" s="191" t="s">
        <v>1364</v>
      </c>
      <c r="D303" s="191" t="s">
        <v>173</v>
      </c>
      <c r="E303" s="192" t="s">
        <v>3571</v>
      </c>
      <c r="F303" s="193" t="s">
        <v>3572</v>
      </c>
      <c r="G303" s="194" t="s">
        <v>2708</v>
      </c>
      <c r="H303" s="195">
        <v>6</v>
      </c>
      <c r="I303" s="196"/>
      <c r="J303" s="197">
        <f t="shared" si="150"/>
        <v>0</v>
      </c>
      <c r="K303" s="193" t="s">
        <v>21</v>
      </c>
      <c r="L303" s="59"/>
      <c r="M303" s="198" t="s">
        <v>21</v>
      </c>
      <c r="N303" s="199" t="s">
        <v>40</v>
      </c>
      <c r="O303" s="40"/>
      <c r="P303" s="200">
        <f t="shared" si="151"/>
        <v>0</v>
      </c>
      <c r="Q303" s="200">
        <v>0</v>
      </c>
      <c r="R303" s="200">
        <f t="shared" si="152"/>
        <v>0</v>
      </c>
      <c r="S303" s="200">
        <v>0</v>
      </c>
      <c r="T303" s="201">
        <f t="shared" si="153"/>
        <v>0</v>
      </c>
      <c r="AR303" s="22" t="s">
        <v>178</v>
      </c>
      <c r="AT303" s="22" t="s">
        <v>173</v>
      </c>
      <c r="AU303" s="22" t="s">
        <v>187</v>
      </c>
      <c r="AY303" s="22" t="s">
        <v>171</v>
      </c>
      <c r="BE303" s="202">
        <f t="shared" si="154"/>
        <v>0</v>
      </c>
      <c r="BF303" s="202">
        <f t="shared" si="155"/>
        <v>0</v>
      </c>
      <c r="BG303" s="202">
        <f t="shared" si="156"/>
        <v>0</v>
      </c>
      <c r="BH303" s="202">
        <f t="shared" si="157"/>
        <v>0</v>
      </c>
      <c r="BI303" s="202">
        <f t="shared" si="158"/>
        <v>0</v>
      </c>
      <c r="BJ303" s="22" t="s">
        <v>77</v>
      </c>
      <c r="BK303" s="202">
        <f t="shared" si="159"/>
        <v>0</v>
      </c>
      <c r="BL303" s="22" t="s">
        <v>178</v>
      </c>
      <c r="BM303" s="22" t="s">
        <v>2344</v>
      </c>
    </row>
    <row r="304" spans="2:65" s="1" customFormat="1" ht="22.5" customHeight="1">
      <c r="B304" s="39"/>
      <c r="C304" s="191" t="s">
        <v>1371</v>
      </c>
      <c r="D304" s="191" t="s">
        <v>173</v>
      </c>
      <c r="E304" s="192" t="s">
        <v>3573</v>
      </c>
      <c r="F304" s="193" t="s">
        <v>3574</v>
      </c>
      <c r="G304" s="194" t="s">
        <v>3575</v>
      </c>
      <c r="H304" s="195">
        <v>6</v>
      </c>
      <c r="I304" s="196"/>
      <c r="J304" s="197">
        <f t="shared" si="150"/>
        <v>0</v>
      </c>
      <c r="K304" s="193" t="s">
        <v>21</v>
      </c>
      <c r="L304" s="59"/>
      <c r="M304" s="198" t="s">
        <v>21</v>
      </c>
      <c r="N304" s="199" t="s">
        <v>40</v>
      </c>
      <c r="O304" s="40"/>
      <c r="P304" s="200">
        <f t="shared" si="151"/>
        <v>0</v>
      </c>
      <c r="Q304" s="200">
        <v>0</v>
      </c>
      <c r="R304" s="200">
        <f t="shared" si="152"/>
        <v>0</v>
      </c>
      <c r="S304" s="200">
        <v>0</v>
      </c>
      <c r="T304" s="201">
        <f t="shared" si="153"/>
        <v>0</v>
      </c>
      <c r="AR304" s="22" t="s">
        <v>178</v>
      </c>
      <c r="AT304" s="22" t="s">
        <v>173</v>
      </c>
      <c r="AU304" s="22" t="s">
        <v>187</v>
      </c>
      <c r="AY304" s="22" t="s">
        <v>171</v>
      </c>
      <c r="BE304" s="202">
        <f t="shared" si="154"/>
        <v>0</v>
      </c>
      <c r="BF304" s="202">
        <f t="shared" si="155"/>
        <v>0</v>
      </c>
      <c r="BG304" s="202">
        <f t="shared" si="156"/>
        <v>0</v>
      </c>
      <c r="BH304" s="202">
        <f t="shared" si="157"/>
        <v>0</v>
      </c>
      <c r="BI304" s="202">
        <f t="shared" si="158"/>
        <v>0</v>
      </c>
      <c r="BJ304" s="22" t="s">
        <v>77</v>
      </c>
      <c r="BK304" s="202">
        <f t="shared" si="159"/>
        <v>0</v>
      </c>
      <c r="BL304" s="22" t="s">
        <v>178</v>
      </c>
      <c r="BM304" s="22" t="s">
        <v>2357</v>
      </c>
    </row>
    <row r="305" spans="2:65" s="1" customFormat="1" ht="22.5" customHeight="1">
      <c r="B305" s="39"/>
      <c r="C305" s="191" t="s">
        <v>1375</v>
      </c>
      <c r="D305" s="191" t="s">
        <v>173</v>
      </c>
      <c r="E305" s="192" t="s">
        <v>3576</v>
      </c>
      <c r="F305" s="193" t="s">
        <v>3482</v>
      </c>
      <c r="G305" s="194" t="s">
        <v>2936</v>
      </c>
      <c r="H305" s="195">
        <v>12</v>
      </c>
      <c r="I305" s="196"/>
      <c r="J305" s="197">
        <f t="shared" si="150"/>
        <v>0</v>
      </c>
      <c r="K305" s="193" t="s">
        <v>21</v>
      </c>
      <c r="L305" s="59"/>
      <c r="M305" s="198" t="s">
        <v>21</v>
      </c>
      <c r="N305" s="199" t="s">
        <v>40</v>
      </c>
      <c r="O305" s="40"/>
      <c r="P305" s="200">
        <f t="shared" si="151"/>
        <v>0</v>
      </c>
      <c r="Q305" s="200">
        <v>0</v>
      </c>
      <c r="R305" s="200">
        <f t="shared" si="152"/>
        <v>0</v>
      </c>
      <c r="S305" s="200">
        <v>0</v>
      </c>
      <c r="T305" s="201">
        <f t="shared" si="153"/>
        <v>0</v>
      </c>
      <c r="AR305" s="22" t="s">
        <v>178</v>
      </c>
      <c r="AT305" s="22" t="s">
        <v>173</v>
      </c>
      <c r="AU305" s="22" t="s">
        <v>187</v>
      </c>
      <c r="AY305" s="22" t="s">
        <v>171</v>
      </c>
      <c r="BE305" s="202">
        <f t="shared" si="154"/>
        <v>0</v>
      </c>
      <c r="BF305" s="202">
        <f t="shared" si="155"/>
        <v>0</v>
      </c>
      <c r="BG305" s="202">
        <f t="shared" si="156"/>
        <v>0</v>
      </c>
      <c r="BH305" s="202">
        <f t="shared" si="157"/>
        <v>0</v>
      </c>
      <c r="BI305" s="202">
        <f t="shared" si="158"/>
        <v>0</v>
      </c>
      <c r="BJ305" s="22" t="s">
        <v>77</v>
      </c>
      <c r="BK305" s="202">
        <f t="shared" si="159"/>
        <v>0</v>
      </c>
      <c r="BL305" s="22" t="s">
        <v>178</v>
      </c>
      <c r="BM305" s="22" t="s">
        <v>2366</v>
      </c>
    </row>
    <row r="306" spans="2:65" s="1" customFormat="1" ht="22.5" customHeight="1">
      <c r="B306" s="39"/>
      <c r="C306" s="191" t="s">
        <v>1379</v>
      </c>
      <c r="D306" s="191" t="s">
        <v>173</v>
      </c>
      <c r="E306" s="192" t="s">
        <v>3577</v>
      </c>
      <c r="F306" s="193" t="s">
        <v>3578</v>
      </c>
      <c r="G306" s="194" t="s">
        <v>2936</v>
      </c>
      <c r="H306" s="195">
        <v>12</v>
      </c>
      <c r="I306" s="196"/>
      <c r="J306" s="197">
        <f t="shared" si="150"/>
        <v>0</v>
      </c>
      <c r="K306" s="193" t="s">
        <v>21</v>
      </c>
      <c r="L306" s="59"/>
      <c r="M306" s="198" t="s">
        <v>21</v>
      </c>
      <c r="N306" s="199" t="s">
        <v>40</v>
      </c>
      <c r="O306" s="40"/>
      <c r="P306" s="200">
        <f t="shared" si="151"/>
        <v>0</v>
      </c>
      <c r="Q306" s="200">
        <v>0</v>
      </c>
      <c r="R306" s="200">
        <f t="shared" si="152"/>
        <v>0</v>
      </c>
      <c r="S306" s="200">
        <v>0</v>
      </c>
      <c r="T306" s="201">
        <f t="shared" si="153"/>
        <v>0</v>
      </c>
      <c r="AR306" s="22" t="s">
        <v>178</v>
      </c>
      <c r="AT306" s="22" t="s">
        <v>173</v>
      </c>
      <c r="AU306" s="22" t="s">
        <v>187</v>
      </c>
      <c r="AY306" s="22" t="s">
        <v>171</v>
      </c>
      <c r="BE306" s="202">
        <f t="shared" si="154"/>
        <v>0</v>
      </c>
      <c r="BF306" s="202">
        <f t="shared" si="155"/>
        <v>0</v>
      </c>
      <c r="BG306" s="202">
        <f t="shared" si="156"/>
        <v>0</v>
      </c>
      <c r="BH306" s="202">
        <f t="shared" si="157"/>
        <v>0</v>
      </c>
      <c r="BI306" s="202">
        <f t="shared" si="158"/>
        <v>0</v>
      </c>
      <c r="BJ306" s="22" t="s">
        <v>77</v>
      </c>
      <c r="BK306" s="202">
        <f t="shared" si="159"/>
        <v>0</v>
      </c>
      <c r="BL306" s="22" t="s">
        <v>178</v>
      </c>
      <c r="BM306" s="22" t="s">
        <v>2381</v>
      </c>
    </row>
    <row r="307" spans="2:65" s="1" customFormat="1" ht="22.5" customHeight="1">
      <c r="B307" s="39"/>
      <c r="C307" s="191" t="s">
        <v>1386</v>
      </c>
      <c r="D307" s="191" t="s">
        <v>173</v>
      </c>
      <c r="E307" s="192" t="s">
        <v>3579</v>
      </c>
      <c r="F307" s="193" t="s">
        <v>3580</v>
      </c>
      <c r="G307" s="194" t="s">
        <v>219</v>
      </c>
      <c r="H307" s="195">
        <v>1.1000000000000001</v>
      </c>
      <c r="I307" s="196"/>
      <c r="J307" s="197">
        <f t="shared" si="150"/>
        <v>0</v>
      </c>
      <c r="K307" s="193" t="s">
        <v>21</v>
      </c>
      <c r="L307" s="59"/>
      <c r="M307" s="198" t="s">
        <v>21</v>
      </c>
      <c r="N307" s="199" t="s">
        <v>40</v>
      </c>
      <c r="O307" s="40"/>
      <c r="P307" s="200">
        <f t="shared" si="151"/>
        <v>0</v>
      </c>
      <c r="Q307" s="200">
        <v>0</v>
      </c>
      <c r="R307" s="200">
        <f t="shared" si="152"/>
        <v>0</v>
      </c>
      <c r="S307" s="200">
        <v>0</v>
      </c>
      <c r="T307" s="201">
        <f t="shared" si="153"/>
        <v>0</v>
      </c>
      <c r="AR307" s="22" t="s">
        <v>178</v>
      </c>
      <c r="AT307" s="22" t="s">
        <v>173</v>
      </c>
      <c r="AU307" s="22" t="s">
        <v>187</v>
      </c>
      <c r="AY307" s="22" t="s">
        <v>171</v>
      </c>
      <c r="BE307" s="202">
        <f t="shared" si="154"/>
        <v>0</v>
      </c>
      <c r="BF307" s="202">
        <f t="shared" si="155"/>
        <v>0</v>
      </c>
      <c r="BG307" s="202">
        <f t="shared" si="156"/>
        <v>0</v>
      </c>
      <c r="BH307" s="202">
        <f t="shared" si="157"/>
        <v>0</v>
      </c>
      <c r="BI307" s="202">
        <f t="shared" si="158"/>
        <v>0</v>
      </c>
      <c r="BJ307" s="22" t="s">
        <v>77</v>
      </c>
      <c r="BK307" s="202">
        <f t="shared" si="159"/>
        <v>0</v>
      </c>
      <c r="BL307" s="22" t="s">
        <v>178</v>
      </c>
      <c r="BM307" s="22" t="s">
        <v>2401</v>
      </c>
    </row>
    <row r="308" spans="2:65" s="1" customFormat="1" ht="22.5" customHeight="1">
      <c r="B308" s="39"/>
      <c r="C308" s="191" t="s">
        <v>1389</v>
      </c>
      <c r="D308" s="191" t="s">
        <v>173</v>
      </c>
      <c r="E308" s="192" t="s">
        <v>3581</v>
      </c>
      <c r="F308" s="193" t="s">
        <v>3488</v>
      </c>
      <c r="G308" s="194" t="s">
        <v>1605</v>
      </c>
      <c r="H308" s="195">
        <v>1</v>
      </c>
      <c r="I308" s="196"/>
      <c r="J308" s="197">
        <f t="shared" si="150"/>
        <v>0</v>
      </c>
      <c r="K308" s="193" t="s">
        <v>21</v>
      </c>
      <c r="L308" s="59"/>
      <c r="M308" s="198" t="s">
        <v>21</v>
      </c>
      <c r="N308" s="199" t="s">
        <v>40</v>
      </c>
      <c r="O308" s="40"/>
      <c r="P308" s="200">
        <f t="shared" si="151"/>
        <v>0</v>
      </c>
      <c r="Q308" s="200">
        <v>0</v>
      </c>
      <c r="R308" s="200">
        <f t="shared" si="152"/>
        <v>0</v>
      </c>
      <c r="S308" s="200">
        <v>0</v>
      </c>
      <c r="T308" s="201">
        <f t="shared" si="153"/>
        <v>0</v>
      </c>
      <c r="AR308" s="22" t="s">
        <v>178</v>
      </c>
      <c r="AT308" s="22" t="s">
        <v>173</v>
      </c>
      <c r="AU308" s="22" t="s">
        <v>187</v>
      </c>
      <c r="AY308" s="22" t="s">
        <v>171</v>
      </c>
      <c r="BE308" s="202">
        <f t="shared" si="154"/>
        <v>0</v>
      </c>
      <c r="BF308" s="202">
        <f t="shared" si="155"/>
        <v>0</v>
      </c>
      <c r="BG308" s="202">
        <f t="shared" si="156"/>
        <v>0</v>
      </c>
      <c r="BH308" s="202">
        <f t="shared" si="157"/>
        <v>0</v>
      </c>
      <c r="BI308" s="202">
        <f t="shared" si="158"/>
        <v>0</v>
      </c>
      <c r="BJ308" s="22" t="s">
        <v>77</v>
      </c>
      <c r="BK308" s="202">
        <f t="shared" si="159"/>
        <v>0</v>
      </c>
      <c r="BL308" s="22" t="s">
        <v>178</v>
      </c>
      <c r="BM308" s="22" t="s">
        <v>2416</v>
      </c>
    </row>
    <row r="309" spans="2:65" s="1" customFormat="1" ht="22.5" customHeight="1">
      <c r="B309" s="39"/>
      <c r="C309" s="191" t="s">
        <v>1393</v>
      </c>
      <c r="D309" s="191" t="s">
        <v>173</v>
      </c>
      <c r="E309" s="192" t="s">
        <v>3582</v>
      </c>
      <c r="F309" s="193" t="s">
        <v>3494</v>
      </c>
      <c r="G309" s="194" t="s">
        <v>1605</v>
      </c>
      <c r="H309" s="195">
        <v>1</v>
      </c>
      <c r="I309" s="196"/>
      <c r="J309" s="197">
        <f t="shared" si="150"/>
        <v>0</v>
      </c>
      <c r="K309" s="193" t="s">
        <v>21</v>
      </c>
      <c r="L309" s="59"/>
      <c r="M309" s="198" t="s">
        <v>21</v>
      </c>
      <c r="N309" s="199" t="s">
        <v>40</v>
      </c>
      <c r="O309" s="40"/>
      <c r="P309" s="200">
        <f t="shared" si="151"/>
        <v>0</v>
      </c>
      <c r="Q309" s="200">
        <v>0</v>
      </c>
      <c r="R309" s="200">
        <f t="shared" si="152"/>
        <v>0</v>
      </c>
      <c r="S309" s="200">
        <v>0</v>
      </c>
      <c r="T309" s="201">
        <f t="shared" si="153"/>
        <v>0</v>
      </c>
      <c r="AR309" s="22" t="s">
        <v>178</v>
      </c>
      <c r="AT309" s="22" t="s">
        <v>173</v>
      </c>
      <c r="AU309" s="22" t="s">
        <v>187</v>
      </c>
      <c r="AY309" s="22" t="s">
        <v>171</v>
      </c>
      <c r="BE309" s="202">
        <f t="shared" si="154"/>
        <v>0</v>
      </c>
      <c r="BF309" s="202">
        <f t="shared" si="155"/>
        <v>0</v>
      </c>
      <c r="BG309" s="202">
        <f t="shared" si="156"/>
        <v>0</v>
      </c>
      <c r="BH309" s="202">
        <f t="shared" si="157"/>
        <v>0</v>
      </c>
      <c r="BI309" s="202">
        <f t="shared" si="158"/>
        <v>0</v>
      </c>
      <c r="BJ309" s="22" t="s">
        <v>77</v>
      </c>
      <c r="BK309" s="202">
        <f t="shared" si="159"/>
        <v>0</v>
      </c>
      <c r="BL309" s="22" t="s">
        <v>178</v>
      </c>
      <c r="BM309" s="22" t="s">
        <v>2431</v>
      </c>
    </row>
    <row r="310" spans="2:65" s="1" customFormat="1" ht="22.5" customHeight="1">
      <c r="B310" s="39"/>
      <c r="C310" s="191" t="s">
        <v>1398</v>
      </c>
      <c r="D310" s="191" t="s">
        <v>173</v>
      </c>
      <c r="E310" s="192" t="s">
        <v>3583</v>
      </c>
      <c r="F310" s="193" t="s">
        <v>3496</v>
      </c>
      <c r="G310" s="194" t="s">
        <v>1605</v>
      </c>
      <c r="H310" s="195">
        <v>1</v>
      </c>
      <c r="I310" s="196"/>
      <c r="J310" s="197">
        <f t="shared" si="150"/>
        <v>0</v>
      </c>
      <c r="K310" s="193" t="s">
        <v>21</v>
      </c>
      <c r="L310" s="59"/>
      <c r="M310" s="198" t="s">
        <v>21</v>
      </c>
      <c r="N310" s="199" t="s">
        <v>40</v>
      </c>
      <c r="O310" s="40"/>
      <c r="P310" s="200">
        <f t="shared" si="151"/>
        <v>0</v>
      </c>
      <c r="Q310" s="200">
        <v>0</v>
      </c>
      <c r="R310" s="200">
        <f t="shared" si="152"/>
        <v>0</v>
      </c>
      <c r="S310" s="200">
        <v>0</v>
      </c>
      <c r="T310" s="201">
        <f t="shared" si="153"/>
        <v>0</v>
      </c>
      <c r="AR310" s="22" t="s">
        <v>178</v>
      </c>
      <c r="AT310" s="22" t="s">
        <v>173</v>
      </c>
      <c r="AU310" s="22" t="s">
        <v>187</v>
      </c>
      <c r="AY310" s="22" t="s">
        <v>171</v>
      </c>
      <c r="BE310" s="202">
        <f t="shared" si="154"/>
        <v>0</v>
      </c>
      <c r="BF310" s="202">
        <f t="shared" si="155"/>
        <v>0</v>
      </c>
      <c r="BG310" s="202">
        <f t="shared" si="156"/>
        <v>0</v>
      </c>
      <c r="BH310" s="202">
        <f t="shared" si="157"/>
        <v>0</v>
      </c>
      <c r="BI310" s="202">
        <f t="shared" si="158"/>
        <v>0</v>
      </c>
      <c r="BJ310" s="22" t="s">
        <v>77</v>
      </c>
      <c r="BK310" s="202">
        <f t="shared" si="159"/>
        <v>0</v>
      </c>
      <c r="BL310" s="22" t="s">
        <v>178</v>
      </c>
      <c r="BM310" s="22" t="s">
        <v>2442</v>
      </c>
    </row>
    <row r="311" spans="2:65" s="10" customFormat="1" ht="37.35" customHeight="1">
      <c r="B311" s="174"/>
      <c r="C311" s="175"/>
      <c r="D311" s="176" t="s">
        <v>68</v>
      </c>
      <c r="E311" s="177" t="s">
        <v>3584</v>
      </c>
      <c r="F311" s="177" t="s">
        <v>3585</v>
      </c>
      <c r="G311" s="175"/>
      <c r="H311" s="175"/>
      <c r="I311" s="178"/>
      <c r="J311" s="179">
        <f>BK311</f>
        <v>0</v>
      </c>
      <c r="K311" s="175"/>
      <c r="L311" s="180"/>
      <c r="M311" s="181"/>
      <c r="N311" s="182"/>
      <c r="O311" s="182"/>
      <c r="P311" s="183">
        <f>P312+P323</f>
        <v>0</v>
      </c>
      <c r="Q311" s="182"/>
      <c r="R311" s="183">
        <f>R312+R323</f>
        <v>0</v>
      </c>
      <c r="S311" s="182"/>
      <c r="T311" s="184">
        <f>T312+T323</f>
        <v>0</v>
      </c>
      <c r="AR311" s="185" t="s">
        <v>77</v>
      </c>
      <c r="AT311" s="186" t="s">
        <v>68</v>
      </c>
      <c r="AU311" s="186" t="s">
        <v>69</v>
      </c>
      <c r="AY311" s="185" t="s">
        <v>171</v>
      </c>
      <c r="BK311" s="187">
        <f>BK312+BK323</f>
        <v>0</v>
      </c>
    </row>
    <row r="312" spans="2:65" s="10" customFormat="1" ht="19.899999999999999" customHeight="1">
      <c r="B312" s="174"/>
      <c r="C312" s="175"/>
      <c r="D312" s="188" t="s">
        <v>68</v>
      </c>
      <c r="E312" s="189" t="s">
        <v>3586</v>
      </c>
      <c r="F312" s="189" t="s">
        <v>3587</v>
      </c>
      <c r="G312" s="175"/>
      <c r="H312" s="175"/>
      <c r="I312" s="178"/>
      <c r="J312" s="190">
        <f>BK312</f>
        <v>0</v>
      </c>
      <c r="K312" s="175"/>
      <c r="L312" s="180"/>
      <c r="M312" s="181"/>
      <c r="N312" s="182"/>
      <c r="O312" s="182"/>
      <c r="P312" s="183">
        <f>SUM(P313:P322)</f>
        <v>0</v>
      </c>
      <c r="Q312" s="182"/>
      <c r="R312" s="183">
        <f>SUM(R313:R322)</f>
        <v>0</v>
      </c>
      <c r="S312" s="182"/>
      <c r="T312" s="184">
        <f>SUM(T313:T322)</f>
        <v>0</v>
      </c>
      <c r="AR312" s="185" t="s">
        <v>77</v>
      </c>
      <c r="AT312" s="186" t="s">
        <v>68</v>
      </c>
      <c r="AU312" s="186" t="s">
        <v>77</v>
      </c>
      <c r="AY312" s="185" t="s">
        <v>171</v>
      </c>
      <c r="BK312" s="187">
        <f>SUM(BK313:BK322)</f>
        <v>0</v>
      </c>
    </row>
    <row r="313" spans="2:65" s="1" customFormat="1" ht="57" customHeight="1">
      <c r="B313" s="39"/>
      <c r="C313" s="191" t="s">
        <v>1406</v>
      </c>
      <c r="D313" s="191" t="s">
        <v>173</v>
      </c>
      <c r="E313" s="192" t="s">
        <v>3588</v>
      </c>
      <c r="F313" s="193" t="s">
        <v>3589</v>
      </c>
      <c r="G313" s="194" t="s">
        <v>2708</v>
      </c>
      <c r="H313" s="195">
        <v>9</v>
      </c>
      <c r="I313" s="196"/>
      <c r="J313" s="197">
        <f t="shared" ref="J313:J322" si="160">ROUND(I313*H313,2)</f>
        <v>0</v>
      </c>
      <c r="K313" s="193" t="s">
        <v>21</v>
      </c>
      <c r="L313" s="59"/>
      <c r="M313" s="198" t="s">
        <v>21</v>
      </c>
      <c r="N313" s="199" t="s">
        <v>40</v>
      </c>
      <c r="O313" s="40"/>
      <c r="P313" s="200">
        <f t="shared" ref="P313:P322" si="161">O313*H313</f>
        <v>0</v>
      </c>
      <c r="Q313" s="200">
        <v>0</v>
      </c>
      <c r="R313" s="200">
        <f t="shared" ref="R313:R322" si="162">Q313*H313</f>
        <v>0</v>
      </c>
      <c r="S313" s="200">
        <v>0</v>
      </c>
      <c r="T313" s="201">
        <f t="shared" ref="T313:T322" si="163">S313*H313</f>
        <v>0</v>
      </c>
      <c r="AR313" s="22" t="s">
        <v>178</v>
      </c>
      <c r="AT313" s="22" t="s">
        <v>173</v>
      </c>
      <c r="AU313" s="22" t="s">
        <v>79</v>
      </c>
      <c r="AY313" s="22" t="s">
        <v>171</v>
      </c>
      <c r="BE313" s="202">
        <f t="shared" ref="BE313:BE322" si="164">IF(N313="základní",J313,0)</f>
        <v>0</v>
      </c>
      <c r="BF313" s="202">
        <f t="shared" ref="BF313:BF322" si="165">IF(N313="snížená",J313,0)</f>
        <v>0</v>
      </c>
      <c r="BG313" s="202">
        <f t="shared" ref="BG313:BG322" si="166">IF(N313="zákl. přenesená",J313,0)</f>
        <v>0</v>
      </c>
      <c r="BH313" s="202">
        <f t="shared" ref="BH313:BH322" si="167">IF(N313="sníž. přenesená",J313,0)</f>
        <v>0</v>
      </c>
      <c r="BI313" s="202">
        <f t="shared" ref="BI313:BI322" si="168">IF(N313="nulová",J313,0)</f>
        <v>0</v>
      </c>
      <c r="BJ313" s="22" t="s">
        <v>77</v>
      </c>
      <c r="BK313" s="202">
        <f t="shared" ref="BK313:BK322" si="169">ROUND(I313*H313,2)</f>
        <v>0</v>
      </c>
      <c r="BL313" s="22" t="s">
        <v>178</v>
      </c>
      <c r="BM313" s="22" t="s">
        <v>2450</v>
      </c>
    </row>
    <row r="314" spans="2:65" s="1" customFormat="1" ht="57" customHeight="1">
      <c r="B314" s="39"/>
      <c r="C314" s="191" t="s">
        <v>1411</v>
      </c>
      <c r="D314" s="191" t="s">
        <v>173</v>
      </c>
      <c r="E314" s="192" t="s">
        <v>3590</v>
      </c>
      <c r="F314" s="193" t="s">
        <v>3591</v>
      </c>
      <c r="G314" s="194" t="s">
        <v>2708</v>
      </c>
      <c r="H314" s="195">
        <v>9</v>
      </c>
      <c r="I314" s="196"/>
      <c r="J314" s="197">
        <f t="shared" si="160"/>
        <v>0</v>
      </c>
      <c r="K314" s="193" t="s">
        <v>21</v>
      </c>
      <c r="L314" s="59"/>
      <c r="M314" s="198" t="s">
        <v>21</v>
      </c>
      <c r="N314" s="199" t="s">
        <v>40</v>
      </c>
      <c r="O314" s="40"/>
      <c r="P314" s="200">
        <f t="shared" si="161"/>
        <v>0</v>
      </c>
      <c r="Q314" s="200">
        <v>0</v>
      </c>
      <c r="R314" s="200">
        <f t="shared" si="162"/>
        <v>0</v>
      </c>
      <c r="S314" s="200">
        <v>0</v>
      </c>
      <c r="T314" s="201">
        <f t="shared" si="163"/>
        <v>0</v>
      </c>
      <c r="AR314" s="22" t="s">
        <v>178</v>
      </c>
      <c r="AT314" s="22" t="s">
        <v>173</v>
      </c>
      <c r="AU314" s="22" t="s">
        <v>79</v>
      </c>
      <c r="AY314" s="22" t="s">
        <v>171</v>
      </c>
      <c r="BE314" s="202">
        <f t="shared" si="164"/>
        <v>0</v>
      </c>
      <c r="BF314" s="202">
        <f t="shared" si="165"/>
        <v>0</v>
      </c>
      <c r="BG314" s="202">
        <f t="shared" si="166"/>
        <v>0</v>
      </c>
      <c r="BH314" s="202">
        <f t="shared" si="167"/>
        <v>0</v>
      </c>
      <c r="BI314" s="202">
        <f t="shared" si="168"/>
        <v>0</v>
      </c>
      <c r="BJ314" s="22" t="s">
        <v>77</v>
      </c>
      <c r="BK314" s="202">
        <f t="shared" si="169"/>
        <v>0</v>
      </c>
      <c r="BL314" s="22" t="s">
        <v>178</v>
      </c>
      <c r="BM314" s="22" t="s">
        <v>2458</v>
      </c>
    </row>
    <row r="315" spans="2:65" s="1" customFormat="1" ht="44.25" customHeight="1">
      <c r="B315" s="39"/>
      <c r="C315" s="191" t="s">
        <v>1416</v>
      </c>
      <c r="D315" s="191" t="s">
        <v>173</v>
      </c>
      <c r="E315" s="192" t="s">
        <v>3592</v>
      </c>
      <c r="F315" s="193" t="s">
        <v>3593</v>
      </c>
      <c r="G315" s="194" t="s">
        <v>2708</v>
      </c>
      <c r="H315" s="195">
        <v>1</v>
      </c>
      <c r="I315" s="196"/>
      <c r="J315" s="197">
        <f t="shared" si="160"/>
        <v>0</v>
      </c>
      <c r="K315" s="193" t="s">
        <v>21</v>
      </c>
      <c r="L315" s="59"/>
      <c r="M315" s="198" t="s">
        <v>21</v>
      </c>
      <c r="N315" s="199" t="s">
        <v>40</v>
      </c>
      <c r="O315" s="40"/>
      <c r="P315" s="200">
        <f t="shared" si="161"/>
        <v>0</v>
      </c>
      <c r="Q315" s="200">
        <v>0</v>
      </c>
      <c r="R315" s="200">
        <f t="shared" si="162"/>
        <v>0</v>
      </c>
      <c r="S315" s="200">
        <v>0</v>
      </c>
      <c r="T315" s="201">
        <f t="shared" si="163"/>
        <v>0</v>
      </c>
      <c r="AR315" s="22" t="s">
        <v>178</v>
      </c>
      <c r="AT315" s="22" t="s">
        <v>173</v>
      </c>
      <c r="AU315" s="22" t="s">
        <v>79</v>
      </c>
      <c r="AY315" s="22" t="s">
        <v>171</v>
      </c>
      <c r="BE315" s="202">
        <f t="shared" si="164"/>
        <v>0</v>
      </c>
      <c r="BF315" s="202">
        <f t="shared" si="165"/>
        <v>0</v>
      </c>
      <c r="BG315" s="202">
        <f t="shared" si="166"/>
        <v>0</v>
      </c>
      <c r="BH315" s="202">
        <f t="shared" si="167"/>
        <v>0</v>
      </c>
      <c r="BI315" s="202">
        <f t="shared" si="168"/>
        <v>0</v>
      </c>
      <c r="BJ315" s="22" t="s">
        <v>77</v>
      </c>
      <c r="BK315" s="202">
        <f t="shared" si="169"/>
        <v>0</v>
      </c>
      <c r="BL315" s="22" t="s">
        <v>178</v>
      </c>
      <c r="BM315" s="22" t="s">
        <v>2470</v>
      </c>
    </row>
    <row r="316" spans="2:65" s="1" customFormat="1" ht="44.25" customHeight="1">
      <c r="B316" s="39"/>
      <c r="C316" s="191" t="s">
        <v>1420</v>
      </c>
      <c r="D316" s="191" t="s">
        <v>173</v>
      </c>
      <c r="E316" s="192" t="s">
        <v>3594</v>
      </c>
      <c r="F316" s="193" t="s">
        <v>3595</v>
      </c>
      <c r="G316" s="194" t="s">
        <v>2708</v>
      </c>
      <c r="H316" s="195">
        <v>1</v>
      </c>
      <c r="I316" s="196"/>
      <c r="J316" s="197">
        <f t="shared" si="160"/>
        <v>0</v>
      </c>
      <c r="K316" s="193" t="s">
        <v>21</v>
      </c>
      <c r="L316" s="59"/>
      <c r="M316" s="198" t="s">
        <v>21</v>
      </c>
      <c r="N316" s="199" t="s">
        <v>40</v>
      </c>
      <c r="O316" s="40"/>
      <c r="P316" s="200">
        <f t="shared" si="161"/>
        <v>0</v>
      </c>
      <c r="Q316" s="200">
        <v>0</v>
      </c>
      <c r="R316" s="200">
        <f t="shared" si="162"/>
        <v>0</v>
      </c>
      <c r="S316" s="200">
        <v>0</v>
      </c>
      <c r="T316" s="201">
        <f t="shared" si="163"/>
        <v>0</v>
      </c>
      <c r="AR316" s="22" t="s">
        <v>178</v>
      </c>
      <c r="AT316" s="22" t="s">
        <v>173</v>
      </c>
      <c r="AU316" s="22" t="s">
        <v>79</v>
      </c>
      <c r="AY316" s="22" t="s">
        <v>171</v>
      </c>
      <c r="BE316" s="202">
        <f t="shared" si="164"/>
        <v>0</v>
      </c>
      <c r="BF316" s="202">
        <f t="shared" si="165"/>
        <v>0</v>
      </c>
      <c r="BG316" s="202">
        <f t="shared" si="166"/>
        <v>0</v>
      </c>
      <c r="BH316" s="202">
        <f t="shared" si="167"/>
        <v>0</v>
      </c>
      <c r="BI316" s="202">
        <f t="shared" si="168"/>
        <v>0</v>
      </c>
      <c r="BJ316" s="22" t="s">
        <v>77</v>
      </c>
      <c r="BK316" s="202">
        <f t="shared" si="169"/>
        <v>0</v>
      </c>
      <c r="BL316" s="22" t="s">
        <v>178</v>
      </c>
      <c r="BM316" s="22" t="s">
        <v>2478</v>
      </c>
    </row>
    <row r="317" spans="2:65" s="1" customFormat="1" ht="44.25" customHeight="1">
      <c r="B317" s="39"/>
      <c r="C317" s="191" t="s">
        <v>1429</v>
      </c>
      <c r="D317" s="191" t="s">
        <v>173</v>
      </c>
      <c r="E317" s="192" t="s">
        <v>3596</v>
      </c>
      <c r="F317" s="193" t="s">
        <v>3597</v>
      </c>
      <c r="G317" s="194" t="s">
        <v>2708</v>
      </c>
      <c r="H317" s="195">
        <v>1</v>
      </c>
      <c r="I317" s="196"/>
      <c r="J317" s="197">
        <f t="shared" si="160"/>
        <v>0</v>
      </c>
      <c r="K317" s="193" t="s">
        <v>21</v>
      </c>
      <c r="L317" s="59"/>
      <c r="M317" s="198" t="s">
        <v>21</v>
      </c>
      <c r="N317" s="199" t="s">
        <v>40</v>
      </c>
      <c r="O317" s="40"/>
      <c r="P317" s="200">
        <f t="shared" si="161"/>
        <v>0</v>
      </c>
      <c r="Q317" s="200">
        <v>0</v>
      </c>
      <c r="R317" s="200">
        <f t="shared" si="162"/>
        <v>0</v>
      </c>
      <c r="S317" s="200">
        <v>0</v>
      </c>
      <c r="T317" s="201">
        <f t="shared" si="163"/>
        <v>0</v>
      </c>
      <c r="AR317" s="22" t="s">
        <v>178</v>
      </c>
      <c r="AT317" s="22" t="s">
        <v>173</v>
      </c>
      <c r="AU317" s="22" t="s">
        <v>79</v>
      </c>
      <c r="AY317" s="22" t="s">
        <v>171</v>
      </c>
      <c r="BE317" s="202">
        <f t="shared" si="164"/>
        <v>0</v>
      </c>
      <c r="BF317" s="202">
        <f t="shared" si="165"/>
        <v>0</v>
      </c>
      <c r="BG317" s="202">
        <f t="shared" si="166"/>
        <v>0</v>
      </c>
      <c r="BH317" s="202">
        <f t="shared" si="167"/>
        <v>0</v>
      </c>
      <c r="BI317" s="202">
        <f t="shared" si="168"/>
        <v>0</v>
      </c>
      <c r="BJ317" s="22" t="s">
        <v>77</v>
      </c>
      <c r="BK317" s="202">
        <f t="shared" si="169"/>
        <v>0</v>
      </c>
      <c r="BL317" s="22" t="s">
        <v>178</v>
      </c>
      <c r="BM317" s="22" t="s">
        <v>2488</v>
      </c>
    </row>
    <row r="318" spans="2:65" s="1" customFormat="1" ht="31.5" customHeight="1">
      <c r="B318" s="39"/>
      <c r="C318" s="191" t="s">
        <v>1435</v>
      </c>
      <c r="D318" s="191" t="s">
        <v>173</v>
      </c>
      <c r="E318" s="192" t="s">
        <v>3598</v>
      </c>
      <c r="F318" s="193" t="s">
        <v>3599</v>
      </c>
      <c r="G318" s="194" t="s">
        <v>3235</v>
      </c>
      <c r="H318" s="195">
        <v>36</v>
      </c>
      <c r="I318" s="196"/>
      <c r="J318" s="197">
        <f t="shared" si="160"/>
        <v>0</v>
      </c>
      <c r="K318" s="193" t="s">
        <v>21</v>
      </c>
      <c r="L318" s="59"/>
      <c r="M318" s="198" t="s">
        <v>21</v>
      </c>
      <c r="N318" s="199" t="s">
        <v>40</v>
      </c>
      <c r="O318" s="40"/>
      <c r="P318" s="200">
        <f t="shared" si="161"/>
        <v>0</v>
      </c>
      <c r="Q318" s="200">
        <v>0</v>
      </c>
      <c r="R318" s="200">
        <f t="shared" si="162"/>
        <v>0</v>
      </c>
      <c r="S318" s="200">
        <v>0</v>
      </c>
      <c r="T318" s="201">
        <f t="shared" si="163"/>
        <v>0</v>
      </c>
      <c r="AR318" s="22" t="s">
        <v>178</v>
      </c>
      <c r="AT318" s="22" t="s">
        <v>173</v>
      </c>
      <c r="AU318" s="22" t="s">
        <v>79</v>
      </c>
      <c r="AY318" s="22" t="s">
        <v>171</v>
      </c>
      <c r="BE318" s="202">
        <f t="shared" si="164"/>
        <v>0</v>
      </c>
      <c r="BF318" s="202">
        <f t="shared" si="165"/>
        <v>0</v>
      </c>
      <c r="BG318" s="202">
        <f t="shared" si="166"/>
        <v>0</v>
      </c>
      <c r="BH318" s="202">
        <f t="shared" si="167"/>
        <v>0</v>
      </c>
      <c r="BI318" s="202">
        <f t="shared" si="168"/>
        <v>0</v>
      </c>
      <c r="BJ318" s="22" t="s">
        <v>77</v>
      </c>
      <c r="BK318" s="202">
        <f t="shared" si="169"/>
        <v>0</v>
      </c>
      <c r="BL318" s="22" t="s">
        <v>178</v>
      </c>
      <c r="BM318" s="22" t="s">
        <v>2499</v>
      </c>
    </row>
    <row r="319" spans="2:65" s="1" customFormat="1" ht="44.25" customHeight="1">
      <c r="B319" s="39"/>
      <c r="C319" s="191" t="s">
        <v>1441</v>
      </c>
      <c r="D319" s="191" t="s">
        <v>173</v>
      </c>
      <c r="E319" s="192" t="s">
        <v>3600</v>
      </c>
      <c r="F319" s="193" t="s">
        <v>3601</v>
      </c>
      <c r="G319" s="194" t="s">
        <v>1605</v>
      </c>
      <c r="H319" s="195">
        <v>1</v>
      </c>
      <c r="I319" s="196"/>
      <c r="J319" s="197">
        <f t="shared" si="160"/>
        <v>0</v>
      </c>
      <c r="K319" s="193" t="s">
        <v>21</v>
      </c>
      <c r="L319" s="59"/>
      <c r="M319" s="198" t="s">
        <v>21</v>
      </c>
      <c r="N319" s="199" t="s">
        <v>40</v>
      </c>
      <c r="O319" s="40"/>
      <c r="P319" s="200">
        <f t="shared" si="161"/>
        <v>0</v>
      </c>
      <c r="Q319" s="200">
        <v>0</v>
      </c>
      <c r="R319" s="200">
        <f t="shared" si="162"/>
        <v>0</v>
      </c>
      <c r="S319" s="200">
        <v>0</v>
      </c>
      <c r="T319" s="201">
        <f t="shared" si="163"/>
        <v>0</v>
      </c>
      <c r="AR319" s="22" t="s">
        <v>178</v>
      </c>
      <c r="AT319" s="22" t="s">
        <v>173</v>
      </c>
      <c r="AU319" s="22" t="s">
        <v>79</v>
      </c>
      <c r="AY319" s="22" t="s">
        <v>171</v>
      </c>
      <c r="BE319" s="202">
        <f t="shared" si="164"/>
        <v>0</v>
      </c>
      <c r="BF319" s="202">
        <f t="shared" si="165"/>
        <v>0</v>
      </c>
      <c r="BG319" s="202">
        <f t="shared" si="166"/>
        <v>0</v>
      </c>
      <c r="BH319" s="202">
        <f t="shared" si="167"/>
        <v>0</v>
      </c>
      <c r="BI319" s="202">
        <f t="shared" si="168"/>
        <v>0</v>
      </c>
      <c r="BJ319" s="22" t="s">
        <v>77</v>
      </c>
      <c r="BK319" s="202">
        <f t="shared" si="169"/>
        <v>0</v>
      </c>
      <c r="BL319" s="22" t="s">
        <v>178</v>
      </c>
      <c r="BM319" s="22" t="s">
        <v>2507</v>
      </c>
    </row>
    <row r="320" spans="2:65" s="1" customFormat="1" ht="22.5" customHeight="1">
      <c r="B320" s="39"/>
      <c r="C320" s="191" t="s">
        <v>1449</v>
      </c>
      <c r="D320" s="191" t="s">
        <v>173</v>
      </c>
      <c r="E320" s="192" t="s">
        <v>3602</v>
      </c>
      <c r="F320" s="193" t="s">
        <v>3603</v>
      </c>
      <c r="G320" s="194" t="s">
        <v>411</v>
      </c>
      <c r="H320" s="195">
        <v>900</v>
      </c>
      <c r="I320" s="196"/>
      <c r="J320" s="197">
        <f t="shared" si="160"/>
        <v>0</v>
      </c>
      <c r="K320" s="193" t="s">
        <v>21</v>
      </c>
      <c r="L320" s="59"/>
      <c r="M320" s="198" t="s">
        <v>21</v>
      </c>
      <c r="N320" s="199" t="s">
        <v>40</v>
      </c>
      <c r="O320" s="40"/>
      <c r="P320" s="200">
        <f t="shared" si="161"/>
        <v>0</v>
      </c>
      <c r="Q320" s="200">
        <v>0</v>
      </c>
      <c r="R320" s="200">
        <f t="shared" si="162"/>
        <v>0</v>
      </c>
      <c r="S320" s="200">
        <v>0</v>
      </c>
      <c r="T320" s="201">
        <f t="shared" si="163"/>
        <v>0</v>
      </c>
      <c r="AR320" s="22" t="s">
        <v>178</v>
      </c>
      <c r="AT320" s="22" t="s">
        <v>173</v>
      </c>
      <c r="AU320" s="22" t="s">
        <v>79</v>
      </c>
      <c r="AY320" s="22" t="s">
        <v>171</v>
      </c>
      <c r="BE320" s="202">
        <f t="shared" si="164"/>
        <v>0</v>
      </c>
      <c r="BF320" s="202">
        <f t="shared" si="165"/>
        <v>0</v>
      </c>
      <c r="BG320" s="202">
        <f t="shared" si="166"/>
        <v>0</v>
      </c>
      <c r="BH320" s="202">
        <f t="shared" si="167"/>
        <v>0</v>
      </c>
      <c r="BI320" s="202">
        <f t="shared" si="168"/>
        <v>0</v>
      </c>
      <c r="BJ320" s="22" t="s">
        <v>77</v>
      </c>
      <c r="BK320" s="202">
        <f t="shared" si="169"/>
        <v>0</v>
      </c>
      <c r="BL320" s="22" t="s">
        <v>178</v>
      </c>
      <c r="BM320" s="22" t="s">
        <v>2515</v>
      </c>
    </row>
    <row r="321" spans="2:65" s="1" customFormat="1" ht="22.5" customHeight="1">
      <c r="B321" s="39"/>
      <c r="C321" s="191" t="s">
        <v>1453</v>
      </c>
      <c r="D321" s="191" t="s">
        <v>173</v>
      </c>
      <c r="E321" s="192" t="s">
        <v>3604</v>
      </c>
      <c r="F321" s="193" t="s">
        <v>3605</v>
      </c>
      <c r="G321" s="194" t="s">
        <v>411</v>
      </c>
      <c r="H321" s="195">
        <v>800</v>
      </c>
      <c r="I321" s="196"/>
      <c r="J321" s="197">
        <f t="shared" si="160"/>
        <v>0</v>
      </c>
      <c r="K321" s="193" t="s">
        <v>21</v>
      </c>
      <c r="L321" s="59"/>
      <c r="M321" s="198" t="s">
        <v>21</v>
      </c>
      <c r="N321" s="199" t="s">
        <v>40</v>
      </c>
      <c r="O321" s="40"/>
      <c r="P321" s="200">
        <f t="shared" si="161"/>
        <v>0</v>
      </c>
      <c r="Q321" s="200">
        <v>0</v>
      </c>
      <c r="R321" s="200">
        <f t="shared" si="162"/>
        <v>0</v>
      </c>
      <c r="S321" s="200">
        <v>0</v>
      </c>
      <c r="T321" s="201">
        <f t="shared" si="163"/>
        <v>0</v>
      </c>
      <c r="AR321" s="22" t="s">
        <v>178</v>
      </c>
      <c r="AT321" s="22" t="s">
        <v>173</v>
      </c>
      <c r="AU321" s="22" t="s">
        <v>79</v>
      </c>
      <c r="AY321" s="22" t="s">
        <v>171</v>
      </c>
      <c r="BE321" s="202">
        <f t="shared" si="164"/>
        <v>0</v>
      </c>
      <c r="BF321" s="202">
        <f t="shared" si="165"/>
        <v>0</v>
      </c>
      <c r="BG321" s="202">
        <f t="shared" si="166"/>
        <v>0</v>
      </c>
      <c r="BH321" s="202">
        <f t="shared" si="167"/>
        <v>0</v>
      </c>
      <c r="BI321" s="202">
        <f t="shared" si="168"/>
        <v>0</v>
      </c>
      <c r="BJ321" s="22" t="s">
        <v>77</v>
      </c>
      <c r="BK321" s="202">
        <f t="shared" si="169"/>
        <v>0</v>
      </c>
      <c r="BL321" s="22" t="s">
        <v>178</v>
      </c>
      <c r="BM321" s="22" t="s">
        <v>3606</v>
      </c>
    </row>
    <row r="322" spans="2:65" s="1" customFormat="1" ht="22.5" customHeight="1">
      <c r="B322" s="39"/>
      <c r="C322" s="191" t="s">
        <v>1460</v>
      </c>
      <c r="D322" s="191" t="s">
        <v>173</v>
      </c>
      <c r="E322" s="192" t="s">
        <v>3607</v>
      </c>
      <c r="F322" s="193" t="s">
        <v>3608</v>
      </c>
      <c r="G322" s="194" t="s">
        <v>2708</v>
      </c>
      <c r="H322" s="195">
        <v>9</v>
      </c>
      <c r="I322" s="196"/>
      <c r="J322" s="197">
        <f t="shared" si="160"/>
        <v>0</v>
      </c>
      <c r="K322" s="193" t="s">
        <v>21</v>
      </c>
      <c r="L322" s="59"/>
      <c r="M322" s="198" t="s">
        <v>21</v>
      </c>
      <c r="N322" s="199" t="s">
        <v>40</v>
      </c>
      <c r="O322" s="40"/>
      <c r="P322" s="200">
        <f t="shared" si="161"/>
        <v>0</v>
      </c>
      <c r="Q322" s="200">
        <v>0</v>
      </c>
      <c r="R322" s="200">
        <f t="shared" si="162"/>
        <v>0</v>
      </c>
      <c r="S322" s="200">
        <v>0</v>
      </c>
      <c r="T322" s="201">
        <f t="shared" si="163"/>
        <v>0</v>
      </c>
      <c r="AR322" s="22" t="s">
        <v>178</v>
      </c>
      <c r="AT322" s="22" t="s">
        <v>173</v>
      </c>
      <c r="AU322" s="22" t="s">
        <v>79</v>
      </c>
      <c r="AY322" s="22" t="s">
        <v>171</v>
      </c>
      <c r="BE322" s="202">
        <f t="shared" si="164"/>
        <v>0</v>
      </c>
      <c r="BF322" s="202">
        <f t="shared" si="165"/>
        <v>0</v>
      </c>
      <c r="BG322" s="202">
        <f t="shared" si="166"/>
        <v>0</v>
      </c>
      <c r="BH322" s="202">
        <f t="shared" si="167"/>
        <v>0</v>
      </c>
      <c r="BI322" s="202">
        <f t="shared" si="168"/>
        <v>0</v>
      </c>
      <c r="BJ322" s="22" t="s">
        <v>77</v>
      </c>
      <c r="BK322" s="202">
        <f t="shared" si="169"/>
        <v>0</v>
      </c>
      <c r="BL322" s="22" t="s">
        <v>178</v>
      </c>
      <c r="BM322" s="22" t="s">
        <v>3609</v>
      </c>
    </row>
    <row r="323" spans="2:65" s="10" customFormat="1" ht="29.85" customHeight="1">
      <c r="B323" s="174"/>
      <c r="C323" s="175"/>
      <c r="D323" s="188" t="s">
        <v>68</v>
      </c>
      <c r="E323" s="189" t="s">
        <v>3610</v>
      </c>
      <c r="F323" s="189" t="s">
        <v>3611</v>
      </c>
      <c r="G323" s="175"/>
      <c r="H323" s="175"/>
      <c r="I323" s="178"/>
      <c r="J323" s="190">
        <f>BK323</f>
        <v>0</v>
      </c>
      <c r="K323" s="175"/>
      <c r="L323" s="180"/>
      <c r="M323" s="181"/>
      <c r="N323" s="182"/>
      <c r="O323" s="182"/>
      <c r="P323" s="183">
        <f>P324+SUM(P325:P341)</f>
        <v>0</v>
      </c>
      <c r="Q323" s="182"/>
      <c r="R323" s="183">
        <f>R324+SUM(R325:R341)</f>
        <v>0</v>
      </c>
      <c r="S323" s="182"/>
      <c r="T323" s="184">
        <f>T324+SUM(T325:T341)</f>
        <v>0</v>
      </c>
      <c r="AR323" s="185" t="s">
        <v>77</v>
      </c>
      <c r="AT323" s="186" t="s">
        <v>68</v>
      </c>
      <c r="AU323" s="186" t="s">
        <v>77</v>
      </c>
      <c r="AY323" s="185" t="s">
        <v>171</v>
      </c>
      <c r="BK323" s="187">
        <f>BK324+SUM(BK325:BK341)</f>
        <v>0</v>
      </c>
    </row>
    <row r="324" spans="2:65" s="1" customFormat="1" ht="57" customHeight="1">
      <c r="B324" s="39"/>
      <c r="C324" s="191" t="s">
        <v>1464</v>
      </c>
      <c r="D324" s="191" t="s">
        <v>173</v>
      </c>
      <c r="E324" s="192" t="s">
        <v>3612</v>
      </c>
      <c r="F324" s="193" t="s">
        <v>3613</v>
      </c>
      <c r="G324" s="194" t="s">
        <v>2708</v>
      </c>
      <c r="H324" s="195">
        <v>7</v>
      </c>
      <c r="I324" s="196"/>
      <c r="J324" s="197">
        <f t="shared" ref="J324:J340" si="170">ROUND(I324*H324,2)</f>
        <v>0</v>
      </c>
      <c r="K324" s="193" t="s">
        <v>21</v>
      </c>
      <c r="L324" s="59"/>
      <c r="M324" s="198" t="s">
        <v>21</v>
      </c>
      <c r="N324" s="199" t="s">
        <v>40</v>
      </c>
      <c r="O324" s="40"/>
      <c r="P324" s="200">
        <f t="shared" ref="P324:P340" si="171">O324*H324</f>
        <v>0</v>
      </c>
      <c r="Q324" s="200">
        <v>0</v>
      </c>
      <c r="R324" s="200">
        <f t="shared" ref="R324:R340" si="172">Q324*H324</f>
        <v>0</v>
      </c>
      <c r="S324" s="200">
        <v>0</v>
      </c>
      <c r="T324" s="201">
        <f t="shared" ref="T324:T340" si="173">S324*H324</f>
        <v>0</v>
      </c>
      <c r="AR324" s="22" t="s">
        <v>178</v>
      </c>
      <c r="AT324" s="22" t="s">
        <v>173</v>
      </c>
      <c r="AU324" s="22" t="s">
        <v>79</v>
      </c>
      <c r="AY324" s="22" t="s">
        <v>171</v>
      </c>
      <c r="BE324" s="202">
        <f t="shared" ref="BE324:BE340" si="174">IF(N324="základní",J324,0)</f>
        <v>0</v>
      </c>
      <c r="BF324" s="202">
        <f t="shared" ref="BF324:BF340" si="175">IF(N324="snížená",J324,0)</f>
        <v>0</v>
      </c>
      <c r="BG324" s="202">
        <f t="shared" ref="BG324:BG340" si="176">IF(N324="zákl. přenesená",J324,0)</f>
        <v>0</v>
      </c>
      <c r="BH324" s="202">
        <f t="shared" ref="BH324:BH340" si="177">IF(N324="sníž. přenesená",J324,0)</f>
        <v>0</v>
      </c>
      <c r="BI324" s="202">
        <f t="shared" ref="BI324:BI340" si="178">IF(N324="nulová",J324,0)</f>
        <v>0</v>
      </c>
      <c r="BJ324" s="22" t="s">
        <v>77</v>
      </c>
      <c r="BK324" s="202">
        <f t="shared" ref="BK324:BK340" si="179">ROUND(I324*H324,2)</f>
        <v>0</v>
      </c>
      <c r="BL324" s="22" t="s">
        <v>178</v>
      </c>
      <c r="BM324" s="22" t="s">
        <v>3614</v>
      </c>
    </row>
    <row r="325" spans="2:65" s="1" customFormat="1" ht="57" customHeight="1">
      <c r="B325" s="39"/>
      <c r="C325" s="191" t="s">
        <v>1469</v>
      </c>
      <c r="D325" s="191" t="s">
        <v>173</v>
      </c>
      <c r="E325" s="192" t="s">
        <v>3615</v>
      </c>
      <c r="F325" s="193" t="s">
        <v>3616</v>
      </c>
      <c r="G325" s="194" t="s">
        <v>2708</v>
      </c>
      <c r="H325" s="195">
        <v>7</v>
      </c>
      <c r="I325" s="196"/>
      <c r="J325" s="197">
        <f t="shared" si="170"/>
        <v>0</v>
      </c>
      <c r="K325" s="193" t="s">
        <v>21</v>
      </c>
      <c r="L325" s="59"/>
      <c r="M325" s="198" t="s">
        <v>21</v>
      </c>
      <c r="N325" s="199" t="s">
        <v>40</v>
      </c>
      <c r="O325" s="40"/>
      <c r="P325" s="200">
        <f t="shared" si="171"/>
        <v>0</v>
      </c>
      <c r="Q325" s="200">
        <v>0</v>
      </c>
      <c r="R325" s="200">
        <f t="shared" si="172"/>
        <v>0</v>
      </c>
      <c r="S325" s="200">
        <v>0</v>
      </c>
      <c r="T325" s="201">
        <f t="shared" si="173"/>
        <v>0</v>
      </c>
      <c r="AR325" s="22" t="s">
        <v>178</v>
      </c>
      <c r="AT325" s="22" t="s">
        <v>173</v>
      </c>
      <c r="AU325" s="22" t="s">
        <v>79</v>
      </c>
      <c r="AY325" s="22" t="s">
        <v>171</v>
      </c>
      <c r="BE325" s="202">
        <f t="shared" si="174"/>
        <v>0</v>
      </c>
      <c r="BF325" s="202">
        <f t="shared" si="175"/>
        <v>0</v>
      </c>
      <c r="BG325" s="202">
        <f t="shared" si="176"/>
        <v>0</v>
      </c>
      <c r="BH325" s="202">
        <f t="shared" si="177"/>
        <v>0</v>
      </c>
      <c r="BI325" s="202">
        <f t="shared" si="178"/>
        <v>0</v>
      </c>
      <c r="BJ325" s="22" t="s">
        <v>77</v>
      </c>
      <c r="BK325" s="202">
        <f t="shared" si="179"/>
        <v>0</v>
      </c>
      <c r="BL325" s="22" t="s">
        <v>178</v>
      </c>
      <c r="BM325" s="22" t="s">
        <v>3617</v>
      </c>
    </row>
    <row r="326" spans="2:65" s="1" customFormat="1" ht="57" customHeight="1">
      <c r="B326" s="39"/>
      <c r="C326" s="191" t="s">
        <v>1473</v>
      </c>
      <c r="D326" s="191" t="s">
        <v>173</v>
      </c>
      <c r="E326" s="192" t="s">
        <v>3618</v>
      </c>
      <c r="F326" s="193" t="s">
        <v>3619</v>
      </c>
      <c r="G326" s="194" t="s">
        <v>2708</v>
      </c>
      <c r="H326" s="195">
        <v>7</v>
      </c>
      <c r="I326" s="196"/>
      <c r="J326" s="197">
        <f t="shared" si="170"/>
        <v>0</v>
      </c>
      <c r="K326" s="193" t="s">
        <v>21</v>
      </c>
      <c r="L326" s="59"/>
      <c r="M326" s="198" t="s">
        <v>21</v>
      </c>
      <c r="N326" s="199" t="s">
        <v>40</v>
      </c>
      <c r="O326" s="40"/>
      <c r="P326" s="200">
        <f t="shared" si="171"/>
        <v>0</v>
      </c>
      <c r="Q326" s="200">
        <v>0</v>
      </c>
      <c r="R326" s="200">
        <f t="shared" si="172"/>
        <v>0</v>
      </c>
      <c r="S326" s="200">
        <v>0</v>
      </c>
      <c r="T326" s="201">
        <f t="shared" si="173"/>
        <v>0</v>
      </c>
      <c r="AR326" s="22" t="s">
        <v>178</v>
      </c>
      <c r="AT326" s="22" t="s">
        <v>173</v>
      </c>
      <c r="AU326" s="22" t="s">
        <v>79</v>
      </c>
      <c r="AY326" s="22" t="s">
        <v>171</v>
      </c>
      <c r="BE326" s="202">
        <f t="shared" si="174"/>
        <v>0</v>
      </c>
      <c r="BF326" s="202">
        <f t="shared" si="175"/>
        <v>0</v>
      </c>
      <c r="BG326" s="202">
        <f t="shared" si="176"/>
        <v>0</v>
      </c>
      <c r="BH326" s="202">
        <f t="shared" si="177"/>
        <v>0</v>
      </c>
      <c r="BI326" s="202">
        <f t="shared" si="178"/>
        <v>0</v>
      </c>
      <c r="BJ326" s="22" t="s">
        <v>77</v>
      </c>
      <c r="BK326" s="202">
        <f t="shared" si="179"/>
        <v>0</v>
      </c>
      <c r="BL326" s="22" t="s">
        <v>178</v>
      </c>
      <c r="BM326" s="22" t="s">
        <v>3620</v>
      </c>
    </row>
    <row r="327" spans="2:65" s="1" customFormat="1" ht="44.25" customHeight="1">
      <c r="B327" s="39"/>
      <c r="C327" s="191" t="s">
        <v>1477</v>
      </c>
      <c r="D327" s="191" t="s">
        <v>173</v>
      </c>
      <c r="E327" s="192" t="s">
        <v>3621</v>
      </c>
      <c r="F327" s="193" t="s">
        <v>3622</v>
      </c>
      <c r="G327" s="194" t="s">
        <v>2708</v>
      </c>
      <c r="H327" s="195">
        <v>7</v>
      </c>
      <c r="I327" s="196"/>
      <c r="J327" s="197">
        <f t="shared" si="170"/>
        <v>0</v>
      </c>
      <c r="K327" s="193" t="s">
        <v>21</v>
      </c>
      <c r="L327" s="59"/>
      <c r="M327" s="198" t="s">
        <v>21</v>
      </c>
      <c r="N327" s="199" t="s">
        <v>40</v>
      </c>
      <c r="O327" s="40"/>
      <c r="P327" s="200">
        <f t="shared" si="171"/>
        <v>0</v>
      </c>
      <c r="Q327" s="200">
        <v>0</v>
      </c>
      <c r="R327" s="200">
        <f t="shared" si="172"/>
        <v>0</v>
      </c>
      <c r="S327" s="200">
        <v>0</v>
      </c>
      <c r="T327" s="201">
        <f t="shared" si="173"/>
        <v>0</v>
      </c>
      <c r="AR327" s="22" t="s">
        <v>178</v>
      </c>
      <c r="AT327" s="22" t="s">
        <v>173</v>
      </c>
      <c r="AU327" s="22" t="s">
        <v>79</v>
      </c>
      <c r="AY327" s="22" t="s">
        <v>171</v>
      </c>
      <c r="BE327" s="202">
        <f t="shared" si="174"/>
        <v>0</v>
      </c>
      <c r="BF327" s="202">
        <f t="shared" si="175"/>
        <v>0</v>
      </c>
      <c r="BG327" s="202">
        <f t="shared" si="176"/>
        <v>0</v>
      </c>
      <c r="BH327" s="202">
        <f t="shared" si="177"/>
        <v>0</v>
      </c>
      <c r="BI327" s="202">
        <f t="shared" si="178"/>
        <v>0</v>
      </c>
      <c r="BJ327" s="22" t="s">
        <v>77</v>
      </c>
      <c r="BK327" s="202">
        <f t="shared" si="179"/>
        <v>0</v>
      </c>
      <c r="BL327" s="22" t="s">
        <v>178</v>
      </c>
      <c r="BM327" s="22" t="s">
        <v>3623</v>
      </c>
    </row>
    <row r="328" spans="2:65" s="1" customFormat="1" ht="44.25" customHeight="1">
      <c r="B328" s="39"/>
      <c r="C328" s="191" t="s">
        <v>1483</v>
      </c>
      <c r="D328" s="191" t="s">
        <v>173</v>
      </c>
      <c r="E328" s="192" t="s">
        <v>3624</v>
      </c>
      <c r="F328" s="193" t="s">
        <v>3625</v>
      </c>
      <c r="G328" s="194" t="s">
        <v>2708</v>
      </c>
      <c r="H328" s="195">
        <v>7</v>
      </c>
      <c r="I328" s="196"/>
      <c r="J328" s="197">
        <f t="shared" si="170"/>
        <v>0</v>
      </c>
      <c r="K328" s="193" t="s">
        <v>21</v>
      </c>
      <c r="L328" s="59"/>
      <c r="M328" s="198" t="s">
        <v>21</v>
      </c>
      <c r="N328" s="199" t="s">
        <v>40</v>
      </c>
      <c r="O328" s="40"/>
      <c r="P328" s="200">
        <f t="shared" si="171"/>
        <v>0</v>
      </c>
      <c r="Q328" s="200">
        <v>0</v>
      </c>
      <c r="R328" s="200">
        <f t="shared" si="172"/>
        <v>0</v>
      </c>
      <c r="S328" s="200">
        <v>0</v>
      </c>
      <c r="T328" s="201">
        <f t="shared" si="173"/>
        <v>0</v>
      </c>
      <c r="AR328" s="22" t="s">
        <v>178</v>
      </c>
      <c r="AT328" s="22" t="s">
        <v>173</v>
      </c>
      <c r="AU328" s="22" t="s">
        <v>79</v>
      </c>
      <c r="AY328" s="22" t="s">
        <v>171</v>
      </c>
      <c r="BE328" s="202">
        <f t="shared" si="174"/>
        <v>0</v>
      </c>
      <c r="BF328" s="202">
        <f t="shared" si="175"/>
        <v>0</v>
      </c>
      <c r="BG328" s="202">
        <f t="shared" si="176"/>
        <v>0</v>
      </c>
      <c r="BH328" s="202">
        <f t="shared" si="177"/>
        <v>0</v>
      </c>
      <c r="BI328" s="202">
        <f t="shared" si="178"/>
        <v>0</v>
      </c>
      <c r="BJ328" s="22" t="s">
        <v>77</v>
      </c>
      <c r="BK328" s="202">
        <f t="shared" si="179"/>
        <v>0</v>
      </c>
      <c r="BL328" s="22" t="s">
        <v>178</v>
      </c>
      <c r="BM328" s="22" t="s">
        <v>3626</v>
      </c>
    </row>
    <row r="329" spans="2:65" s="1" customFormat="1" ht="44.25" customHeight="1">
      <c r="B329" s="39"/>
      <c r="C329" s="191" t="s">
        <v>1491</v>
      </c>
      <c r="D329" s="191" t="s">
        <v>173</v>
      </c>
      <c r="E329" s="192" t="s">
        <v>3627</v>
      </c>
      <c r="F329" s="193" t="s">
        <v>3628</v>
      </c>
      <c r="G329" s="194" t="s">
        <v>2708</v>
      </c>
      <c r="H329" s="195">
        <v>6</v>
      </c>
      <c r="I329" s="196"/>
      <c r="J329" s="197">
        <f t="shared" si="170"/>
        <v>0</v>
      </c>
      <c r="K329" s="193" t="s">
        <v>21</v>
      </c>
      <c r="L329" s="59"/>
      <c r="M329" s="198" t="s">
        <v>21</v>
      </c>
      <c r="N329" s="199" t="s">
        <v>40</v>
      </c>
      <c r="O329" s="40"/>
      <c r="P329" s="200">
        <f t="shared" si="171"/>
        <v>0</v>
      </c>
      <c r="Q329" s="200">
        <v>0</v>
      </c>
      <c r="R329" s="200">
        <f t="shared" si="172"/>
        <v>0</v>
      </c>
      <c r="S329" s="200">
        <v>0</v>
      </c>
      <c r="T329" s="201">
        <f t="shared" si="173"/>
        <v>0</v>
      </c>
      <c r="AR329" s="22" t="s">
        <v>178</v>
      </c>
      <c r="AT329" s="22" t="s">
        <v>173</v>
      </c>
      <c r="AU329" s="22" t="s">
        <v>79</v>
      </c>
      <c r="AY329" s="22" t="s">
        <v>171</v>
      </c>
      <c r="BE329" s="202">
        <f t="shared" si="174"/>
        <v>0</v>
      </c>
      <c r="BF329" s="202">
        <f t="shared" si="175"/>
        <v>0</v>
      </c>
      <c r="BG329" s="202">
        <f t="shared" si="176"/>
        <v>0</v>
      </c>
      <c r="BH329" s="202">
        <f t="shared" si="177"/>
        <v>0</v>
      </c>
      <c r="BI329" s="202">
        <f t="shared" si="178"/>
        <v>0</v>
      </c>
      <c r="BJ329" s="22" t="s">
        <v>77</v>
      </c>
      <c r="BK329" s="202">
        <f t="shared" si="179"/>
        <v>0</v>
      </c>
      <c r="BL329" s="22" t="s">
        <v>178</v>
      </c>
      <c r="BM329" s="22" t="s">
        <v>3629</v>
      </c>
    </row>
    <row r="330" spans="2:65" s="1" customFormat="1" ht="44.25" customHeight="1">
      <c r="B330" s="39"/>
      <c r="C330" s="191" t="s">
        <v>1496</v>
      </c>
      <c r="D330" s="191" t="s">
        <v>173</v>
      </c>
      <c r="E330" s="192" t="s">
        <v>3630</v>
      </c>
      <c r="F330" s="193" t="s">
        <v>3631</v>
      </c>
      <c r="G330" s="194" t="s">
        <v>2708</v>
      </c>
      <c r="H330" s="195">
        <v>1</v>
      </c>
      <c r="I330" s="196"/>
      <c r="J330" s="197">
        <f t="shared" si="170"/>
        <v>0</v>
      </c>
      <c r="K330" s="193" t="s">
        <v>21</v>
      </c>
      <c r="L330" s="59"/>
      <c r="M330" s="198" t="s">
        <v>21</v>
      </c>
      <c r="N330" s="199" t="s">
        <v>40</v>
      </c>
      <c r="O330" s="40"/>
      <c r="P330" s="200">
        <f t="shared" si="171"/>
        <v>0</v>
      </c>
      <c r="Q330" s="200">
        <v>0</v>
      </c>
      <c r="R330" s="200">
        <f t="shared" si="172"/>
        <v>0</v>
      </c>
      <c r="S330" s="200">
        <v>0</v>
      </c>
      <c r="T330" s="201">
        <f t="shared" si="173"/>
        <v>0</v>
      </c>
      <c r="AR330" s="22" t="s">
        <v>178</v>
      </c>
      <c r="AT330" s="22" t="s">
        <v>173</v>
      </c>
      <c r="AU330" s="22" t="s">
        <v>79</v>
      </c>
      <c r="AY330" s="22" t="s">
        <v>171</v>
      </c>
      <c r="BE330" s="202">
        <f t="shared" si="174"/>
        <v>0</v>
      </c>
      <c r="BF330" s="202">
        <f t="shared" si="175"/>
        <v>0</v>
      </c>
      <c r="BG330" s="202">
        <f t="shared" si="176"/>
        <v>0</v>
      </c>
      <c r="BH330" s="202">
        <f t="shared" si="177"/>
        <v>0</v>
      </c>
      <c r="BI330" s="202">
        <f t="shared" si="178"/>
        <v>0</v>
      </c>
      <c r="BJ330" s="22" t="s">
        <v>77</v>
      </c>
      <c r="BK330" s="202">
        <f t="shared" si="179"/>
        <v>0</v>
      </c>
      <c r="BL330" s="22" t="s">
        <v>178</v>
      </c>
      <c r="BM330" s="22" t="s">
        <v>3632</v>
      </c>
    </row>
    <row r="331" spans="2:65" s="1" customFormat="1" ht="44.25" customHeight="1">
      <c r="B331" s="39"/>
      <c r="C331" s="191" t="s">
        <v>1501</v>
      </c>
      <c r="D331" s="191" t="s">
        <v>173</v>
      </c>
      <c r="E331" s="192" t="s">
        <v>3633</v>
      </c>
      <c r="F331" s="193" t="s">
        <v>3634</v>
      </c>
      <c r="G331" s="194" t="s">
        <v>2708</v>
      </c>
      <c r="H331" s="195">
        <v>6</v>
      </c>
      <c r="I331" s="196"/>
      <c r="J331" s="197">
        <f t="shared" si="170"/>
        <v>0</v>
      </c>
      <c r="K331" s="193" t="s">
        <v>21</v>
      </c>
      <c r="L331" s="59"/>
      <c r="M331" s="198" t="s">
        <v>21</v>
      </c>
      <c r="N331" s="199" t="s">
        <v>40</v>
      </c>
      <c r="O331" s="40"/>
      <c r="P331" s="200">
        <f t="shared" si="171"/>
        <v>0</v>
      </c>
      <c r="Q331" s="200">
        <v>0</v>
      </c>
      <c r="R331" s="200">
        <f t="shared" si="172"/>
        <v>0</v>
      </c>
      <c r="S331" s="200">
        <v>0</v>
      </c>
      <c r="T331" s="201">
        <f t="shared" si="173"/>
        <v>0</v>
      </c>
      <c r="AR331" s="22" t="s">
        <v>178</v>
      </c>
      <c r="AT331" s="22" t="s">
        <v>173</v>
      </c>
      <c r="AU331" s="22" t="s">
        <v>79</v>
      </c>
      <c r="AY331" s="22" t="s">
        <v>171</v>
      </c>
      <c r="BE331" s="202">
        <f t="shared" si="174"/>
        <v>0</v>
      </c>
      <c r="BF331" s="202">
        <f t="shared" si="175"/>
        <v>0</v>
      </c>
      <c r="BG331" s="202">
        <f t="shared" si="176"/>
        <v>0</v>
      </c>
      <c r="BH331" s="202">
        <f t="shared" si="177"/>
        <v>0</v>
      </c>
      <c r="BI331" s="202">
        <f t="shared" si="178"/>
        <v>0</v>
      </c>
      <c r="BJ331" s="22" t="s">
        <v>77</v>
      </c>
      <c r="BK331" s="202">
        <f t="shared" si="179"/>
        <v>0</v>
      </c>
      <c r="BL331" s="22" t="s">
        <v>178</v>
      </c>
      <c r="BM331" s="22" t="s">
        <v>3635</v>
      </c>
    </row>
    <row r="332" spans="2:65" s="1" customFormat="1" ht="44.25" customHeight="1">
      <c r="B332" s="39"/>
      <c r="C332" s="191" t="s">
        <v>1505</v>
      </c>
      <c r="D332" s="191" t="s">
        <v>173</v>
      </c>
      <c r="E332" s="192" t="s">
        <v>3636</v>
      </c>
      <c r="F332" s="193" t="s">
        <v>3637</v>
      </c>
      <c r="G332" s="194" t="s">
        <v>2708</v>
      </c>
      <c r="H332" s="195">
        <v>7</v>
      </c>
      <c r="I332" s="196"/>
      <c r="J332" s="197">
        <f t="shared" si="170"/>
        <v>0</v>
      </c>
      <c r="K332" s="193" t="s">
        <v>21</v>
      </c>
      <c r="L332" s="59"/>
      <c r="M332" s="198" t="s">
        <v>21</v>
      </c>
      <c r="N332" s="199" t="s">
        <v>40</v>
      </c>
      <c r="O332" s="40"/>
      <c r="P332" s="200">
        <f t="shared" si="171"/>
        <v>0</v>
      </c>
      <c r="Q332" s="200">
        <v>0</v>
      </c>
      <c r="R332" s="200">
        <f t="shared" si="172"/>
        <v>0</v>
      </c>
      <c r="S332" s="200">
        <v>0</v>
      </c>
      <c r="T332" s="201">
        <f t="shared" si="173"/>
        <v>0</v>
      </c>
      <c r="AR332" s="22" t="s">
        <v>178</v>
      </c>
      <c r="AT332" s="22" t="s">
        <v>173</v>
      </c>
      <c r="AU332" s="22" t="s">
        <v>79</v>
      </c>
      <c r="AY332" s="22" t="s">
        <v>171</v>
      </c>
      <c r="BE332" s="202">
        <f t="shared" si="174"/>
        <v>0</v>
      </c>
      <c r="BF332" s="202">
        <f t="shared" si="175"/>
        <v>0</v>
      </c>
      <c r="BG332" s="202">
        <f t="shared" si="176"/>
        <v>0</v>
      </c>
      <c r="BH332" s="202">
        <f t="shared" si="177"/>
        <v>0</v>
      </c>
      <c r="BI332" s="202">
        <f t="shared" si="178"/>
        <v>0</v>
      </c>
      <c r="BJ332" s="22" t="s">
        <v>77</v>
      </c>
      <c r="BK332" s="202">
        <f t="shared" si="179"/>
        <v>0</v>
      </c>
      <c r="BL332" s="22" t="s">
        <v>178</v>
      </c>
      <c r="BM332" s="22" t="s">
        <v>3638</v>
      </c>
    </row>
    <row r="333" spans="2:65" s="1" customFormat="1" ht="57" customHeight="1">
      <c r="B333" s="39"/>
      <c r="C333" s="191" t="s">
        <v>1515</v>
      </c>
      <c r="D333" s="191" t="s">
        <v>173</v>
      </c>
      <c r="E333" s="192" t="s">
        <v>3639</v>
      </c>
      <c r="F333" s="193" t="s">
        <v>3640</v>
      </c>
      <c r="G333" s="194" t="s">
        <v>2708</v>
      </c>
      <c r="H333" s="195">
        <v>2</v>
      </c>
      <c r="I333" s="196"/>
      <c r="J333" s="197">
        <f t="shared" si="170"/>
        <v>0</v>
      </c>
      <c r="K333" s="193" t="s">
        <v>21</v>
      </c>
      <c r="L333" s="59"/>
      <c r="M333" s="198" t="s">
        <v>21</v>
      </c>
      <c r="N333" s="199" t="s">
        <v>40</v>
      </c>
      <c r="O333" s="40"/>
      <c r="P333" s="200">
        <f t="shared" si="171"/>
        <v>0</v>
      </c>
      <c r="Q333" s="200">
        <v>0</v>
      </c>
      <c r="R333" s="200">
        <f t="shared" si="172"/>
        <v>0</v>
      </c>
      <c r="S333" s="200">
        <v>0</v>
      </c>
      <c r="T333" s="201">
        <f t="shared" si="173"/>
        <v>0</v>
      </c>
      <c r="AR333" s="22" t="s">
        <v>178</v>
      </c>
      <c r="AT333" s="22" t="s">
        <v>173</v>
      </c>
      <c r="AU333" s="22" t="s">
        <v>79</v>
      </c>
      <c r="AY333" s="22" t="s">
        <v>171</v>
      </c>
      <c r="BE333" s="202">
        <f t="shared" si="174"/>
        <v>0</v>
      </c>
      <c r="BF333" s="202">
        <f t="shared" si="175"/>
        <v>0</v>
      </c>
      <c r="BG333" s="202">
        <f t="shared" si="176"/>
        <v>0</v>
      </c>
      <c r="BH333" s="202">
        <f t="shared" si="177"/>
        <v>0</v>
      </c>
      <c r="BI333" s="202">
        <f t="shared" si="178"/>
        <v>0</v>
      </c>
      <c r="BJ333" s="22" t="s">
        <v>77</v>
      </c>
      <c r="BK333" s="202">
        <f t="shared" si="179"/>
        <v>0</v>
      </c>
      <c r="BL333" s="22" t="s">
        <v>178</v>
      </c>
      <c r="BM333" s="22" t="s">
        <v>3641</v>
      </c>
    </row>
    <row r="334" spans="2:65" s="1" customFormat="1" ht="44.25" customHeight="1">
      <c r="B334" s="39"/>
      <c r="C334" s="191" t="s">
        <v>1524</v>
      </c>
      <c r="D334" s="191" t="s">
        <v>173</v>
      </c>
      <c r="E334" s="192" t="s">
        <v>3642</v>
      </c>
      <c r="F334" s="193" t="s">
        <v>3643</v>
      </c>
      <c r="G334" s="194" t="s">
        <v>2708</v>
      </c>
      <c r="H334" s="195">
        <v>9</v>
      </c>
      <c r="I334" s="196"/>
      <c r="J334" s="197">
        <f t="shared" si="170"/>
        <v>0</v>
      </c>
      <c r="K334" s="193" t="s">
        <v>21</v>
      </c>
      <c r="L334" s="59"/>
      <c r="M334" s="198" t="s">
        <v>21</v>
      </c>
      <c r="N334" s="199" t="s">
        <v>40</v>
      </c>
      <c r="O334" s="40"/>
      <c r="P334" s="200">
        <f t="shared" si="171"/>
        <v>0</v>
      </c>
      <c r="Q334" s="200">
        <v>0</v>
      </c>
      <c r="R334" s="200">
        <f t="shared" si="172"/>
        <v>0</v>
      </c>
      <c r="S334" s="200">
        <v>0</v>
      </c>
      <c r="T334" s="201">
        <f t="shared" si="173"/>
        <v>0</v>
      </c>
      <c r="AR334" s="22" t="s">
        <v>178</v>
      </c>
      <c r="AT334" s="22" t="s">
        <v>173</v>
      </c>
      <c r="AU334" s="22" t="s">
        <v>79</v>
      </c>
      <c r="AY334" s="22" t="s">
        <v>171</v>
      </c>
      <c r="BE334" s="202">
        <f t="shared" si="174"/>
        <v>0</v>
      </c>
      <c r="BF334" s="202">
        <f t="shared" si="175"/>
        <v>0</v>
      </c>
      <c r="BG334" s="202">
        <f t="shared" si="176"/>
        <v>0</v>
      </c>
      <c r="BH334" s="202">
        <f t="shared" si="177"/>
        <v>0</v>
      </c>
      <c r="BI334" s="202">
        <f t="shared" si="178"/>
        <v>0</v>
      </c>
      <c r="BJ334" s="22" t="s">
        <v>77</v>
      </c>
      <c r="BK334" s="202">
        <f t="shared" si="179"/>
        <v>0</v>
      </c>
      <c r="BL334" s="22" t="s">
        <v>178</v>
      </c>
      <c r="BM334" s="22" t="s">
        <v>3644</v>
      </c>
    </row>
    <row r="335" spans="2:65" s="1" customFormat="1" ht="31.5" customHeight="1">
      <c r="B335" s="39"/>
      <c r="C335" s="191" t="s">
        <v>1529</v>
      </c>
      <c r="D335" s="191" t="s">
        <v>173</v>
      </c>
      <c r="E335" s="192" t="s">
        <v>3645</v>
      </c>
      <c r="F335" s="193" t="s">
        <v>3646</v>
      </c>
      <c r="G335" s="194" t="s">
        <v>2708</v>
      </c>
      <c r="H335" s="195">
        <v>9</v>
      </c>
      <c r="I335" s="196"/>
      <c r="J335" s="197">
        <f t="shared" si="170"/>
        <v>0</v>
      </c>
      <c r="K335" s="193" t="s">
        <v>21</v>
      </c>
      <c r="L335" s="59"/>
      <c r="M335" s="198" t="s">
        <v>21</v>
      </c>
      <c r="N335" s="199" t="s">
        <v>40</v>
      </c>
      <c r="O335" s="40"/>
      <c r="P335" s="200">
        <f t="shared" si="171"/>
        <v>0</v>
      </c>
      <c r="Q335" s="200">
        <v>0</v>
      </c>
      <c r="R335" s="200">
        <f t="shared" si="172"/>
        <v>0</v>
      </c>
      <c r="S335" s="200">
        <v>0</v>
      </c>
      <c r="T335" s="201">
        <f t="shared" si="173"/>
        <v>0</v>
      </c>
      <c r="AR335" s="22" t="s">
        <v>178</v>
      </c>
      <c r="AT335" s="22" t="s">
        <v>173</v>
      </c>
      <c r="AU335" s="22" t="s">
        <v>79</v>
      </c>
      <c r="AY335" s="22" t="s">
        <v>171</v>
      </c>
      <c r="BE335" s="202">
        <f t="shared" si="174"/>
        <v>0</v>
      </c>
      <c r="BF335" s="202">
        <f t="shared" si="175"/>
        <v>0</v>
      </c>
      <c r="BG335" s="202">
        <f t="shared" si="176"/>
        <v>0</v>
      </c>
      <c r="BH335" s="202">
        <f t="shared" si="177"/>
        <v>0</v>
      </c>
      <c r="BI335" s="202">
        <f t="shared" si="178"/>
        <v>0</v>
      </c>
      <c r="BJ335" s="22" t="s">
        <v>77</v>
      </c>
      <c r="BK335" s="202">
        <f t="shared" si="179"/>
        <v>0</v>
      </c>
      <c r="BL335" s="22" t="s">
        <v>178</v>
      </c>
      <c r="BM335" s="22" t="s">
        <v>3647</v>
      </c>
    </row>
    <row r="336" spans="2:65" s="1" customFormat="1" ht="44.25" customHeight="1">
      <c r="B336" s="39"/>
      <c r="C336" s="191" t="s">
        <v>1536</v>
      </c>
      <c r="D336" s="191" t="s">
        <v>173</v>
      </c>
      <c r="E336" s="192" t="s">
        <v>3648</v>
      </c>
      <c r="F336" s="193" t="s">
        <v>3649</v>
      </c>
      <c r="G336" s="194" t="s">
        <v>2708</v>
      </c>
      <c r="H336" s="195">
        <v>9</v>
      </c>
      <c r="I336" s="196"/>
      <c r="J336" s="197">
        <f t="shared" si="170"/>
        <v>0</v>
      </c>
      <c r="K336" s="193" t="s">
        <v>21</v>
      </c>
      <c r="L336" s="59"/>
      <c r="M336" s="198" t="s">
        <v>21</v>
      </c>
      <c r="N336" s="199" t="s">
        <v>40</v>
      </c>
      <c r="O336" s="40"/>
      <c r="P336" s="200">
        <f t="shared" si="171"/>
        <v>0</v>
      </c>
      <c r="Q336" s="200">
        <v>0</v>
      </c>
      <c r="R336" s="200">
        <f t="shared" si="172"/>
        <v>0</v>
      </c>
      <c r="S336" s="200">
        <v>0</v>
      </c>
      <c r="T336" s="201">
        <f t="shared" si="173"/>
        <v>0</v>
      </c>
      <c r="AR336" s="22" t="s">
        <v>178</v>
      </c>
      <c r="AT336" s="22" t="s">
        <v>173</v>
      </c>
      <c r="AU336" s="22" t="s">
        <v>79</v>
      </c>
      <c r="AY336" s="22" t="s">
        <v>171</v>
      </c>
      <c r="BE336" s="202">
        <f t="shared" si="174"/>
        <v>0</v>
      </c>
      <c r="BF336" s="202">
        <f t="shared" si="175"/>
        <v>0</v>
      </c>
      <c r="BG336" s="202">
        <f t="shared" si="176"/>
        <v>0</v>
      </c>
      <c r="BH336" s="202">
        <f t="shared" si="177"/>
        <v>0</v>
      </c>
      <c r="BI336" s="202">
        <f t="shared" si="178"/>
        <v>0</v>
      </c>
      <c r="BJ336" s="22" t="s">
        <v>77</v>
      </c>
      <c r="BK336" s="202">
        <f t="shared" si="179"/>
        <v>0</v>
      </c>
      <c r="BL336" s="22" t="s">
        <v>178</v>
      </c>
      <c r="BM336" s="22" t="s">
        <v>3650</v>
      </c>
    </row>
    <row r="337" spans="2:65" s="1" customFormat="1" ht="22.5" customHeight="1">
      <c r="B337" s="39"/>
      <c r="C337" s="191" t="s">
        <v>1541</v>
      </c>
      <c r="D337" s="191" t="s">
        <v>173</v>
      </c>
      <c r="E337" s="192" t="s">
        <v>3607</v>
      </c>
      <c r="F337" s="193" t="s">
        <v>3608</v>
      </c>
      <c r="G337" s="194" t="s">
        <v>2708</v>
      </c>
      <c r="H337" s="195">
        <v>9</v>
      </c>
      <c r="I337" s="196"/>
      <c r="J337" s="197">
        <f t="shared" si="170"/>
        <v>0</v>
      </c>
      <c r="K337" s="193" t="s">
        <v>21</v>
      </c>
      <c r="L337" s="59"/>
      <c r="M337" s="198" t="s">
        <v>21</v>
      </c>
      <c r="N337" s="199" t="s">
        <v>40</v>
      </c>
      <c r="O337" s="40"/>
      <c r="P337" s="200">
        <f t="shared" si="171"/>
        <v>0</v>
      </c>
      <c r="Q337" s="200">
        <v>0</v>
      </c>
      <c r="R337" s="200">
        <f t="shared" si="172"/>
        <v>0</v>
      </c>
      <c r="S337" s="200">
        <v>0</v>
      </c>
      <c r="T337" s="201">
        <f t="shared" si="173"/>
        <v>0</v>
      </c>
      <c r="AR337" s="22" t="s">
        <v>178</v>
      </c>
      <c r="AT337" s="22" t="s">
        <v>173</v>
      </c>
      <c r="AU337" s="22" t="s">
        <v>79</v>
      </c>
      <c r="AY337" s="22" t="s">
        <v>171</v>
      </c>
      <c r="BE337" s="202">
        <f t="shared" si="174"/>
        <v>0</v>
      </c>
      <c r="BF337" s="202">
        <f t="shared" si="175"/>
        <v>0</v>
      </c>
      <c r="BG337" s="202">
        <f t="shared" si="176"/>
        <v>0</v>
      </c>
      <c r="BH337" s="202">
        <f t="shared" si="177"/>
        <v>0</v>
      </c>
      <c r="BI337" s="202">
        <f t="shared" si="178"/>
        <v>0</v>
      </c>
      <c r="BJ337" s="22" t="s">
        <v>77</v>
      </c>
      <c r="BK337" s="202">
        <f t="shared" si="179"/>
        <v>0</v>
      </c>
      <c r="BL337" s="22" t="s">
        <v>178</v>
      </c>
      <c r="BM337" s="22" t="s">
        <v>3651</v>
      </c>
    </row>
    <row r="338" spans="2:65" s="1" customFormat="1" ht="22.5" customHeight="1">
      <c r="B338" s="39"/>
      <c r="C338" s="191" t="s">
        <v>1546</v>
      </c>
      <c r="D338" s="191" t="s">
        <v>173</v>
      </c>
      <c r="E338" s="192" t="s">
        <v>3652</v>
      </c>
      <c r="F338" s="193" t="s">
        <v>3653</v>
      </c>
      <c r="G338" s="194" t="s">
        <v>2708</v>
      </c>
      <c r="H338" s="195">
        <v>3</v>
      </c>
      <c r="I338" s="196"/>
      <c r="J338" s="197">
        <f t="shared" si="170"/>
        <v>0</v>
      </c>
      <c r="K338" s="193" t="s">
        <v>21</v>
      </c>
      <c r="L338" s="59"/>
      <c r="M338" s="198" t="s">
        <v>21</v>
      </c>
      <c r="N338" s="199" t="s">
        <v>40</v>
      </c>
      <c r="O338" s="40"/>
      <c r="P338" s="200">
        <f t="shared" si="171"/>
        <v>0</v>
      </c>
      <c r="Q338" s="200">
        <v>0</v>
      </c>
      <c r="R338" s="200">
        <f t="shared" si="172"/>
        <v>0</v>
      </c>
      <c r="S338" s="200">
        <v>0</v>
      </c>
      <c r="T338" s="201">
        <f t="shared" si="173"/>
        <v>0</v>
      </c>
      <c r="AR338" s="22" t="s">
        <v>178</v>
      </c>
      <c r="AT338" s="22" t="s">
        <v>173</v>
      </c>
      <c r="AU338" s="22" t="s">
        <v>79</v>
      </c>
      <c r="AY338" s="22" t="s">
        <v>171</v>
      </c>
      <c r="BE338" s="202">
        <f t="shared" si="174"/>
        <v>0</v>
      </c>
      <c r="BF338" s="202">
        <f t="shared" si="175"/>
        <v>0</v>
      </c>
      <c r="BG338" s="202">
        <f t="shared" si="176"/>
        <v>0</v>
      </c>
      <c r="BH338" s="202">
        <f t="shared" si="177"/>
        <v>0</v>
      </c>
      <c r="BI338" s="202">
        <f t="shared" si="178"/>
        <v>0</v>
      </c>
      <c r="BJ338" s="22" t="s">
        <v>77</v>
      </c>
      <c r="BK338" s="202">
        <f t="shared" si="179"/>
        <v>0</v>
      </c>
      <c r="BL338" s="22" t="s">
        <v>178</v>
      </c>
      <c r="BM338" s="22" t="s">
        <v>3654</v>
      </c>
    </row>
    <row r="339" spans="2:65" s="1" customFormat="1" ht="22.5" customHeight="1">
      <c r="B339" s="39"/>
      <c r="C339" s="191" t="s">
        <v>1550</v>
      </c>
      <c r="D339" s="191" t="s">
        <v>173</v>
      </c>
      <c r="E339" s="192" t="s">
        <v>3655</v>
      </c>
      <c r="F339" s="193" t="s">
        <v>3656</v>
      </c>
      <c r="G339" s="194" t="s">
        <v>411</v>
      </c>
      <c r="H339" s="195">
        <v>600</v>
      </c>
      <c r="I339" s="196"/>
      <c r="J339" s="197">
        <f t="shared" si="170"/>
        <v>0</v>
      </c>
      <c r="K339" s="193" t="s">
        <v>21</v>
      </c>
      <c r="L339" s="59"/>
      <c r="M339" s="198" t="s">
        <v>21</v>
      </c>
      <c r="N339" s="199" t="s">
        <v>40</v>
      </c>
      <c r="O339" s="40"/>
      <c r="P339" s="200">
        <f t="shared" si="171"/>
        <v>0</v>
      </c>
      <c r="Q339" s="200">
        <v>0</v>
      </c>
      <c r="R339" s="200">
        <f t="shared" si="172"/>
        <v>0</v>
      </c>
      <c r="S339" s="200">
        <v>0</v>
      </c>
      <c r="T339" s="201">
        <f t="shared" si="173"/>
        <v>0</v>
      </c>
      <c r="AR339" s="22" t="s">
        <v>178</v>
      </c>
      <c r="AT339" s="22" t="s">
        <v>173</v>
      </c>
      <c r="AU339" s="22" t="s">
        <v>79</v>
      </c>
      <c r="AY339" s="22" t="s">
        <v>171</v>
      </c>
      <c r="BE339" s="202">
        <f t="shared" si="174"/>
        <v>0</v>
      </c>
      <c r="BF339" s="202">
        <f t="shared" si="175"/>
        <v>0</v>
      </c>
      <c r="BG339" s="202">
        <f t="shared" si="176"/>
        <v>0</v>
      </c>
      <c r="BH339" s="202">
        <f t="shared" si="177"/>
        <v>0</v>
      </c>
      <c r="BI339" s="202">
        <f t="shared" si="178"/>
        <v>0</v>
      </c>
      <c r="BJ339" s="22" t="s">
        <v>77</v>
      </c>
      <c r="BK339" s="202">
        <f t="shared" si="179"/>
        <v>0</v>
      </c>
      <c r="BL339" s="22" t="s">
        <v>178</v>
      </c>
      <c r="BM339" s="22" t="s">
        <v>3657</v>
      </c>
    </row>
    <row r="340" spans="2:65" s="1" customFormat="1" ht="22.5" customHeight="1">
      <c r="B340" s="39"/>
      <c r="C340" s="191" t="s">
        <v>1555</v>
      </c>
      <c r="D340" s="191" t="s">
        <v>173</v>
      </c>
      <c r="E340" s="192" t="s">
        <v>3604</v>
      </c>
      <c r="F340" s="193" t="s">
        <v>3605</v>
      </c>
      <c r="G340" s="194" t="s">
        <v>411</v>
      </c>
      <c r="H340" s="195">
        <v>540</v>
      </c>
      <c r="I340" s="196"/>
      <c r="J340" s="197">
        <f t="shared" si="170"/>
        <v>0</v>
      </c>
      <c r="K340" s="193" t="s">
        <v>21</v>
      </c>
      <c r="L340" s="59"/>
      <c r="M340" s="198" t="s">
        <v>21</v>
      </c>
      <c r="N340" s="199" t="s">
        <v>40</v>
      </c>
      <c r="O340" s="40"/>
      <c r="P340" s="200">
        <f t="shared" si="171"/>
        <v>0</v>
      </c>
      <c r="Q340" s="200">
        <v>0</v>
      </c>
      <c r="R340" s="200">
        <f t="shared" si="172"/>
        <v>0</v>
      </c>
      <c r="S340" s="200">
        <v>0</v>
      </c>
      <c r="T340" s="201">
        <f t="shared" si="173"/>
        <v>0</v>
      </c>
      <c r="AR340" s="22" t="s">
        <v>178</v>
      </c>
      <c r="AT340" s="22" t="s">
        <v>173</v>
      </c>
      <c r="AU340" s="22" t="s">
        <v>79</v>
      </c>
      <c r="AY340" s="22" t="s">
        <v>171</v>
      </c>
      <c r="BE340" s="202">
        <f t="shared" si="174"/>
        <v>0</v>
      </c>
      <c r="BF340" s="202">
        <f t="shared" si="175"/>
        <v>0</v>
      </c>
      <c r="BG340" s="202">
        <f t="shared" si="176"/>
        <v>0</v>
      </c>
      <c r="BH340" s="202">
        <f t="shared" si="177"/>
        <v>0</v>
      </c>
      <c r="BI340" s="202">
        <f t="shared" si="178"/>
        <v>0</v>
      </c>
      <c r="BJ340" s="22" t="s">
        <v>77</v>
      </c>
      <c r="BK340" s="202">
        <f t="shared" si="179"/>
        <v>0</v>
      </c>
      <c r="BL340" s="22" t="s">
        <v>178</v>
      </c>
      <c r="BM340" s="22" t="s">
        <v>3658</v>
      </c>
    </row>
    <row r="341" spans="2:65" s="10" customFormat="1" ht="22.35" customHeight="1">
      <c r="B341" s="174"/>
      <c r="C341" s="175"/>
      <c r="D341" s="188" t="s">
        <v>68</v>
      </c>
      <c r="E341" s="189" t="s">
        <v>3469</v>
      </c>
      <c r="F341" s="189" t="s">
        <v>3470</v>
      </c>
      <c r="G341" s="175"/>
      <c r="H341" s="175"/>
      <c r="I341" s="178"/>
      <c r="J341" s="190">
        <f>BK341</f>
        <v>0</v>
      </c>
      <c r="K341" s="175"/>
      <c r="L341" s="180"/>
      <c r="M341" s="181"/>
      <c r="N341" s="182"/>
      <c r="O341" s="182"/>
      <c r="P341" s="183">
        <f>SUM(P342:P352)</f>
        <v>0</v>
      </c>
      <c r="Q341" s="182"/>
      <c r="R341" s="183">
        <f>SUM(R342:R352)</f>
        <v>0</v>
      </c>
      <c r="S341" s="182"/>
      <c r="T341" s="184">
        <f>SUM(T342:T352)</f>
        <v>0</v>
      </c>
      <c r="AR341" s="185" t="s">
        <v>77</v>
      </c>
      <c r="AT341" s="186" t="s">
        <v>68</v>
      </c>
      <c r="AU341" s="186" t="s">
        <v>79</v>
      </c>
      <c r="AY341" s="185" t="s">
        <v>171</v>
      </c>
      <c r="BK341" s="187">
        <f>SUM(BK342:BK352)</f>
        <v>0</v>
      </c>
    </row>
    <row r="342" spans="2:65" s="1" customFormat="1" ht="22.5" customHeight="1">
      <c r="B342" s="39"/>
      <c r="C342" s="191" t="s">
        <v>1561</v>
      </c>
      <c r="D342" s="191" t="s">
        <v>173</v>
      </c>
      <c r="E342" s="192" t="s">
        <v>3471</v>
      </c>
      <c r="F342" s="193" t="s">
        <v>3472</v>
      </c>
      <c r="G342" s="194" t="s">
        <v>2708</v>
      </c>
      <c r="H342" s="195">
        <v>1</v>
      </c>
      <c r="I342" s="196"/>
      <c r="J342" s="197">
        <f t="shared" ref="J342:J352" si="180">ROUND(I342*H342,2)</f>
        <v>0</v>
      </c>
      <c r="K342" s="193" t="s">
        <v>21</v>
      </c>
      <c r="L342" s="59"/>
      <c r="M342" s="198" t="s">
        <v>21</v>
      </c>
      <c r="N342" s="199" t="s">
        <v>40</v>
      </c>
      <c r="O342" s="40"/>
      <c r="P342" s="200">
        <f t="shared" ref="P342:P352" si="181">O342*H342</f>
        <v>0</v>
      </c>
      <c r="Q342" s="200">
        <v>0</v>
      </c>
      <c r="R342" s="200">
        <f t="shared" ref="R342:R352" si="182">Q342*H342</f>
        <v>0</v>
      </c>
      <c r="S342" s="200">
        <v>0</v>
      </c>
      <c r="T342" s="201">
        <f t="shared" ref="T342:T352" si="183">S342*H342</f>
        <v>0</v>
      </c>
      <c r="AR342" s="22" t="s">
        <v>178</v>
      </c>
      <c r="AT342" s="22" t="s">
        <v>173</v>
      </c>
      <c r="AU342" s="22" t="s">
        <v>187</v>
      </c>
      <c r="AY342" s="22" t="s">
        <v>171</v>
      </c>
      <c r="BE342" s="202">
        <f t="shared" ref="BE342:BE352" si="184">IF(N342="základní",J342,0)</f>
        <v>0</v>
      </c>
      <c r="BF342" s="202">
        <f t="shared" ref="BF342:BF352" si="185">IF(N342="snížená",J342,0)</f>
        <v>0</v>
      </c>
      <c r="BG342" s="202">
        <f t="shared" ref="BG342:BG352" si="186">IF(N342="zákl. přenesená",J342,0)</f>
        <v>0</v>
      </c>
      <c r="BH342" s="202">
        <f t="shared" ref="BH342:BH352" si="187">IF(N342="sníž. přenesená",J342,0)</f>
        <v>0</v>
      </c>
      <c r="BI342" s="202">
        <f t="shared" ref="BI342:BI352" si="188">IF(N342="nulová",J342,0)</f>
        <v>0</v>
      </c>
      <c r="BJ342" s="22" t="s">
        <v>77</v>
      </c>
      <c r="BK342" s="202">
        <f t="shared" ref="BK342:BK352" si="189">ROUND(I342*H342,2)</f>
        <v>0</v>
      </c>
      <c r="BL342" s="22" t="s">
        <v>178</v>
      </c>
      <c r="BM342" s="22" t="s">
        <v>3659</v>
      </c>
    </row>
    <row r="343" spans="2:65" s="1" customFormat="1" ht="22.5" customHeight="1">
      <c r="B343" s="39"/>
      <c r="C343" s="191" t="s">
        <v>1569</v>
      </c>
      <c r="D343" s="191" t="s">
        <v>173</v>
      </c>
      <c r="E343" s="192" t="s">
        <v>3660</v>
      </c>
      <c r="F343" s="193" t="s">
        <v>3474</v>
      </c>
      <c r="G343" s="194" t="s">
        <v>2708</v>
      </c>
      <c r="H343" s="195">
        <v>4</v>
      </c>
      <c r="I343" s="196"/>
      <c r="J343" s="197">
        <f t="shared" si="180"/>
        <v>0</v>
      </c>
      <c r="K343" s="193" t="s">
        <v>21</v>
      </c>
      <c r="L343" s="59"/>
      <c r="M343" s="198" t="s">
        <v>21</v>
      </c>
      <c r="N343" s="199" t="s">
        <v>40</v>
      </c>
      <c r="O343" s="40"/>
      <c r="P343" s="200">
        <f t="shared" si="181"/>
        <v>0</v>
      </c>
      <c r="Q343" s="200">
        <v>0</v>
      </c>
      <c r="R343" s="200">
        <f t="shared" si="182"/>
        <v>0</v>
      </c>
      <c r="S343" s="200">
        <v>0</v>
      </c>
      <c r="T343" s="201">
        <f t="shared" si="183"/>
        <v>0</v>
      </c>
      <c r="AR343" s="22" t="s">
        <v>178</v>
      </c>
      <c r="AT343" s="22" t="s">
        <v>173</v>
      </c>
      <c r="AU343" s="22" t="s">
        <v>187</v>
      </c>
      <c r="AY343" s="22" t="s">
        <v>171</v>
      </c>
      <c r="BE343" s="202">
        <f t="shared" si="184"/>
        <v>0</v>
      </c>
      <c r="BF343" s="202">
        <f t="shared" si="185"/>
        <v>0</v>
      </c>
      <c r="BG343" s="202">
        <f t="shared" si="186"/>
        <v>0</v>
      </c>
      <c r="BH343" s="202">
        <f t="shared" si="187"/>
        <v>0</v>
      </c>
      <c r="BI343" s="202">
        <f t="shared" si="188"/>
        <v>0</v>
      </c>
      <c r="BJ343" s="22" t="s">
        <v>77</v>
      </c>
      <c r="BK343" s="202">
        <f t="shared" si="189"/>
        <v>0</v>
      </c>
      <c r="BL343" s="22" t="s">
        <v>178</v>
      </c>
      <c r="BM343" s="22" t="s">
        <v>3661</v>
      </c>
    </row>
    <row r="344" spans="2:65" s="1" customFormat="1" ht="22.5" customHeight="1">
      <c r="B344" s="39"/>
      <c r="C344" s="191" t="s">
        <v>1573</v>
      </c>
      <c r="D344" s="191" t="s">
        <v>173</v>
      </c>
      <c r="E344" s="192" t="s">
        <v>3662</v>
      </c>
      <c r="F344" s="193" t="s">
        <v>3476</v>
      </c>
      <c r="G344" s="194" t="s">
        <v>2708</v>
      </c>
      <c r="H344" s="195">
        <v>1</v>
      </c>
      <c r="I344" s="196"/>
      <c r="J344" s="197">
        <f t="shared" si="180"/>
        <v>0</v>
      </c>
      <c r="K344" s="193" t="s">
        <v>21</v>
      </c>
      <c r="L344" s="59"/>
      <c r="M344" s="198" t="s">
        <v>21</v>
      </c>
      <c r="N344" s="199" t="s">
        <v>40</v>
      </c>
      <c r="O344" s="40"/>
      <c r="P344" s="200">
        <f t="shared" si="181"/>
        <v>0</v>
      </c>
      <c r="Q344" s="200">
        <v>0</v>
      </c>
      <c r="R344" s="200">
        <f t="shared" si="182"/>
        <v>0</v>
      </c>
      <c r="S344" s="200">
        <v>0</v>
      </c>
      <c r="T344" s="201">
        <f t="shared" si="183"/>
        <v>0</v>
      </c>
      <c r="AR344" s="22" t="s">
        <v>178</v>
      </c>
      <c r="AT344" s="22" t="s">
        <v>173</v>
      </c>
      <c r="AU344" s="22" t="s">
        <v>187</v>
      </c>
      <c r="AY344" s="22" t="s">
        <v>171</v>
      </c>
      <c r="BE344" s="202">
        <f t="shared" si="184"/>
        <v>0</v>
      </c>
      <c r="BF344" s="202">
        <f t="shared" si="185"/>
        <v>0</v>
      </c>
      <c r="BG344" s="202">
        <f t="shared" si="186"/>
        <v>0</v>
      </c>
      <c r="BH344" s="202">
        <f t="shared" si="187"/>
        <v>0</v>
      </c>
      <c r="BI344" s="202">
        <f t="shared" si="188"/>
        <v>0</v>
      </c>
      <c r="BJ344" s="22" t="s">
        <v>77</v>
      </c>
      <c r="BK344" s="202">
        <f t="shared" si="189"/>
        <v>0</v>
      </c>
      <c r="BL344" s="22" t="s">
        <v>178</v>
      </c>
      <c r="BM344" s="22" t="s">
        <v>3663</v>
      </c>
    </row>
    <row r="345" spans="2:65" s="1" customFormat="1" ht="22.5" customHeight="1">
      <c r="B345" s="39"/>
      <c r="C345" s="191" t="s">
        <v>1578</v>
      </c>
      <c r="D345" s="191" t="s">
        <v>173</v>
      </c>
      <c r="E345" s="192" t="s">
        <v>3479</v>
      </c>
      <c r="F345" s="193" t="s">
        <v>3480</v>
      </c>
      <c r="G345" s="194" t="s">
        <v>2109</v>
      </c>
      <c r="H345" s="195">
        <v>150</v>
      </c>
      <c r="I345" s="196"/>
      <c r="J345" s="197">
        <f t="shared" si="180"/>
        <v>0</v>
      </c>
      <c r="K345" s="193" t="s">
        <v>21</v>
      </c>
      <c r="L345" s="59"/>
      <c r="M345" s="198" t="s">
        <v>21</v>
      </c>
      <c r="N345" s="199" t="s">
        <v>40</v>
      </c>
      <c r="O345" s="40"/>
      <c r="P345" s="200">
        <f t="shared" si="181"/>
        <v>0</v>
      </c>
      <c r="Q345" s="200">
        <v>0</v>
      </c>
      <c r="R345" s="200">
        <f t="shared" si="182"/>
        <v>0</v>
      </c>
      <c r="S345" s="200">
        <v>0</v>
      </c>
      <c r="T345" s="201">
        <f t="shared" si="183"/>
        <v>0</v>
      </c>
      <c r="AR345" s="22" t="s">
        <v>178</v>
      </c>
      <c r="AT345" s="22" t="s">
        <v>173</v>
      </c>
      <c r="AU345" s="22" t="s">
        <v>187</v>
      </c>
      <c r="AY345" s="22" t="s">
        <v>171</v>
      </c>
      <c r="BE345" s="202">
        <f t="shared" si="184"/>
        <v>0</v>
      </c>
      <c r="BF345" s="202">
        <f t="shared" si="185"/>
        <v>0</v>
      </c>
      <c r="BG345" s="202">
        <f t="shared" si="186"/>
        <v>0</v>
      </c>
      <c r="BH345" s="202">
        <f t="shared" si="187"/>
        <v>0</v>
      </c>
      <c r="BI345" s="202">
        <f t="shared" si="188"/>
        <v>0</v>
      </c>
      <c r="BJ345" s="22" t="s">
        <v>77</v>
      </c>
      <c r="BK345" s="202">
        <f t="shared" si="189"/>
        <v>0</v>
      </c>
      <c r="BL345" s="22" t="s">
        <v>178</v>
      </c>
      <c r="BM345" s="22" t="s">
        <v>3664</v>
      </c>
    </row>
    <row r="346" spans="2:65" s="1" customFormat="1" ht="22.5" customHeight="1">
      <c r="B346" s="39"/>
      <c r="C346" s="191" t="s">
        <v>1584</v>
      </c>
      <c r="D346" s="191" t="s">
        <v>173</v>
      </c>
      <c r="E346" s="192" t="s">
        <v>3481</v>
      </c>
      <c r="F346" s="193" t="s">
        <v>3482</v>
      </c>
      <c r="G346" s="194" t="s">
        <v>2936</v>
      </c>
      <c r="H346" s="195">
        <v>10</v>
      </c>
      <c r="I346" s="196"/>
      <c r="J346" s="197">
        <f t="shared" si="180"/>
        <v>0</v>
      </c>
      <c r="K346" s="193" t="s">
        <v>21</v>
      </c>
      <c r="L346" s="59"/>
      <c r="M346" s="198" t="s">
        <v>21</v>
      </c>
      <c r="N346" s="199" t="s">
        <v>40</v>
      </c>
      <c r="O346" s="40"/>
      <c r="P346" s="200">
        <f t="shared" si="181"/>
        <v>0</v>
      </c>
      <c r="Q346" s="200">
        <v>0</v>
      </c>
      <c r="R346" s="200">
        <f t="shared" si="182"/>
        <v>0</v>
      </c>
      <c r="S346" s="200">
        <v>0</v>
      </c>
      <c r="T346" s="201">
        <f t="shared" si="183"/>
        <v>0</v>
      </c>
      <c r="AR346" s="22" t="s">
        <v>178</v>
      </c>
      <c r="AT346" s="22" t="s">
        <v>173</v>
      </c>
      <c r="AU346" s="22" t="s">
        <v>187</v>
      </c>
      <c r="AY346" s="22" t="s">
        <v>171</v>
      </c>
      <c r="BE346" s="202">
        <f t="shared" si="184"/>
        <v>0</v>
      </c>
      <c r="BF346" s="202">
        <f t="shared" si="185"/>
        <v>0</v>
      </c>
      <c r="BG346" s="202">
        <f t="shared" si="186"/>
        <v>0</v>
      </c>
      <c r="BH346" s="202">
        <f t="shared" si="187"/>
        <v>0</v>
      </c>
      <c r="BI346" s="202">
        <f t="shared" si="188"/>
        <v>0</v>
      </c>
      <c r="BJ346" s="22" t="s">
        <v>77</v>
      </c>
      <c r="BK346" s="202">
        <f t="shared" si="189"/>
        <v>0</v>
      </c>
      <c r="BL346" s="22" t="s">
        <v>178</v>
      </c>
      <c r="BM346" s="22" t="s">
        <v>3665</v>
      </c>
    </row>
    <row r="347" spans="2:65" s="1" customFormat="1" ht="22.5" customHeight="1">
      <c r="B347" s="39"/>
      <c r="C347" s="191" t="s">
        <v>1588</v>
      </c>
      <c r="D347" s="191" t="s">
        <v>173</v>
      </c>
      <c r="E347" s="192" t="s">
        <v>3666</v>
      </c>
      <c r="F347" s="193" t="s">
        <v>3578</v>
      </c>
      <c r="G347" s="194" t="s">
        <v>2936</v>
      </c>
      <c r="H347" s="195">
        <v>10</v>
      </c>
      <c r="I347" s="196"/>
      <c r="J347" s="197">
        <f t="shared" si="180"/>
        <v>0</v>
      </c>
      <c r="K347" s="193" t="s">
        <v>21</v>
      </c>
      <c r="L347" s="59"/>
      <c r="M347" s="198" t="s">
        <v>21</v>
      </c>
      <c r="N347" s="199" t="s">
        <v>40</v>
      </c>
      <c r="O347" s="40"/>
      <c r="P347" s="200">
        <f t="shared" si="181"/>
        <v>0</v>
      </c>
      <c r="Q347" s="200">
        <v>0</v>
      </c>
      <c r="R347" s="200">
        <f t="shared" si="182"/>
        <v>0</v>
      </c>
      <c r="S347" s="200">
        <v>0</v>
      </c>
      <c r="T347" s="201">
        <f t="shared" si="183"/>
        <v>0</v>
      </c>
      <c r="AR347" s="22" t="s">
        <v>178</v>
      </c>
      <c r="AT347" s="22" t="s">
        <v>173</v>
      </c>
      <c r="AU347" s="22" t="s">
        <v>187</v>
      </c>
      <c r="AY347" s="22" t="s">
        <v>171</v>
      </c>
      <c r="BE347" s="202">
        <f t="shared" si="184"/>
        <v>0</v>
      </c>
      <c r="BF347" s="202">
        <f t="shared" si="185"/>
        <v>0</v>
      </c>
      <c r="BG347" s="202">
        <f t="shared" si="186"/>
        <v>0</v>
      </c>
      <c r="BH347" s="202">
        <f t="shared" si="187"/>
        <v>0</v>
      </c>
      <c r="BI347" s="202">
        <f t="shared" si="188"/>
        <v>0</v>
      </c>
      <c r="BJ347" s="22" t="s">
        <v>77</v>
      </c>
      <c r="BK347" s="202">
        <f t="shared" si="189"/>
        <v>0</v>
      </c>
      <c r="BL347" s="22" t="s">
        <v>178</v>
      </c>
      <c r="BM347" s="22" t="s">
        <v>3667</v>
      </c>
    </row>
    <row r="348" spans="2:65" s="1" customFormat="1" ht="22.5" customHeight="1">
      <c r="B348" s="39"/>
      <c r="C348" s="191" t="s">
        <v>1592</v>
      </c>
      <c r="D348" s="191" t="s">
        <v>173</v>
      </c>
      <c r="E348" s="192" t="s">
        <v>3485</v>
      </c>
      <c r="F348" s="193" t="s">
        <v>3486</v>
      </c>
      <c r="G348" s="194" t="s">
        <v>176</v>
      </c>
      <c r="H348" s="195">
        <v>10</v>
      </c>
      <c r="I348" s="196"/>
      <c r="J348" s="197">
        <f t="shared" si="180"/>
        <v>0</v>
      </c>
      <c r="K348" s="193" t="s">
        <v>21</v>
      </c>
      <c r="L348" s="59"/>
      <c r="M348" s="198" t="s">
        <v>21</v>
      </c>
      <c r="N348" s="199" t="s">
        <v>40</v>
      </c>
      <c r="O348" s="40"/>
      <c r="P348" s="200">
        <f t="shared" si="181"/>
        <v>0</v>
      </c>
      <c r="Q348" s="200">
        <v>0</v>
      </c>
      <c r="R348" s="200">
        <f t="shared" si="182"/>
        <v>0</v>
      </c>
      <c r="S348" s="200">
        <v>0</v>
      </c>
      <c r="T348" s="201">
        <f t="shared" si="183"/>
        <v>0</v>
      </c>
      <c r="AR348" s="22" t="s">
        <v>178</v>
      </c>
      <c r="AT348" s="22" t="s">
        <v>173</v>
      </c>
      <c r="AU348" s="22" t="s">
        <v>187</v>
      </c>
      <c r="AY348" s="22" t="s">
        <v>171</v>
      </c>
      <c r="BE348" s="202">
        <f t="shared" si="184"/>
        <v>0</v>
      </c>
      <c r="BF348" s="202">
        <f t="shared" si="185"/>
        <v>0</v>
      </c>
      <c r="BG348" s="202">
        <f t="shared" si="186"/>
        <v>0</v>
      </c>
      <c r="BH348" s="202">
        <f t="shared" si="187"/>
        <v>0</v>
      </c>
      <c r="BI348" s="202">
        <f t="shared" si="188"/>
        <v>0</v>
      </c>
      <c r="BJ348" s="22" t="s">
        <v>77</v>
      </c>
      <c r="BK348" s="202">
        <f t="shared" si="189"/>
        <v>0</v>
      </c>
      <c r="BL348" s="22" t="s">
        <v>178</v>
      </c>
      <c r="BM348" s="22" t="s">
        <v>3668</v>
      </c>
    </row>
    <row r="349" spans="2:65" s="1" customFormat="1" ht="22.5" customHeight="1">
      <c r="B349" s="39"/>
      <c r="C349" s="191" t="s">
        <v>1596</v>
      </c>
      <c r="D349" s="191" t="s">
        <v>173</v>
      </c>
      <c r="E349" s="192" t="s">
        <v>3669</v>
      </c>
      <c r="F349" s="193" t="s">
        <v>3488</v>
      </c>
      <c r="G349" s="194" t="s">
        <v>1605</v>
      </c>
      <c r="H349" s="195">
        <v>1</v>
      </c>
      <c r="I349" s="196"/>
      <c r="J349" s="197">
        <f t="shared" si="180"/>
        <v>0</v>
      </c>
      <c r="K349" s="193" t="s">
        <v>21</v>
      </c>
      <c r="L349" s="59"/>
      <c r="M349" s="198" t="s">
        <v>21</v>
      </c>
      <c r="N349" s="199" t="s">
        <v>40</v>
      </c>
      <c r="O349" s="40"/>
      <c r="P349" s="200">
        <f t="shared" si="181"/>
        <v>0</v>
      </c>
      <c r="Q349" s="200">
        <v>0</v>
      </c>
      <c r="R349" s="200">
        <f t="shared" si="182"/>
        <v>0</v>
      </c>
      <c r="S349" s="200">
        <v>0</v>
      </c>
      <c r="T349" s="201">
        <f t="shared" si="183"/>
        <v>0</v>
      </c>
      <c r="AR349" s="22" t="s">
        <v>178</v>
      </c>
      <c r="AT349" s="22" t="s">
        <v>173</v>
      </c>
      <c r="AU349" s="22" t="s">
        <v>187</v>
      </c>
      <c r="AY349" s="22" t="s">
        <v>171</v>
      </c>
      <c r="BE349" s="202">
        <f t="shared" si="184"/>
        <v>0</v>
      </c>
      <c r="BF349" s="202">
        <f t="shared" si="185"/>
        <v>0</v>
      </c>
      <c r="BG349" s="202">
        <f t="shared" si="186"/>
        <v>0</v>
      </c>
      <c r="BH349" s="202">
        <f t="shared" si="187"/>
        <v>0</v>
      </c>
      <c r="BI349" s="202">
        <f t="shared" si="188"/>
        <v>0</v>
      </c>
      <c r="BJ349" s="22" t="s">
        <v>77</v>
      </c>
      <c r="BK349" s="202">
        <f t="shared" si="189"/>
        <v>0</v>
      </c>
      <c r="BL349" s="22" t="s">
        <v>178</v>
      </c>
      <c r="BM349" s="22" t="s">
        <v>3670</v>
      </c>
    </row>
    <row r="350" spans="2:65" s="1" customFormat="1" ht="22.5" customHeight="1">
      <c r="B350" s="39"/>
      <c r="C350" s="191" t="s">
        <v>1602</v>
      </c>
      <c r="D350" s="191" t="s">
        <v>173</v>
      </c>
      <c r="E350" s="192" t="s">
        <v>3671</v>
      </c>
      <c r="F350" s="193" t="s">
        <v>3492</v>
      </c>
      <c r="G350" s="194" t="s">
        <v>2708</v>
      </c>
      <c r="H350" s="195">
        <v>6</v>
      </c>
      <c r="I350" s="196"/>
      <c r="J350" s="197">
        <f t="shared" si="180"/>
        <v>0</v>
      </c>
      <c r="K350" s="193" t="s">
        <v>21</v>
      </c>
      <c r="L350" s="59"/>
      <c r="M350" s="198" t="s">
        <v>21</v>
      </c>
      <c r="N350" s="199" t="s">
        <v>40</v>
      </c>
      <c r="O350" s="40"/>
      <c r="P350" s="200">
        <f t="shared" si="181"/>
        <v>0</v>
      </c>
      <c r="Q350" s="200">
        <v>0</v>
      </c>
      <c r="R350" s="200">
        <f t="shared" si="182"/>
        <v>0</v>
      </c>
      <c r="S350" s="200">
        <v>0</v>
      </c>
      <c r="T350" s="201">
        <f t="shared" si="183"/>
        <v>0</v>
      </c>
      <c r="AR350" s="22" t="s">
        <v>178</v>
      </c>
      <c r="AT350" s="22" t="s">
        <v>173</v>
      </c>
      <c r="AU350" s="22" t="s">
        <v>187</v>
      </c>
      <c r="AY350" s="22" t="s">
        <v>171</v>
      </c>
      <c r="BE350" s="202">
        <f t="shared" si="184"/>
        <v>0</v>
      </c>
      <c r="BF350" s="202">
        <f t="shared" si="185"/>
        <v>0</v>
      </c>
      <c r="BG350" s="202">
        <f t="shared" si="186"/>
        <v>0</v>
      </c>
      <c r="BH350" s="202">
        <f t="shared" si="187"/>
        <v>0</v>
      </c>
      <c r="BI350" s="202">
        <f t="shared" si="188"/>
        <v>0</v>
      </c>
      <c r="BJ350" s="22" t="s">
        <v>77</v>
      </c>
      <c r="BK350" s="202">
        <f t="shared" si="189"/>
        <v>0</v>
      </c>
      <c r="BL350" s="22" t="s">
        <v>178</v>
      </c>
      <c r="BM350" s="22" t="s">
        <v>3672</v>
      </c>
    </row>
    <row r="351" spans="2:65" s="1" customFormat="1" ht="22.5" customHeight="1">
      <c r="B351" s="39"/>
      <c r="C351" s="191" t="s">
        <v>1607</v>
      </c>
      <c r="D351" s="191" t="s">
        <v>173</v>
      </c>
      <c r="E351" s="192" t="s">
        <v>3673</v>
      </c>
      <c r="F351" s="193" t="s">
        <v>3494</v>
      </c>
      <c r="G351" s="194" t="s">
        <v>1605</v>
      </c>
      <c r="H351" s="195">
        <v>1</v>
      </c>
      <c r="I351" s="196"/>
      <c r="J351" s="197">
        <f t="shared" si="180"/>
        <v>0</v>
      </c>
      <c r="K351" s="193" t="s">
        <v>21</v>
      </c>
      <c r="L351" s="59"/>
      <c r="M351" s="198" t="s">
        <v>21</v>
      </c>
      <c r="N351" s="199" t="s">
        <v>40</v>
      </c>
      <c r="O351" s="40"/>
      <c r="P351" s="200">
        <f t="shared" si="181"/>
        <v>0</v>
      </c>
      <c r="Q351" s="200">
        <v>0</v>
      </c>
      <c r="R351" s="200">
        <f t="shared" si="182"/>
        <v>0</v>
      </c>
      <c r="S351" s="200">
        <v>0</v>
      </c>
      <c r="T351" s="201">
        <f t="shared" si="183"/>
        <v>0</v>
      </c>
      <c r="AR351" s="22" t="s">
        <v>178</v>
      </c>
      <c r="AT351" s="22" t="s">
        <v>173</v>
      </c>
      <c r="AU351" s="22" t="s">
        <v>187</v>
      </c>
      <c r="AY351" s="22" t="s">
        <v>171</v>
      </c>
      <c r="BE351" s="202">
        <f t="shared" si="184"/>
        <v>0</v>
      </c>
      <c r="BF351" s="202">
        <f t="shared" si="185"/>
        <v>0</v>
      </c>
      <c r="BG351" s="202">
        <f t="shared" si="186"/>
        <v>0</v>
      </c>
      <c r="BH351" s="202">
        <f t="shared" si="187"/>
        <v>0</v>
      </c>
      <c r="BI351" s="202">
        <f t="shared" si="188"/>
        <v>0</v>
      </c>
      <c r="BJ351" s="22" t="s">
        <v>77</v>
      </c>
      <c r="BK351" s="202">
        <f t="shared" si="189"/>
        <v>0</v>
      </c>
      <c r="BL351" s="22" t="s">
        <v>178</v>
      </c>
      <c r="BM351" s="22" t="s">
        <v>3674</v>
      </c>
    </row>
    <row r="352" spans="2:65" s="1" customFormat="1" ht="22.5" customHeight="1">
      <c r="B352" s="39"/>
      <c r="C352" s="191" t="s">
        <v>1613</v>
      </c>
      <c r="D352" s="191" t="s">
        <v>173</v>
      </c>
      <c r="E352" s="192" t="s">
        <v>3675</v>
      </c>
      <c r="F352" s="193" t="s">
        <v>3496</v>
      </c>
      <c r="G352" s="194" t="s">
        <v>1605</v>
      </c>
      <c r="H352" s="195">
        <v>1</v>
      </c>
      <c r="I352" s="196"/>
      <c r="J352" s="197">
        <f t="shared" si="180"/>
        <v>0</v>
      </c>
      <c r="K352" s="193" t="s">
        <v>21</v>
      </c>
      <c r="L352" s="59"/>
      <c r="M352" s="198" t="s">
        <v>21</v>
      </c>
      <c r="N352" s="199" t="s">
        <v>40</v>
      </c>
      <c r="O352" s="40"/>
      <c r="P352" s="200">
        <f t="shared" si="181"/>
        <v>0</v>
      </c>
      <c r="Q352" s="200">
        <v>0</v>
      </c>
      <c r="R352" s="200">
        <f t="shared" si="182"/>
        <v>0</v>
      </c>
      <c r="S352" s="200">
        <v>0</v>
      </c>
      <c r="T352" s="201">
        <f t="shared" si="183"/>
        <v>0</v>
      </c>
      <c r="AR352" s="22" t="s">
        <v>178</v>
      </c>
      <c r="AT352" s="22" t="s">
        <v>173</v>
      </c>
      <c r="AU352" s="22" t="s">
        <v>187</v>
      </c>
      <c r="AY352" s="22" t="s">
        <v>171</v>
      </c>
      <c r="BE352" s="202">
        <f t="shared" si="184"/>
        <v>0</v>
      </c>
      <c r="BF352" s="202">
        <f t="shared" si="185"/>
        <v>0</v>
      </c>
      <c r="BG352" s="202">
        <f t="shared" si="186"/>
        <v>0</v>
      </c>
      <c r="BH352" s="202">
        <f t="shared" si="187"/>
        <v>0</v>
      </c>
      <c r="BI352" s="202">
        <f t="shared" si="188"/>
        <v>0</v>
      </c>
      <c r="BJ352" s="22" t="s">
        <v>77</v>
      </c>
      <c r="BK352" s="202">
        <f t="shared" si="189"/>
        <v>0</v>
      </c>
      <c r="BL352" s="22" t="s">
        <v>178</v>
      </c>
      <c r="BM352" s="22" t="s">
        <v>3676</v>
      </c>
    </row>
    <row r="353" spans="2:63" s="10" customFormat="1" ht="37.35" customHeight="1">
      <c r="B353" s="174"/>
      <c r="C353" s="175"/>
      <c r="D353" s="176" t="s">
        <v>68</v>
      </c>
      <c r="E353" s="177" t="s">
        <v>169</v>
      </c>
      <c r="F353" s="177" t="s">
        <v>169</v>
      </c>
      <c r="G353" s="175"/>
      <c r="H353" s="175"/>
      <c r="I353" s="178"/>
      <c r="J353" s="179">
        <f>BK353</f>
        <v>0</v>
      </c>
      <c r="K353" s="175"/>
      <c r="L353" s="180"/>
      <c r="M353" s="248"/>
      <c r="N353" s="249"/>
      <c r="O353" s="249"/>
      <c r="P353" s="250">
        <v>0</v>
      </c>
      <c r="Q353" s="249"/>
      <c r="R353" s="250">
        <v>0</v>
      </c>
      <c r="S353" s="249"/>
      <c r="T353" s="251">
        <v>0</v>
      </c>
      <c r="AR353" s="185" t="s">
        <v>77</v>
      </c>
      <c r="AT353" s="186" t="s">
        <v>68</v>
      </c>
      <c r="AU353" s="186" t="s">
        <v>69</v>
      </c>
      <c r="AY353" s="185" t="s">
        <v>171</v>
      </c>
      <c r="BK353" s="187">
        <v>0</v>
      </c>
    </row>
    <row r="354" spans="2:63" s="1" customFormat="1" ht="6.95" customHeight="1">
      <c r="B354" s="54"/>
      <c r="C354" s="55"/>
      <c r="D354" s="55"/>
      <c r="E354" s="55"/>
      <c r="F354" s="55"/>
      <c r="G354" s="55"/>
      <c r="H354" s="55"/>
      <c r="I354" s="137"/>
      <c r="J354" s="55"/>
      <c r="K354" s="55"/>
      <c r="L354" s="59"/>
    </row>
  </sheetData>
  <sheetProtection algorithmName="SHA-512" hashValue="4HxrgXkYs71+PddZY/yD/37EdSHMroHDaL/1B2SRs/lgRqXnI76bY5kY+DeVvsDh66d891VYpsT4N4MUheOqYQ==" saltValue="UC1eCuYJNbDXHQXr9WQ1JA==" spinCount="100000" sheet="1" objects="1" scenarios="1" formatCells="0" formatColumns="0" formatRows="0" sort="0" autoFilter="0"/>
  <autoFilter ref="C101:K353"/>
  <mergeCells count="9">
    <mergeCell ref="E92:H92"/>
    <mergeCell ref="E94:H9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10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6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106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3677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ROUND(J80,2)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ROUND(SUM(BE80:BE265), 2)</f>
        <v>0</v>
      </c>
      <c r="G30" s="40"/>
      <c r="H30" s="40"/>
      <c r="I30" s="129">
        <v>0.21</v>
      </c>
      <c r="J30" s="128">
        <f>ROUND(ROUND((SUM(BE80:BE265)),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ROUND(SUM(BF80:BF265), 2)</f>
        <v>0</v>
      </c>
      <c r="G31" s="40"/>
      <c r="H31" s="40"/>
      <c r="I31" s="129">
        <v>0.15</v>
      </c>
      <c r="J31" s="128">
        <f>ROUND(ROUND((SUM(BF80:BF265)),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ROUND(SUM(BG80:BG265),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ROUND(SUM(BH80:BH265),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ROUND(SUM(BI80:BI265),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10 - Elektromontáže  - 10 - Elektromontáže kotel...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J80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3678</v>
      </c>
      <c r="E57" s="150"/>
      <c r="F57" s="150"/>
      <c r="G57" s="150"/>
      <c r="H57" s="150"/>
      <c r="I57" s="151"/>
      <c r="J57" s="152">
        <f>J81</f>
        <v>0</v>
      </c>
      <c r="K57" s="153"/>
    </row>
    <row r="58" spans="2:47" s="8" customFormat="1" ht="19.899999999999999" customHeight="1">
      <c r="B58" s="154"/>
      <c r="C58" s="155"/>
      <c r="D58" s="156" t="s">
        <v>3679</v>
      </c>
      <c r="E58" s="157"/>
      <c r="F58" s="157"/>
      <c r="G58" s="157"/>
      <c r="H58" s="157"/>
      <c r="I58" s="158"/>
      <c r="J58" s="159">
        <f>J82</f>
        <v>0</v>
      </c>
      <c r="K58" s="160"/>
    </row>
    <row r="59" spans="2:47" s="8" customFormat="1" ht="19.899999999999999" customHeight="1">
      <c r="B59" s="154"/>
      <c r="C59" s="155"/>
      <c r="D59" s="156" t="s">
        <v>3680</v>
      </c>
      <c r="E59" s="157"/>
      <c r="F59" s="157"/>
      <c r="G59" s="157"/>
      <c r="H59" s="157"/>
      <c r="I59" s="158"/>
      <c r="J59" s="159">
        <f>J155</f>
        <v>0</v>
      </c>
      <c r="K59" s="160"/>
    </row>
    <row r="60" spans="2:47" s="8" customFormat="1" ht="19.899999999999999" customHeight="1">
      <c r="B60" s="154"/>
      <c r="C60" s="155"/>
      <c r="D60" s="156" t="s">
        <v>3681</v>
      </c>
      <c r="E60" s="157"/>
      <c r="F60" s="157"/>
      <c r="G60" s="157"/>
      <c r="H60" s="157"/>
      <c r="I60" s="158"/>
      <c r="J60" s="159">
        <f>J256</f>
        <v>0</v>
      </c>
      <c r="K60" s="160"/>
    </row>
    <row r="61" spans="2:47" s="1" customFormat="1" ht="21.75" customHeight="1">
      <c r="B61" s="39"/>
      <c r="C61" s="40"/>
      <c r="D61" s="40"/>
      <c r="E61" s="40"/>
      <c r="F61" s="40"/>
      <c r="G61" s="40"/>
      <c r="H61" s="40"/>
      <c r="I61" s="116"/>
      <c r="J61" s="40"/>
      <c r="K61" s="43"/>
    </row>
    <row r="62" spans="2:47" s="1" customFormat="1" ht="6.95" customHeight="1">
      <c r="B62" s="54"/>
      <c r="C62" s="55"/>
      <c r="D62" s="55"/>
      <c r="E62" s="55"/>
      <c r="F62" s="55"/>
      <c r="G62" s="55"/>
      <c r="H62" s="55"/>
      <c r="I62" s="137"/>
      <c r="J62" s="55"/>
      <c r="K62" s="56"/>
    </row>
    <row r="66" spans="2:63" s="1" customFormat="1" ht="6.95" customHeight="1">
      <c r="B66" s="57"/>
      <c r="C66" s="58"/>
      <c r="D66" s="58"/>
      <c r="E66" s="58"/>
      <c r="F66" s="58"/>
      <c r="G66" s="58"/>
      <c r="H66" s="58"/>
      <c r="I66" s="140"/>
      <c r="J66" s="58"/>
      <c r="K66" s="58"/>
      <c r="L66" s="59"/>
    </row>
    <row r="67" spans="2:63" s="1" customFormat="1" ht="36.950000000000003" customHeight="1">
      <c r="B67" s="39"/>
      <c r="C67" s="60" t="s">
        <v>155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3" s="1" customFormat="1" ht="6.95" customHeight="1">
      <c r="B68" s="39"/>
      <c r="C68" s="61"/>
      <c r="D68" s="61"/>
      <c r="E68" s="61"/>
      <c r="F68" s="61"/>
      <c r="G68" s="61"/>
      <c r="H68" s="61"/>
      <c r="I68" s="161"/>
      <c r="J68" s="61"/>
      <c r="K68" s="61"/>
      <c r="L68" s="59"/>
    </row>
    <row r="69" spans="2:63" s="1" customFormat="1" ht="14.45" customHeight="1">
      <c r="B69" s="39"/>
      <c r="C69" s="63" t="s">
        <v>18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63" s="1" customFormat="1" ht="22.5" customHeight="1">
      <c r="B70" s="39"/>
      <c r="C70" s="61"/>
      <c r="D70" s="61"/>
      <c r="E70" s="369" t="str">
        <f>E7</f>
        <v>Nástavba a přístavba MŠ Vostelčice Choceň, Smetanova 1682</v>
      </c>
      <c r="F70" s="370"/>
      <c r="G70" s="370"/>
      <c r="H70" s="370"/>
      <c r="I70" s="161"/>
      <c r="J70" s="61"/>
      <c r="K70" s="61"/>
      <c r="L70" s="59"/>
    </row>
    <row r="71" spans="2:63" s="1" customFormat="1" ht="14.45" customHeight="1">
      <c r="B71" s="39"/>
      <c r="C71" s="63" t="s">
        <v>119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63" s="1" customFormat="1" ht="23.25" customHeight="1">
      <c r="B72" s="39"/>
      <c r="C72" s="61"/>
      <c r="D72" s="61"/>
      <c r="E72" s="337" t="str">
        <f>E9</f>
        <v>10 - Elektromontáže  - 10 - Elektromontáže kotel...</v>
      </c>
      <c r="F72" s="371"/>
      <c r="G72" s="371"/>
      <c r="H72" s="371"/>
      <c r="I72" s="161"/>
      <c r="J72" s="61"/>
      <c r="K72" s="61"/>
      <c r="L72" s="59"/>
    </row>
    <row r="73" spans="2:63" s="1" customFormat="1" ht="6.95" customHeight="1">
      <c r="B73" s="39"/>
      <c r="C73" s="61"/>
      <c r="D73" s="61"/>
      <c r="E73" s="61"/>
      <c r="F73" s="61"/>
      <c r="G73" s="61"/>
      <c r="H73" s="61"/>
      <c r="I73" s="161"/>
      <c r="J73" s="61"/>
      <c r="K73" s="61"/>
      <c r="L73" s="59"/>
    </row>
    <row r="74" spans="2:63" s="1" customFormat="1" ht="18" customHeight="1">
      <c r="B74" s="39"/>
      <c r="C74" s="63" t="s">
        <v>23</v>
      </c>
      <c r="D74" s="61"/>
      <c r="E74" s="61"/>
      <c r="F74" s="162" t="str">
        <f>F12</f>
        <v xml:space="preserve"> </v>
      </c>
      <c r="G74" s="61"/>
      <c r="H74" s="61"/>
      <c r="I74" s="163" t="s">
        <v>25</v>
      </c>
      <c r="J74" s="71" t="str">
        <f>IF(J12="","",J12)</f>
        <v>4. 6. 2017</v>
      </c>
      <c r="K74" s="61"/>
      <c r="L74" s="59"/>
    </row>
    <row r="75" spans="2:63" s="1" customFormat="1" ht="6.9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3" s="1" customFormat="1" ht="15">
      <c r="B76" s="39"/>
      <c r="C76" s="63" t="s">
        <v>27</v>
      </c>
      <c r="D76" s="61"/>
      <c r="E76" s="61"/>
      <c r="F76" s="162" t="str">
        <f>E15</f>
        <v xml:space="preserve"> </v>
      </c>
      <c r="G76" s="61"/>
      <c r="H76" s="61"/>
      <c r="I76" s="163" t="s">
        <v>32</v>
      </c>
      <c r="J76" s="162" t="str">
        <f>E21</f>
        <v xml:space="preserve"> </v>
      </c>
      <c r="K76" s="61"/>
      <c r="L76" s="59"/>
    </row>
    <row r="77" spans="2:63" s="1" customFormat="1" ht="14.45" customHeight="1">
      <c r="B77" s="39"/>
      <c r="C77" s="63" t="s">
        <v>30</v>
      </c>
      <c r="D77" s="61"/>
      <c r="E77" s="61"/>
      <c r="F77" s="162" t="str">
        <f>IF(E18="","",E18)</f>
        <v/>
      </c>
      <c r="G77" s="61"/>
      <c r="H77" s="61"/>
      <c r="I77" s="161"/>
      <c r="J77" s="61"/>
      <c r="K77" s="61"/>
      <c r="L77" s="59"/>
    </row>
    <row r="78" spans="2:63" s="1" customFormat="1" ht="10.35" customHeight="1">
      <c r="B78" s="39"/>
      <c r="C78" s="61"/>
      <c r="D78" s="61"/>
      <c r="E78" s="61"/>
      <c r="F78" s="61"/>
      <c r="G78" s="61"/>
      <c r="H78" s="61"/>
      <c r="I78" s="161"/>
      <c r="J78" s="61"/>
      <c r="K78" s="61"/>
      <c r="L78" s="59"/>
    </row>
    <row r="79" spans="2:63" s="9" customFormat="1" ht="29.25" customHeight="1">
      <c r="B79" s="164"/>
      <c r="C79" s="165" t="s">
        <v>156</v>
      </c>
      <c r="D79" s="166" t="s">
        <v>54</v>
      </c>
      <c r="E79" s="166" t="s">
        <v>50</v>
      </c>
      <c r="F79" s="166" t="s">
        <v>157</v>
      </c>
      <c r="G79" s="166" t="s">
        <v>158</v>
      </c>
      <c r="H79" s="166" t="s">
        <v>159</v>
      </c>
      <c r="I79" s="167" t="s">
        <v>160</v>
      </c>
      <c r="J79" s="166" t="s">
        <v>123</v>
      </c>
      <c r="K79" s="168" t="s">
        <v>161</v>
      </c>
      <c r="L79" s="169"/>
      <c r="M79" s="79" t="s">
        <v>162</v>
      </c>
      <c r="N79" s="80" t="s">
        <v>39</v>
      </c>
      <c r="O79" s="80" t="s">
        <v>163</v>
      </c>
      <c r="P79" s="80" t="s">
        <v>164</v>
      </c>
      <c r="Q79" s="80" t="s">
        <v>165</v>
      </c>
      <c r="R79" s="80" t="s">
        <v>166</v>
      </c>
      <c r="S79" s="80" t="s">
        <v>167</v>
      </c>
      <c r="T79" s="81" t="s">
        <v>168</v>
      </c>
    </row>
    <row r="80" spans="2:63" s="1" customFormat="1" ht="29.25" customHeight="1">
      <c r="B80" s="39"/>
      <c r="C80" s="85" t="s">
        <v>124</v>
      </c>
      <c r="D80" s="61"/>
      <c r="E80" s="61"/>
      <c r="F80" s="61"/>
      <c r="G80" s="61"/>
      <c r="H80" s="61"/>
      <c r="I80" s="161"/>
      <c r="J80" s="170">
        <f>BK80</f>
        <v>0</v>
      </c>
      <c r="K80" s="61"/>
      <c r="L80" s="59"/>
      <c r="M80" s="82"/>
      <c r="N80" s="83"/>
      <c r="O80" s="83"/>
      <c r="P80" s="171">
        <f>P81</f>
        <v>0</v>
      </c>
      <c r="Q80" s="83"/>
      <c r="R80" s="171">
        <f>R81</f>
        <v>0</v>
      </c>
      <c r="S80" s="83"/>
      <c r="T80" s="172">
        <f>T81</f>
        <v>0</v>
      </c>
      <c r="AT80" s="22" t="s">
        <v>68</v>
      </c>
      <c r="AU80" s="22" t="s">
        <v>125</v>
      </c>
      <c r="BK80" s="173">
        <f>BK81</f>
        <v>0</v>
      </c>
    </row>
    <row r="81" spans="2:65" s="10" customFormat="1" ht="37.35" customHeight="1">
      <c r="B81" s="174"/>
      <c r="C81" s="175"/>
      <c r="D81" s="176" t="s">
        <v>68</v>
      </c>
      <c r="E81" s="177" t="s">
        <v>1473</v>
      </c>
      <c r="F81" s="177" t="s">
        <v>3682</v>
      </c>
      <c r="G81" s="175"/>
      <c r="H81" s="175"/>
      <c r="I81" s="178"/>
      <c r="J81" s="179">
        <f>BK81</f>
        <v>0</v>
      </c>
      <c r="K81" s="175"/>
      <c r="L81" s="180"/>
      <c r="M81" s="181"/>
      <c r="N81" s="182"/>
      <c r="O81" s="182"/>
      <c r="P81" s="183">
        <f>P82+P155+P256</f>
        <v>0</v>
      </c>
      <c r="Q81" s="182"/>
      <c r="R81" s="183">
        <f>R82+R155+R256</f>
        <v>0</v>
      </c>
      <c r="S81" s="182"/>
      <c r="T81" s="184">
        <f>T82+T155+T256</f>
        <v>0</v>
      </c>
      <c r="AR81" s="185" t="s">
        <v>77</v>
      </c>
      <c r="AT81" s="186" t="s">
        <v>68</v>
      </c>
      <c r="AU81" s="186" t="s">
        <v>69</v>
      </c>
      <c r="AY81" s="185" t="s">
        <v>171</v>
      </c>
      <c r="BK81" s="187">
        <f>BK82+BK155+BK256</f>
        <v>0</v>
      </c>
    </row>
    <row r="82" spans="2:65" s="10" customFormat="1" ht="19.899999999999999" customHeight="1">
      <c r="B82" s="174"/>
      <c r="C82" s="175"/>
      <c r="D82" s="188" t="s">
        <v>68</v>
      </c>
      <c r="E82" s="189" t="s">
        <v>1501</v>
      </c>
      <c r="F82" s="189" t="s">
        <v>3683</v>
      </c>
      <c r="G82" s="175"/>
      <c r="H82" s="175"/>
      <c r="I82" s="178"/>
      <c r="J82" s="190">
        <f>BK82</f>
        <v>0</v>
      </c>
      <c r="K82" s="175"/>
      <c r="L82" s="180"/>
      <c r="M82" s="181"/>
      <c r="N82" s="182"/>
      <c r="O82" s="182"/>
      <c r="P82" s="183">
        <f>SUM(P83:P154)</f>
        <v>0</v>
      </c>
      <c r="Q82" s="182"/>
      <c r="R82" s="183">
        <f>SUM(R83:R154)</f>
        <v>0</v>
      </c>
      <c r="S82" s="182"/>
      <c r="T82" s="184">
        <f>SUM(T83:T154)</f>
        <v>0</v>
      </c>
      <c r="AR82" s="185" t="s">
        <v>77</v>
      </c>
      <c r="AT82" s="186" t="s">
        <v>68</v>
      </c>
      <c r="AU82" s="186" t="s">
        <v>77</v>
      </c>
      <c r="AY82" s="185" t="s">
        <v>171</v>
      </c>
      <c r="BK82" s="187">
        <f>SUM(BK83:BK154)</f>
        <v>0</v>
      </c>
    </row>
    <row r="83" spans="2:65" s="1" customFormat="1" ht="22.5" customHeight="1">
      <c r="B83" s="39"/>
      <c r="C83" s="191" t="s">
        <v>77</v>
      </c>
      <c r="D83" s="191" t="s">
        <v>173</v>
      </c>
      <c r="E83" s="192" t="s">
        <v>3684</v>
      </c>
      <c r="F83" s="193" t="s">
        <v>3685</v>
      </c>
      <c r="G83" s="194" t="s">
        <v>285</v>
      </c>
      <c r="H83" s="195">
        <v>1</v>
      </c>
      <c r="I83" s="196"/>
      <c r="J83" s="197">
        <f t="shared" ref="J83:J126" si="0">ROUND(I83*H83,2)</f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ref="P83:P126" si="1">O83*H83</f>
        <v>0</v>
      </c>
      <c r="Q83" s="200">
        <v>0</v>
      </c>
      <c r="R83" s="200">
        <f t="shared" ref="R83:R126" si="2">Q83*H83</f>
        <v>0</v>
      </c>
      <c r="S83" s="200">
        <v>0</v>
      </c>
      <c r="T83" s="201">
        <f t="shared" ref="T83:T126" si="3">S83*H83</f>
        <v>0</v>
      </c>
      <c r="AR83" s="22" t="s">
        <v>178</v>
      </c>
      <c r="AT83" s="22" t="s">
        <v>173</v>
      </c>
      <c r="AU83" s="22" t="s">
        <v>79</v>
      </c>
      <c r="AY83" s="22" t="s">
        <v>171</v>
      </c>
      <c r="BE83" s="202">
        <f t="shared" ref="BE83:BE126" si="4">IF(N83="základní",J83,0)</f>
        <v>0</v>
      </c>
      <c r="BF83" s="202">
        <f t="shared" ref="BF83:BF126" si="5">IF(N83="snížená",J83,0)</f>
        <v>0</v>
      </c>
      <c r="BG83" s="202">
        <f t="shared" ref="BG83:BG126" si="6">IF(N83="zákl. přenesená",J83,0)</f>
        <v>0</v>
      </c>
      <c r="BH83" s="202">
        <f t="shared" ref="BH83:BH126" si="7">IF(N83="sníž. přenesená",J83,0)</f>
        <v>0</v>
      </c>
      <c r="BI83" s="202">
        <f t="shared" ref="BI83:BI126" si="8">IF(N83="nulová",J83,0)</f>
        <v>0</v>
      </c>
      <c r="BJ83" s="22" t="s">
        <v>77</v>
      </c>
      <c r="BK83" s="202">
        <f t="shared" ref="BK83:BK126" si="9">ROUND(I83*H83,2)</f>
        <v>0</v>
      </c>
      <c r="BL83" s="22" t="s">
        <v>178</v>
      </c>
      <c r="BM83" s="22" t="s">
        <v>79</v>
      </c>
    </row>
    <row r="84" spans="2:65" s="1" customFormat="1" ht="31.5" customHeight="1">
      <c r="B84" s="39"/>
      <c r="C84" s="191" t="s">
        <v>79</v>
      </c>
      <c r="D84" s="191" t="s">
        <v>173</v>
      </c>
      <c r="E84" s="192" t="s">
        <v>3686</v>
      </c>
      <c r="F84" s="193" t="s">
        <v>3687</v>
      </c>
      <c r="G84" s="194" t="s">
        <v>3235</v>
      </c>
      <c r="H84" s="195">
        <v>42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178</v>
      </c>
      <c r="AT84" s="22" t="s">
        <v>173</v>
      </c>
      <c r="AU84" s="22" t="s">
        <v>79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178</v>
      </c>
      <c r="BM84" s="22" t="s">
        <v>178</v>
      </c>
    </row>
    <row r="85" spans="2:65" s="1" customFormat="1" ht="22.5" customHeight="1">
      <c r="B85" s="39"/>
      <c r="C85" s="191" t="s">
        <v>187</v>
      </c>
      <c r="D85" s="191" t="s">
        <v>173</v>
      </c>
      <c r="E85" s="192" t="s">
        <v>3688</v>
      </c>
      <c r="F85" s="193" t="s">
        <v>3689</v>
      </c>
      <c r="G85" s="194" t="s">
        <v>285</v>
      </c>
      <c r="H85" s="195">
        <v>5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178</v>
      </c>
      <c r="AT85" s="22" t="s">
        <v>173</v>
      </c>
      <c r="AU85" s="22" t="s">
        <v>79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178</v>
      </c>
      <c r="BM85" s="22" t="s">
        <v>201</v>
      </c>
    </row>
    <row r="86" spans="2:65" s="1" customFormat="1" ht="22.5" customHeight="1">
      <c r="B86" s="39"/>
      <c r="C86" s="191" t="s">
        <v>178</v>
      </c>
      <c r="D86" s="191" t="s">
        <v>173</v>
      </c>
      <c r="E86" s="192" t="s">
        <v>3690</v>
      </c>
      <c r="F86" s="193" t="s">
        <v>3691</v>
      </c>
      <c r="G86" s="194" t="s">
        <v>285</v>
      </c>
      <c r="H86" s="195">
        <v>47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178</v>
      </c>
      <c r="AT86" s="22" t="s">
        <v>173</v>
      </c>
      <c r="AU86" s="22" t="s">
        <v>79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178</v>
      </c>
      <c r="BM86" s="22" t="s">
        <v>212</v>
      </c>
    </row>
    <row r="87" spans="2:65" s="1" customFormat="1" ht="22.5" customHeight="1">
      <c r="B87" s="39"/>
      <c r="C87" s="191" t="s">
        <v>197</v>
      </c>
      <c r="D87" s="191" t="s">
        <v>173</v>
      </c>
      <c r="E87" s="192" t="s">
        <v>3692</v>
      </c>
      <c r="F87" s="193" t="s">
        <v>3693</v>
      </c>
      <c r="G87" s="194" t="s">
        <v>285</v>
      </c>
      <c r="H87" s="195">
        <v>1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178</v>
      </c>
      <c r="AT87" s="22" t="s">
        <v>173</v>
      </c>
      <c r="AU87" s="22" t="s">
        <v>79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178</v>
      </c>
      <c r="BM87" s="22" t="s">
        <v>223</v>
      </c>
    </row>
    <row r="88" spans="2:65" s="1" customFormat="1" ht="22.5" customHeight="1">
      <c r="B88" s="39"/>
      <c r="C88" s="191" t="s">
        <v>201</v>
      </c>
      <c r="D88" s="191" t="s">
        <v>173</v>
      </c>
      <c r="E88" s="192" t="s">
        <v>3694</v>
      </c>
      <c r="F88" s="193" t="s">
        <v>3695</v>
      </c>
      <c r="G88" s="194" t="s">
        <v>285</v>
      </c>
      <c r="H88" s="195">
        <v>16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178</v>
      </c>
      <c r="AT88" s="22" t="s">
        <v>173</v>
      </c>
      <c r="AU88" s="22" t="s">
        <v>79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178</v>
      </c>
      <c r="BM88" s="22" t="s">
        <v>110</v>
      </c>
    </row>
    <row r="89" spans="2:65" s="1" customFormat="1" ht="22.5" customHeight="1">
      <c r="B89" s="39"/>
      <c r="C89" s="191" t="s">
        <v>207</v>
      </c>
      <c r="D89" s="191" t="s">
        <v>173</v>
      </c>
      <c r="E89" s="192" t="s">
        <v>3696</v>
      </c>
      <c r="F89" s="193" t="s">
        <v>3697</v>
      </c>
      <c r="G89" s="194" t="s">
        <v>285</v>
      </c>
      <c r="H89" s="195">
        <v>1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178</v>
      </c>
      <c r="AT89" s="22" t="s">
        <v>173</v>
      </c>
      <c r="AU89" s="22" t="s">
        <v>79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178</v>
      </c>
      <c r="BM89" s="22" t="s">
        <v>241</v>
      </c>
    </row>
    <row r="90" spans="2:65" s="1" customFormat="1" ht="22.5" customHeight="1">
      <c r="B90" s="39"/>
      <c r="C90" s="191" t="s">
        <v>212</v>
      </c>
      <c r="D90" s="191" t="s">
        <v>173</v>
      </c>
      <c r="E90" s="192" t="s">
        <v>3698</v>
      </c>
      <c r="F90" s="193" t="s">
        <v>3699</v>
      </c>
      <c r="G90" s="194" t="s">
        <v>285</v>
      </c>
      <c r="H90" s="195">
        <v>35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178</v>
      </c>
      <c r="AT90" s="22" t="s">
        <v>173</v>
      </c>
      <c r="AU90" s="22" t="s">
        <v>79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178</v>
      </c>
      <c r="BM90" s="22" t="s">
        <v>249</v>
      </c>
    </row>
    <row r="91" spans="2:65" s="1" customFormat="1" ht="22.5" customHeight="1">
      <c r="B91" s="39"/>
      <c r="C91" s="191" t="s">
        <v>216</v>
      </c>
      <c r="D91" s="191" t="s">
        <v>173</v>
      </c>
      <c r="E91" s="192" t="s">
        <v>3700</v>
      </c>
      <c r="F91" s="193" t="s">
        <v>3701</v>
      </c>
      <c r="G91" s="194" t="s">
        <v>285</v>
      </c>
      <c r="H91" s="195">
        <v>35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178</v>
      </c>
      <c r="AT91" s="22" t="s">
        <v>173</v>
      </c>
      <c r="AU91" s="22" t="s">
        <v>79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178</v>
      </c>
      <c r="BM91" s="22" t="s">
        <v>259</v>
      </c>
    </row>
    <row r="92" spans="2:65" s="1" customFormat="1" ht="31.5" customHeight="1">
      <c r="B92" s="39"/>
      <c r="C92" s="191" t="s">
        <v>223</v>
      </c>
      <c r="D92" s="191" t="s">
        <v>173</v>
      </c>
      <c r="E92" s="192" t="s">
        <v>3702</v>
      </c>
      <c r="F92" s="193" t="s">
        <v>3703</v>
      </c>
      <c r="G92" s="194" t="s">
        <v>2936</v>
      </c>
      <c r="H92" s="195">
        <v>6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178</v>
      </c>
      <c r="AT92" s="22" t="s">
        <v>173</v>
      </c>
      <c r="AU92" s="22" t="s">
        <v>79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178</v>
      </c>
      <c r="BM92" s="22" t="s">
        <v>276</v>
      </c>
    </row>
    <row r="93" spans="2:65" s="1" customFormat="1" ht="22.5" customHeight="1">
      <c r="B93" s="39"/>
      <c r="C93" s="191" t="s">
        <v>228</v>
      </c>
      <c r="D93" s="191" t="s">
        <v>173</v>
      </c>
      <c r="E93" s="192" t="s">
        <v>3684</v>
      </c>
      <c r="F93" s="193" t="s">
        <v>3685</v>
      </c>
      <c r="G93" s="194" t="s">
        <v>285</v>
      </c>
      <c r="H93" s="195">
        <v>1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178</v>
      </c>
      <c r="AT93" s="22" t="s">
        <v>173</v>
      </c>
      <c r="AU93" s="22" t="s">
        <v>79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178</v>
      </c>
      <c r="BM93" s="22" t="s">
        <v>289</v>
      </c>
    </row>
    <row r="94" spans="2:65" s="1" customFormat="1" ht="22.5" customHeight="1">
      <c r="B94" s="39"/>
      <c r="C94" s="191" t="s">
        <v>110</v>
      </c>
      <c r="D94" s="191" t="s">
        <v>173</v>
      </c>
      <c r="E94" s="192" t="s">
        <v>3704</v>
      </c>
      <c r="F94" s="193" t="s">
        <v>3705</v>
      </c>
      <c r="G94" s="194" t="s">
        <v>285</v>
      </c>
      <c r="H94" s="195">
        <v>2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178</v>
      </c>
      <c r="AT94" s="22" t="s">
        <v>173</v>
      </c>
      <c r="AU94" s="22" t="s">
        <v>79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299</v>
      </c>
    </row>
    <row r="95" spans="2:65" s="1" customFormat="1" ht="22.5" customHeight="1">
      <c r="B95" s="39"/>
      <c r="C95" s="191" t="s">
        <v>237</v>
      </c>
      <c r="D95" s="191" t="s">
        <v>173</v>
      </c>
      <c r="E95" s="192" t="s">
        <v>3690</v>
      </c>
      <c r="F95" s="193" t="s">
        <v>3691</v>
      </c>
      <c r="G95" s="194" t="s">
        <v>285</v>
      </c>
      <c r="H95" s="195">
        <v>65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178</v>
      </c>
      <c r="AT95" s="22" t="s">
        <v>173</v>
      </c>
      <c r="AU95" s="22" t="s">
        <v>79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178</v>
      </c>
      <c r="BM95" s="22" t="s">
        <v>310</v>
      </c>
    </row>
    <row r="96" spans="2:65" s="1" customFormat="1" ht="22.5" customHeight="1">
      <c r="B96" s="39"/>
      <c r="C96" s="191" t="s">
        <v>241</v>
      </c>
      <c r="D96" s="191" t="s">
        <v>173</v>
      </c>
      <c r="E96" s="192" t="s">
        <v>3694</v>
      </c>
      <c r="F96" s="193" t="s">
        <v>3695</v>
      </c>
      <c r="G96" s="194" t="s">
        <v>285</v>
      </c>
      <c r="H96" s="195">
        <v>20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178</v>
      </c>
      <c r="AT96" s="22" t="s">
        <v>173</v>
      </c>
      <c r="AU96" s="22" t="s">
        <v>79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178</v>
      </c>
      <c r="BM96" s="22" t="s">
        <v>321</v>
      </c>
    </row>
    <row r="97" spans="2:65" s="1" customFormat="1" ht="22.5" customHeight="1">
      <c r="B97" s="39"/>
      <c r="C97" s="191" t="s">
        <v>10</v>
      </c>
      <c r="D97" s="191" t="s">
        <v>173</v>
      </c>
      <c r="E97" s="192" t="s">
        <v>3696</v>
      </c>
      <c r="F97" s="193" t="s">
        <v>3697</v>
      </c>
      <c r="G97" s="194" t="s">
        <v>285</v>
      </c>
      <c r="H97" s="195">
        <v>1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178</v>
      </c>
      <c r="AT97" s="22" t="s">
        <v>173</v>
      </c>
      <c r="AU97" s="22" t="s">
        <v>79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178</v>
      </c>
      <c r="BM97" s="22" t="s">
        <v>333</v>
      </c>
    </row>
    <row r="98" spans="2:65" s="1" customFormat="1" ht="22.5" customHeight="1">
      <c r="B98" s="39"/>
      <c r="C98" s="191" t="s">
        <v>249</v>
      </c>
      <c r="D98" s="191" t="s">
        <v>173</v>
      </c>
      <c r="E98" s="192" t="s">
        <v>3698</v>
      </c>
      <c r="F98" s="193" t="s">
        <v>3699</v>
      </c>
      <c r="G98" s="194" t="s">
        <v>285</v>
      </c>
      <c r="H98" s="195">
        <v>40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178</v>
      </c>
      <c r="AT98" s="22" t="s">
        <v>173</v>
      </c>
      <c r="AU98" s="22" t="s">
        <v>79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178</v>
      </c>
      <c r="BM98" s="22" t="s">
        <v>345</v>
      </c>
    </row>
    <row r="99" spans="2:65" s="1" customFormat="1" ht="22.5" customHeight="1">
      <c r="B99" s="39"/>
      <c r="C99" s="191" t="s">
        <v>253</v>
      </c>
      <c r="D99" s="191" t="s">
        <v>173</v>
      </c>
      <c r="E99" s="192" t="s">
        <v>3700</v>
      </c>
      <c r="F99" s="193" t="s">
        <v>3701</v>
      </c>
      <c r="G99" s="194" t="s">
        <v>285</v>
      </c>
      <c r="H99" s="195">
        <v>40</v>
      </c>
      <c r="I99" s="196"/>
      <c r="J99" s="197">
        <f t="shared" si="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178</v>
      </c>
      <c r="AT99" s="22" t="s">
        <v>173</v>
      </c>
      <c r="AU99" s="22" t="s">
        <v>79</v>
      </c>
      <c r="AY99" s="22" t="s">
        <v>171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77</v>
      </c>
      <c r="BK99" s="202">
        <f t="shared" si="9"/>
        <v>0</v>
      </c>
      <c r="BL99" s="22" t="s">
        <v>178</v>
      </c>
      <c r="BM99" s="22" t="s">
        <v>355</v>
      </c>
    </row>
    <row r="100" spans="2:65" s="1" customFormat="1" ht="22.5" customHeight="1">
      <c r="B100" s="39"/>
      <c r="C100" s="191" t="s">
        <v>259</v>
      </c>
      <c r="D100" s="191" t="s">
        <v>173</v>
      </c>
      <c r="E100" s="192" t="s">
        <v>3706</v>
      </c>
      <c r="F100" s="193" t="s">
        <v>3707</v>
      </c>
      <c r="G100" s="194" t="s">
        <v>2708</v>
      </c>
      <c r="H100" s="195">
        <v>1</v>
      </c>
      <c r="I100" s="196"/>
      <c r="J100" s="197">
        <f t="shared" si="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178</v>
      </c>
      <c r="AT100" s="22" t="s">
        <v>173</v>
      </c>
      <c r="AU100" s="22" t="s">
        <v>79</v>
      </c>
      <c r="AY100" s="22" t="s">
        <v>171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77</v>
      </c>
      <c r="BK100" s="202">
        <f t="shared" si="9"/>
        <v>0</v>
      </c>
      <c r="BL100" s="22" t="s">
        <v>178</v>
      </c>
      <c r="BM100" s="22" t="s">
        <v>369</v>
      </c>
    </row>
    <row r="101" spans="2:65" s="1" customFormat="1" ht="22.5" customHeight="1">
      <c r="B101" s="39"/>
      <c r="C101" s="191" t="s">
        <v>266</v>
      </c>
      <c r="D101" s="191" t="s">
        <v>173</v>
      </c>
      <c r="E101" s="192" t="s">
        <v>3708</v>
      </c>
      <c r="F101" s="193" t="s">
        <v>3709</v>
      </c>
      <c r="G101" s="194" t="s">
        <v>2936</v>
      </c>
      <c r="H101" s="195">
        <v>8</v>
      </c>
      <c r="I101" s="196"/>
      <c r="J101" s="197">
        <f t="shared" si="0"/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 t="shared" si="1"/>
        <v>0</v>
      </c>
      <c r="Q101" s="200">
        <v>0</v>
      </c>
      <c r="R101" s="200">
        <f t="shared" si="2"/>
        <v>0</v>
      </c>
      <c r="S101" s="200">
        <v>0</v>
      </c>
      <c r="T101" s="201">
        <f t="shared" si="3"/>
        <v>0</v>
      </c>
      <c r="AR101" s="22" t="s">
        <v>178</v>
      </c>
      <c r="AT101" s="22" t="s">
        <v>173</v>
      </c>
      <c r="AU101" s="22" t="s">
        <v>79</v>
      </c>
      <c r="AY101" s="22" t="s">
        <v>171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77</v>
      </c>
      <c r="BK101" s="202">
        <f t="shared" si="9"/>
        <v>0</v>
      </c>
      <c r="BL101" s="22" t="s">
        <v>178</v>
      </c>
      <c r="BM101" s="22" t="s">
        <v>379</v>
      </c>
    </row>
    <row r="102" spans="2:65" s="1" customFormat="1" ht="22.5" customHeight="1">
      <c r="B102" s="39"/>
      <c r="C102" s="191" t="s">
        <v>276</v>
      </c>
      <c r="D102" s="191" t="s">
        <v>173</v>
      </c>
      <c r="E102" s="192" t="s">
        <v>3710</v>
      </c>
      <c r="F102" s="193" t="s">
        <v>3711</v>
      </c>
      <c r="G102" s="194" t="s">
        <v>3235</v>
      </c>
      <c r="H102" s="195">
        <v>10</v>
      </c>
      <c r="I102" s="196"/>
      <c r="J102" s="197">
        <f t="shared" si="0"/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 t="shared" si="1"/>
        <v>0</v>
      </c>
      <c r="Q102" s="200">
        <v>0</v>
      </c>
      <c r="R102" s="200">
        <f t="shared" si="2"/>
        <v>0</v>
      </c>
      <c r="S102" s="200">
        <v>0</v>
      </c>
      <c r="T102" s="201">
        <f t="shared" si="3"/>
        <v>0</v>
      </c>
      <c r="AR102" s="22" t="s">
        <v>178</v>
      </c>
      <c r="AT102" s="22" t="s">
        <v>173</v>
      </c>
      <c r="AU102" s="22" t="s">
        <v>79</v>
      </c>
      <c r="AY102" s="22" t="s">
        <v>171</v>
      </c>
      <c r="BE102" s="202">
        <f t="shared" si="4"/>
        <v>0</v>
      </c>
      <c r="BF102" s="202">
        <f t="shared" si="5"/>
        <v>0</v>
      </c>
      <c r="BG102" s="202">
        <f t="shared" si="6"/>
        <v>0</v>
      </c>
      <c r="BH102" s="202">
        <f t="shared" si="7"/>
        <v>0</v>
      </c>
      <c r="BI102" s="202">
        <f t="shared" si="8"/>
        <v>0</v>
      </c>
      <c r="BJ102" s="22" t="s">
        <v>77</v>
      </c>
      <c r="BK102" s="202">
        <f t="shared" si="9"/>
        <v>0</v>
      </c>
      <c r="BL102" s="22" t="s">
        <v>178</v>
      </c>
      <c r="BM102" s="22" t="s">
        <v>391</v>
      </c>
    </row>
    <row r="103" spans="2:65" s="1" customFormat="1" ht="22.5" customHeight="1">
      <c r="B103" s="39"/>
      <c r="C103" s="191" t="s">
        <v>9</v>
      </c>
      <c r="D103" s="191" t="s">
        <v>173</v>
      </c>
      <c r="E103" s="192" t="s">
        <v>3712</v>
      </c>
      <c r="F103" s="193" t="s">
        <v>3713</v>
      </c>
      <c r="G103" s="194" t="s">
        <v>2936</v>
      </c>
      <c r="H103" s="195">
        <v>1.5</v>
      </c>
      <c r="I103" s="196"/>
      <c r="J103" s="197">
        <f t="shared" si="0"/>
        <v>0</v>
      </c>
      <c r="K103" s="193" t="s">
        <v>21</v>
      </c>
      <c r="L103" s="59"/>
      <c r="M103" s="198" t="s">
        <v>21</v>
      </c>
      <c r="N103" s="199" t="s">
        <v>40</v>
      </c>
      <c r="O103" s="40"/>
      <c r="P103" s="200">
        <f t="shared" si="1"/>
        <v>0</v>
      </c>
      <c r="Q103" s="200">
        <v>0</v>
      </c>
      <c r="R103" s="200">
        <f t="shared" si="2"/>
        <v>0</v>
      </c>
      <c r="S103" s="200">
        <v>0</v>
      </c>
      <c r="T103" s="201">
        <f t="shared" si="3"/>
        <v>0</v>
      </c>
      <c r="AR103" s="22" t="s">
        <v>178</v>
      </c>
      <c r="AT103" s="22" t="s">
        <v>173</v>
      </c>
      <c r="AU103" s="22" t="s">
        <v>79</v>
      </c>
      <c r="AY103" s="22" t="s">
        <v>171</v>
      </c>
      <c r="BE103" s="202">
        <f t="shared" si="4"/>
        <v>0</v>
      </c>
      <c r="BF103" s="202">
        <f t="shared" si="5"/>
        <v>0</v>
      </c>
      <c r="BG103" s="202">
        <f t="shared" si="6"/>
        <v>0</v>
      </c>
      <c r="BH103" s="202">
        <f t="shared" si="7"/>
        <v>0</v>
      </c>
      <c r="BI103" s="202">
        <f t="shared" si="8"/>
        <v>0</v>
      </c>
      <c r="BJ103" s="22" t="s">
        <v>77</v>
      </c>
      <c r="BK103" s="202">
        <f t="shared" si="9"/>
        <v>0</v>
      </c>
      <c r="BL103" s="22" t="s">
        <v>178</v>
      </c>
      <c r="BM103" s="22" t="s">
        <v>402</v>
      </c>
    </row>
    <row r="104" spans="2:65" s="1" customFormat="1" ht="22.5" customHeight="1">
      <c r="B104" s="39"/>
      <c r="C104" s="191" t="s">
        <v>289</v>
      </c>
      <c r="D104" s="191" t="s">
        <v>173</v>
      </c>
      <c r="E104" s="192" t="s">
        <v>3714</v>
      </c>
      <c r="F104" s="193" t="s">
        <v>3715</v>
      </c>
      <c r="G104" s="194" t="s">
        <v>2708</v>
      </c>
      <c r="H104" s="195">
        <v>5</v>
      </c>
      <c r="I104" s="196"/>
      <c r="J104" s="197">
        <f t="shared" si="0"/>
        <v>0</v>
      </c>
      <c r="K104" s="193" t="s">
        <v>21</v>
      </c>
      <c r="L104" s="59"/>
      <c r="M104" s="198" t="s">
        <v>21</v>
      </c>
      <c r="N104" s="199" t="s">
        <v>40</v>
      </c>
      <c r="O104" s="40"/>
      <c r="P104" s="200">
        <f t="shared" si="1"/>
        <v>0</v>
      </c>
      <c r="Q104" s="200">
        <v>0</v>
      </c>
      <c r="R104" s="200">
        <f t="shared" si="2"/>
        <v>0</v>
      </c>
      <c r="S104" s="200">
        <v>0</v>
      </c>
      <c r="T104" s="201">
        <f t="shared" si="3"/>
        <v>0</v>
      </c>
      <c r="AR104" s="22" t="s">
        <v>178</v>
      </c>
      <c r="AT104" s="22" t="s">
        <v>173</v>
      </c>
      <c r="AU104" s="22" t="s">
        <v>79</v>
      </c>
      <c r="AY104" s="22" t="s">
        <v>171</v>
      </c>
      <c r="BE104" s="202">
        <f t="shared" si="4"/>
        <v>0</v>
      </c>
      <c r="BF104" s="202">
        <f t="shared" si="5"/>
        <v>0</v>
      </c>
      <c r="BG104" s="202">
        <f t="shared" si="6"/>
        <v>0</v>
      </c>
      <c r="BH104" s="202">
        <f t="shared" si="7"/>
        <v>0</v>
      </c>
      <c r="BI104" s="202">
        <f t="shared" si="8"/>
        <v>0</v>
      </c>
      <c r="BJ104" s="22" t="s">
        <v>77</v>
      </c>
      <c r="BK104" s="202">
        <f t="shared" si="9"/>
        <v>0</v>
      </c>
      <c r="BL104" s="22" t="s">
        <v>178</v>
      </c>
      <c r="BM104" s="22" t="s">
        <v>419</v>
      </c>
    </row>
    <row r="105" spans="2:65" s="1" customFormat="1" ht="22.5" customHeight="1">
      <c r="B105" s="39"/>
      <c r="C105" s="191" t="s">
        <v>294</v>
      </c>
      <c r="D105" s="191" t="s">
        <v>173</v>
      </c>
      <c r="E105" s="192" t="s">
        <v>3716</v>
      </c>
      <c r="F105" s="193" t="s">
        <v>3717</v>
      </c>
      <c r="G105" s="194" t="s">
        <v>2708</v>
      </c>
      <c r="H105" s="195">
        <v>5</v>
      </c>
      <c r="I105" s="196"/>
      <c r="J105" s="197">
        <f t="shared" si="0"/>
        <v>0</v>
      </c>
      <c r="K105" s="193" t="s">
        <v>21</v>
      </c>
      <c r="L105" s="59"/>
      <c r="M105" s="198" t="s">
        <v>21</v>
      </c>
      <c r="N105" s="199" t="s">
        <v>40</v>
      </c>
      <c r="O105" s="40"/>
      <c r="P105" s="200">
        <f t="shared" si="1"/>
        <v>0</v>
      </c>
      <c r="Q105" s="200">
        <v>0</v>
      </c>
      <c r="R105" s="200">
        <f t="shared" si="2"/>
        <v>0</v>
      </c>
      <c r="S105" s="200">
        <v>0</v>
      </c>
      <c r="T105" s="201">
        <f t="shared" si="3"/>
        <v>0</v>
      </c>
      <c r="AR105" s="22" t="s">
        <v>178</v>
      </c>
      <c r="AT105" s="22" t="s">
        <v>173</v>
      </c>
      <c r="AU105" s="22" t="s">
        <v>79</v>
      </c>
      <c r="AY105" s="22" t="s">
        <v>171</v>
      </c>
      <c r="BE105" s="202">
        <f t="shared" si="4"/>
        <v>0</v>
      </c>
      <c r="BF105" s="202">
        <f t="shared" si="5"/>
        <v>0</v>
      </c>
      <c r="BG105" s="202">
        <f t="shared" si="6"/>
        <v>0</v>
      </c>
      <c r="BH105" s="202">
        <f t="shared" si="7"/>
        <v>0</v>
      </c>
      <c r="BI105" s="202">
        <f t="shared" si="8"/>
        <v>0</v>
      </c>
      <c r="BJ105" s="22" t="s">
        <v>77</v>
      </c>
      <c r="BK105" s="202">
        <f t="shared" si="9"/>
        <v>0</v>
      </c>
      <c r="BL105" s="22" t="s">
        <v>178</v>
      </c>
      <c r="BM105" s="22" t="s">
        <v>432</v>
      </c>
    </row>
    <row r="106" spans="2:65" s="1" customFormat="1" ht="22.5" customHeight="1">
      <c r="B106" s="39"/>
      <c r="C106" s="191" t="s">
        <v>299</v>
      </c>
      <c r="D106" s="191" t="s">
        <v>173</v>
      </c>
      <c r="E106" s="192" t="s">
        <v>3718</v>
      </c>
      <c r="F106" s="193" t="s">
        <v>3719</v>
      </c>
      <c r="G106" s="194" t="s">
        <v>2708</v>
      </c>
      <c r="H106" s="195">
        <v>5</v>
      </c>
      <c r="I106" s="196"/>
      <c r="J106" s="197">
        <f t="shared" si="0"/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 t="shared" si="1"/>
        <v>0</v>
      </c>
      <c r="Q106" s="200">
        <v>0</v>
      </c>
      <c r="R106" s="200">
        <f t="shared" si="2"/>
        <v>0</v>
      </c>
      <c r="S106" s="200">
        <v>0</v>
      </c>
      <c r="T106" s="201">
        <f t="shared" si="3"/>
        <v>0</v>
      </c>
      <c r="AR106" s="22" t="s">
        <v>178</v>
      </c>
      <c r="AT106" s="22" t="s">
        <v>173</v>
      </c>
      <c r="AU106" s="22" t="s">
        <v>79</v>
      </c>
      <c r="AY106" s="22" t="s">
        <v>171</v>
      </c>
      <c r="BE106" s="202">
        <f t="shared" si="4"/>
        <v>0</v>
      </c>
      <c r="BF106" s="202">
        <f t="shared" si="5"/>
        <v>0</v>
      </c>
      <c r="BG106" s="202">
        <f t="shared" si="6"/>
        <v>0</v>
      </c>
      <c r="BH106" s="202">
        <f t="shared" si="7"/>
        <v>0</v>
      </c>
      <c r="BI106" s="202">
        <f t="shared" si="8"/>
        <v>0</v>
      </c>
      <c r="BJ106" s="22" t="s">
        <v>77</v>
      </c>
      <c r="BK106" s="202">
        <f t="shared" si="9"/>
        <v>0</v>
      </c>
      <c r="BL106" s="22" t="s">
        <v>178</v>
      </c>
      <c r="BM106" s="22" t="s">
        <v>447</v>
      </c>
    </row>
    <row r="107" spans="2:65" s="1" customFormat="1" ht="22.5" customHeight="1">
      <c r="B107" s="39"/>
      <c r="C107" s="191" t="s">
        <v>305</v>
      </c>
      <c r="D107" s="191" t="s">
        <v>173</v>
      </c>
      <c r="E107" s="192" t="s">
        <v>3720</v>
      </c>
      <c r="F107" s="193" t="s">
        <v>3721</v>
      </c>
      <c r="G107" s="194" t="s">
        <v>2708</v>
      </c>
      <c r="H107" s="195">
        <v>4</v>
      </c>
      <c r="I107" s="196"/>
      <c r="J107" s="197">
        <f t="shared" si="0"/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 t="shared" si="1"/>
        <v>0</v>
      </c>
      <c r="Q107" s="200">
        <v>0</v>
      </c>
      <c r="R107" s="200">
        <f t="shared" si="2"/>
        <v>0</v>
      </c>
      <c r="S107" s="200">
        <v>0</v>
      </c>
      <c r="T107" s="201">
        <f t="shared" si="3"/>
        <v>0</v>
      </c>
      <c r="AR107" s="22" t="s">
        <v>178</v>
      </c>
      <c r="AT107" s="22" t="s">
        <v>173</v>
      </c>
      <c r="AU107" s="22" t="s">
        <v>79</v>
      </c>
      <c r="AY107" s="22" t="s">
        <v>171</v>
      </c>
      <c r="BE107" s="202">
        <f t="shared" si="4"/>
        <v>0</v>
      </c>
      <c r="BF107" s="202">
        <f t="shared" si="5"/>
        <v>0</v>
      </c>
      <c r="BG107" s="202">
        <f t="shared" si="6"/>
        <v>0</v>
      </c>
      <c r="BH107" s="202">
        <f t="shared" si="7"/>
        <v>0</v>
      </c>
      <c r="BI107" s="202">
        <f t="shared" si="8"/>
        <v>0</v>
      </c>
      <c r="BJ107" s="22" t="s">
        <v>77</v>
      </c>
      <c r="BK107" s="202">
        <f t="shared" si="9"/>
        <v>0</v>
      </c>
      <c r="BL107" s="22" t="s">
        <v>178</v>
      </c>
      <c r="BM107" s="22" t="s">
        <v>462</v>
      </c>
    </row>
    <row r="108" spans="2:65" s="1" customFormat="1" ht="22.5" customHeight="1">
      <c r="B108" s="39"/>
      <c r="C108" s="191" t="s">
        <v>310</v>
      </c>
      <c r="D108" s="191" t="s">
        <v>173</v>
      </c>
      <c r="E108" s="192" t="s">
        <v>3722</v>
      </c>
      <c r="F108" s="193" t="s">
        <v>3723</v>
      </c>
      <c r="G108" s="194" t="s">
        <v>2936</v>
      </c>
      <c r="H108" s="195">
        <v>20</v>
      </c>
      <c r="I108" s="196"/>
      <c r="J108" s="197">
        <f t="shared" si="0"/>
        <v>0</v>
      </c>
      <c r="K108" s="193" t="s">
        <v>21</v>
      </c>
      <c r="L108" s="59"/>
      <c r="M108" s="198" t="s">
        <v>21</v>
      </c>
      <c r="N108" s="199" t="s">
        <v>40</v>
      </c>
      <c r="O108" s="40"/>
      <c r="P108" s="200">
        <f t="shared" si="1"/>
        <v>0</v>
      </c>
      <c r="Q108" s="200">
        <v>0</v>
      </c>
      <c r="R108" s="200">
        <f t="shared" si="2"/>
        <v>0</v>
      </c>
      <c r="S108" s="200">
        <v>0</v>
      </c>
      <c r="T108" s="201">
        <f t="shared" si="3"/>
        <v>0</v>
      </c>
      <c r="AR108" s="22" t="s">
        <v>178</v>
      </c>
      <c r="AT108" s="22" t="s">
        <v>173</v>
      </c>
      <c r="AU108" s="22" t="s">
        <v>79</v>
      </c>
      <c r="AY108" s="22" t="s">
        <v>171</v>
      </c>
      <c r="BE108" s="202">
        <f t="shared" si="4"/>
        <v>0</v>
      </c>
      <c r="BF108" s="202">
        <f t="shared" si="5"/>
        <v>0</v>
      </c>
      <c r="BG108" s="202">
        <f t="shared" si="6"/>
        <v>0</v>
      </c>
      <c r="BH108" s="202">
        <f t="shared" si="7"/>
        <v>0</v>
      </c>
      <c r="BI108" s="202">
        <f t="shared" si="8"/>
        <v>0</v>
      </c>
      <c r="BJ108" s="22" t="s">
        <v>77</v>
      </c>
      <c r="BK108" s="202">
        <f t="shared" si="9"/>
        <v>0</v>
      </c>
      <c r="BL108" s="22" t="s">
        <v>178</v>
      </c>
      <c r="BM108" s="22" t="s">
        <v>479</v>
      </c>
    </row>
    <row r="109" spans="2:65" s="1" customFormat="1" ht="22.5" customHeight="1">
      <c r="B109" s="39"/>
      <c r="C109" s="191" t="s">
        <v>315</v>
      </c>
      <c r="D109" s="191" t="s">
        <v>173</v>
      </c>
      <c r="E109" s="192" t="s">
        <v>3724</v>
      </c>
      <c r="F109" s="193" t="s">
        <v>3725</v>
      </c>
      <c r="G109" s="194" t="s">
        <v>2708</v>
      </c>
      <c r="H109" s="195">
        <v>2</v>
      </c>
      <c r="I109" s="196"/>
      <c r="J109" s="197">
        <f t="shared" si="0"/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 t="shared" si="1"/>
        <v>0</v>
      </c>
      <c r="Q109" s="200">
        <v>0</v>
      </c>
      <c r="R109" s="200">
        <f t="shared" si="2"/>
        <v>0</v>
      </c>
      <c r="S109" s="200">
        <v>0</v>
      </c>
      <c r="T109" s="201">
        <f t="shared" si="3"/>
        <v>0</v>
      </c>
      <c r="AR109" s="22" t="s">
        <v>178</v>
      </c>
      <c r="AT109" s="22" t="s">
        <v>173</v>
      </c>
      <c r="AU109" s="22" t="s">
        <v>79</v>
      </c>
      <c r="AY109" s="22" t="s">
        <v>171</v>
      </c>
      <c r="BE109" s="202">
        <f t="shared" si="4"/>
        <v>0</v>
      </c>
      <c r="BF109" s="202">
        <f t="shared" si="5"/>
        <v>0</v>
      </c>
      <c r="BG109" s="202">
        <f t="shared" si="6"/>
        <v>0</v>
      </c>
      <c r="BH109" s="202">
        <f t="shared" si="7"/>
        <v>0</v>
      </c>
      <c r="BI109" s="202">
        <f t="shared" si="8"/>
        <v>0</v>
      </c>
      <c r="BJ109" s="22" t="s">
        <v>77</v>
      </c>
      <c r="BK109" s="202">
        <f t="shared" si="9"/>
        <v>0</v>
      </c>
      <c r="BL109" s="22" t="s">
        <v>178</v>
      </c>
      <c r="BM109" s="22" t="s">
        <v>490</v>
      </c>
    </row>
    <row r="110" spans="2:65" s="1" customFormat="1" ht="22.5" customHeight="1">
      <c r="B110" s="39"/>
      <c r="C110" s="191" t="s">
        <v>321</v>
      </c>
      <c r="D110" s="191" t="s">
        <v>173</v>
      </c>
      <c r="E110" s="192" t="s">
        <v>3726</v>
      </c>
      <c r="F110" s="193" t="s">
        <v>3727</v>
      </c>
      <c r="G110" s="194" t="s">
        <v>2708</v>
      </c>
      <c r="H110" s="195">
        <v>2</v>
      </c>
      <c r="I110" s="196"/>
      <c r="J110" s="197">
        <f t="shared" si="0"/>
        <v>0</v>
      </c>
      <c r="K110" s="193" t="s">
        <v>21</v>
      </c>
      <c r="L110" s="59"/>
      <c r="M110" s="198" t="s">
        <v>21</v>
      </c>
      <c r="N110" s="199" t="s">
        <v>40</v>
      </c>
      <c r="O110" s="40"/>
      <c r="P110" s="200">
        <f t="shared" si="1"/>
        <v>0</v>
      </c>
      <c r="Q110" s="200">
        <v>0</v>
      </c>
      <c r="R110" s="200">
        <f t="shared" si="2"/>
        <v>0</v>
      </c>
      <c r="S110" s="200">
        <v>0</v>
      </c>
      <c r="T110" s="201">
        <f t="shared" si="3"/>
        <v>0</v>
      </c>
      <c r="AR110" s="22" t="s">
        <v>178</v>
      </c>
      <c r="AT110" s="22" t="s">
        <v>173</v>
      </c>
      <c r="AU110" s="22" t="s">
        <v>79</v>
      </c>
      <c r="AY110" s="22" t="s">
        <v>171</v>
      </c>
      <c r="BE110" s="202">
        <f t="shared" si="4"/>
        <v>0</v>
      </c>
      <c r="BF110" s="202">
        <f t="shared" si="5"/>
        <v>0</v>
      </c>
      <c r="BG110" s="202">
        <f t="shared" si="6"/>
        <v>0</v>
      </c>
      <c r="BH110" s="202">
        <f t="shared" si="7"/>
        <v>0</v>
      </c>
      <c r="BI110" s="202">
        <f t="shared" si="8"/>
        <v>0</v>
      </c>
      <c r="BJ110" s="22" t="s">
        <v>77</v>
      </c>
      <c r="BK110" s="202">
        <f t="shared" si="9"/>
        <v>0</v>
      </c>
      <c r="BL110" s="22" t="s">
        <v>178</v>
      </c>
      <c r="BM110" s="22" t="s">
        <v>498</v>
      </c>
    </row>
    <row r="111" spans="2:65" s="1" customFormat="1" ht="22.5" customHeight="1">
      <c r="B111" s="39"/>
      <c r="C111" s="191" t="s">
        <v>327</v>
      </c>
      <c r="D111" s="191" t="s">
        <v>173</v>
      </c>
      <c r="E111" s="192" t="s">
        <v>3728</v>
      </c>
      <c r="F111" s="193" t="s">
        <v>3729</v>
      </c>
      <c r="G111" s="194" t="s">
        <v>2708</v>
      </c>
      <c r="H111" s="195">
        <v>2</v>
      </c>
      <c r="I111" s="196"/>
      <c r="J111" s="197">
        <f t="shared" si="0"/>
        <v>0</v>
      </c>
      <c r="K111" s="193" t="s">
        <v>21</v>
      </c>
      <c r="L111" s="59"/>
      <c r="M111" s="198" t="s">
        <v>21</v>
      </c>
      <c r="N111" s="199" t="s">
        <v>40</v>
      </c>
      <c r="O111" s="40"/>
      <c r="P111" s="200">
        <f t="shared" si="1"/>
        <v>0</v>
      </c>
      <c r="Q111" s="200">
        <v>0</v>
      </c>
      <c r="R111" s="200">
        <f t="shared" si="2"/>
        <v>0</v>
      </c>
      <c r="S111" s="200">
        <v>0</v>
      </c>
      <c r="T111" s="201">
        <f t="shared" si="3"/>
        <v>0</v>
      </c>
      <c r="AR111" s="22" t="s">
        <v>178</v>
      </c>
      <c r="AT111" s="22" t="s">
        <v>173</v>
      </c>
      <c r="AU111" s="22" t="s">
        <v>79</v>
      </c>
      <c r="AY111" s="22" t="s">
        <v>171</v>
      </c>
      <c r="BE111" s="202">
        <f t="shared" si="4"/>
        <v>0</v>
      </c>
      <c r="BF111" s="202">
        <f t="shared" si="5"/>
        <v>0</v>
      </c>
      <c r="BG111" s="202">
        <f t="shared" si="6"/>
        <v>0</v>
      </c>
      <c r="BH111" s="202">
        <f t="shared" si="7"/>
        <v>0</v>
      </c>
      <c r="BI111" s="202">
        <f t="shared" si="8"/>
        <v>0</v>
      </c>
      <c r="BJ111" s="22" t="s">
        <v>77</v>
      </c>
      <c r="BK111" s="202">
        <f t="shared" si="9"/>
        <v>0</v>
      </c>
      <c r="BL111" s="22" t="s">
        <v>178</v>
      </c>
      <c r="BM111" s="22" t="s">
        <v>509</v>
      </c>
    </row>
    <row r="112" spans="2:65" s="1" customFormat="1" ht="22.5" customHeight="1">
      <c r="B112" s="39"/>
      <c r="C112" s="191" t="s">
        <v>333</v>
      </c>
      <c r="D112" s="191" t="s">
        <v>173</v>
      </c>
      <c r="E112" s="192" t="s">
        <v>3730</v>
      </c>
      <c r="F112" s="193" t="s">
        <v>3731</v>
      </c>
      <c r="G112" s="194" t="s">
        <v>2936</v>
      </c>
      <c r="H112" s="195">
        <v>10</v>
      </c>
      <c r="I112" s="196"/>
      <c r="J112" s="197">
        <f t="shared" si="0"/>
        <v>0</v>
      </c>
      <c r="K112" s="193" t="s">
        <v>21</v>
      </c>
      <c r="L112" s="59"/>
      <c r="M112" s="198" t="s">
        <v>21</v>
      </c>
      <c r="N112" s="199" t="s">
        <v>40</v>
      </c>
      <c r="O112" s="40"/>
      <c r="P112" s="200">
        <f t="shared" si="1"/>
        <v>0</v>
      </c>
      <c r="Q112" s="200">
        <v>0</v>
      </c>
      <c r="R112" s="200">
        <f t="shared" si="2"/>
        <v>0</v>
      </c>
      <c r="S112" s="200">
        <v>0</v>
      </c>
      <c r="T112" s="201">
        <f t="shared" si="3"/>
        <v>0</v>
      </c>
      <c r="AR112" s="22" t="s">
        <v>178</v>
      </c>
      <c r="AT112" s="22" t="s">
        <v>173</v>
      </c>
      <c r="AU112" s="22" t="s">
        <v>79</v>
      </c>
      <c r="AY112" s="22" t="s">
        <v>171</v>
      </c>
      <c r="BE112" s="202">
        <f t="shared" si="4"/>
        <v>0</v>
      </c>
      <c r="BF112" s="202">
        <f t="shared" si="5"/>
        <v>0</v>
      </c>
      <c r="BG112" s="202">
        <f t="shared" si="6"/>
        <v>0</v>
      </c>
      <c r="BH112" s="202">
        <f t="shared" si="7"/>
        <v>0</v>
      </c>
      <c r="BI112" s="202">
        <f t="shared" si="8"/>
        <v>0</v>
      </c>
      <c r="BJ112" s="22" t="s">
        <v>77</v>
      </c>
      <c r="BK112" s="202">
        <f t="shared" si="9"/>
        <v>0</v>
      </c>
      <c r="BL112" s="22" t="s">
        <v>178</v>
      </c>
      <c r="BM112" s="22" t="s">
        <v>521</v>
      </c>
    </row>
    <row r="113" spans="2:65" s="1" customFormat="1" ht="22.5" customHeight="1">
      <c r="B113" s="39"/>
      <c r="C113" s="191" t="s">
        <v>337</v>
      </c>
      <c r="D113" s="191" t="s">
        <v>173</v>
      </c>
      <c r="E113" s="192" t="s">
        <v>3732</v>
      </c>
      <c r="F113" s="193" t="s">
        <v>3733</v>
      </c>
      <c r="G113" s="194" t="s">
        <v>2708</v>
      </c>
      <c r="H113" s="195">
        <v>4</v>
      </c>
      <c r="I113" s="196"/>
      <c r="J113" s="197">
        <f t="shared" si="0"/>
        <v>0</v>
      </c>
      <c r="K113" s="193" t="s">
        <v>21</v>
      </c>
      <c r="L113" s="59"/>
      <c r="M113" s="198" t="s">
        <v>21</v>
      </c>
      <c r="N113" s="199" t="s">
        <v>40</v>
      </c>
      <c r="O113" s="40"/>
      <c r="P113" s="200">
        <f t="shared" si="1"/>
        <v>0</v>
      </c>
      <c r="Q113" s="200">
        <v>0</v>
      </c>
      <c r="R113" s="200">
        <f t="shared" si="2"/>
        <v>0</v>
      </c>
      <c r="S113" s="200">
        <v>0</v>
      </c>
      <c r="T113" s="201">
        <f t="shared" si="3"/>
        <v>0</v>
      </c>
      <c r="AR113" s="22" t="s">
        <v>178</v>
      </c>
      <c r="AT113" s="22" t="s">
        <v>173</v>
      </c>
      <c r="AU113" s="22" t="s">
        <v>79</v>
      </c>
      <c r="AY113" s="22" t="s">
        <v>171</v>
      </c>
      <c r="BE113" s="202">
        <f t="shared" si="4"/>
        <v>0</v>
      </c>
      <c r="BF113" s="202">
        <f t="shared" si="5"/>
        <v>0</v>
      </c>
      <c r="BG113" s="202">
        <f t="shared" si="6"/>
        <v>0</v>
      </c>
      <c r="BH113" s="202">
        <f t="shared" si="7"/>
        <v>0</v>
      </c>
      <c r="BI113" s="202">
        <f t="shared" si="8"/>
        <v>0</v>
      </c>
      <c r="BJ113" s="22" t="s">
        <v>77</v>
      </c>
      <c r="BK113" s="202">
        <f t="shared" si="9"/>
        <v>0</v>
      </c>
      <c r="BL113" s="22" t="s">
        <v>178</v>
      </c>
      <c r="BM113" s="22" t="s">
        <v>534</v>
      </c>
    </row>
    <row r="114" spans="2:65" s="1" customFormat="1" ht="22.5" customHeight="1">
      <c r="B114" s="39"/>
      <c r="C114" s="191" t="s">
        <v>345</v>
      </c>
      <c r="D114" s="191" t="s">
        <v>173</v>
      </c>
      <c r="E114" s="192" t="s">
        <v>3734</v>
      </c>
      <c r="F114" s="193" t="s">
        <v>3735</v>
      </c>
      <c r="G114" s="194" t="s">
        <v>2708</v>
      </c>
      <c r="H114" s="195">
        <v>4</v>
      </c>
      <c r="I114" s="196"/>
      <c r="J114" s="197">
        <f t="shared" si="0"/>
        <v>0</v>
      </c>
      <c r="K114" s="193" t="s">
        <v>21</v>
      </c>
      <c r="L114" s="59"/>
      <c r="M114" s="198" t="s">
        <v>21</v>
      </c>
      <c r="N114" s="199" t="s">
        <v>40</v>
      </c>
      <c r="O114" s="40"/>
      <c r="P114" s="200">
        <f t="shared" si="1"/>
        <v>0</v>
      </c>
      <c r="Q114" s="200">
        <v>0</v>
      </c>
      <c r="R114" s="200">
        <f t="shared" si="2"/>
        <v>0</v>
      </c>
      <c r="S114" s="200">
        <v>0</v>
      </c>
      <c r="T114" s="201">
        <f t="shared" si="3"/>
        <v>0</v>
      </c>
      <c r="AR114" s="22" t="s">
        <v>178</v>
      </c>
      <c r="AT114" s="22" t="s">
        <v>173</v>
      </c>
      <c r="AU114" s="22" t="s">
        <v>79</v>
      </c>
      <c r="AY114" s="22" t="s">
        <v>171</v>
      </c>
      <c r="BE114" s="202">
        <f t="shared" si="4"/>
        <v>0</v>
      </c>
      <c r="BF114" s="202">
        <f t="shared" si="5"/>
        <v>0</v>
      </c>
      <c r="BG114" s="202">
        <f t="shared" si="6"/>
        <v>0</v>
      </c>
      <c r="BH114" s="202">
        <f t="shared" si="7"/>
        <v>0</v>
      </c>
      <c r="BI114" s="202">
        <f t="shared" si="8"/>
        <v>0</v>
      </c>
      <c r="BJ114" s="22" t="s">
        <v>77</v>
      </c>
      <c r="BK114" s="202">
        <f t="shared" si="9"/>
        <v>0</v>
      </c>
      <c r="BL114" s="22" t="s">
        <v>178</v>
      </c>
      <c r="BM114" s="22" t="s">
        <v>543</v>
      </c>
    </row>
    <row r="115" spans="2:65" s="1" customFormat="1" ht="22.5" customHeight="1">
      <c r="B115" s="39"/>
      <c r="C115" s="191" t="s">
        <v>350</v>
      </c>
      <c r="D115" s="191" t="s">
        <v>173</v>
      </c>
      <c r="E115" s="192" t="s">
        <v>3736</v>
      </c>
      <c r="F115" s="193" t="s">
        <v>3737</v>
      </c>
      <c r="G115" s="194" t="s">
        <v>2936</v>
      </c>
      <c r="H115" s="195">
        <v>10</v>
      </c>
      <c r="I115" s="196"/>
      <c r="J115" s="197">
        <f t="shared" si="0"/>
        <v>0</v>
      </c>
      <c r="K115" s="193" t="s">
        <v>21</v>
      </c>
      <c r="L115" s="59"/>
      <c r="M115" s="198" t="s">
        <v>21</v>
      </c>
      <c r="N115" s="199" t="s">
        <v>40</v>
      </c>
      <c r="O115" s="40"/>
      <c r="P115" s="200">
        <f t="shared" si="1"/>
        <v>0</v>
      </c>
      <c r="Q115" s="200">
        <v>0</v>
      </c>
      <c r="R115" s="200">
        <f t="shared" si="2"/>
        <v>0</v>
      </c>
      <c r="S115" s="200">
        <v>0</v>
      </c>
      <c r="T115" s="201">
        <f t="shared" si="3"/>
        <v>0</v>
      </c>
      <c r="AR115" s="22" t="s">
        <v>178</v>
      </c>
      <c r="AT115" s="22" t="s">
        <v>173</v>
      </c>
      <c r="AU115" s="22" t="s">
        <v>79</v>
      </c>
      <c r="AY115" s="22" t="s">
        <v>171</v>
      </c>
      <c r="BE115" s="202">
        <f t="shared" si="4"/>
        <v>0</v>
      </c>
      <c r="BF115" s="202">
        <f t="shared" si="5"/>
        <v>0</v>
      </c>
      <c r="BG115" s="202">
        <f t="shared" si="6"/>
        <v>0</v>
      </c>
      <c r="BH115" s="202">
        <f t="shared" si="7"/>
        <v>0</v>
      </c>
      <c r="BI115" s="202">
        <f t="shared" si="8"/>
        <v>0</v>
      </c>
      <c r="BJ115" s="22" t="s">
        <v>77</v>
      </c>
      <c r="BK115" s="202">
        <f t="shared" si="9"/>
        <v>0</v>
      </c>
      <c r="BL115" s="22" t="s">
        <v>178</v>
      </c>
      <c r="BM115" s="22" t="s">
        <v>551</v>
      </c>
    </row>
    <row r="116" spans="2:65" s="1" customFormat="1" ht="22.5" customHeight="1">
      <c r="B116" s="39"/>
      <c r="C116" s="191" t="s">
        <v>355</v>
      </c>
      <c r="D116" s="191" t="s">
        <v>173</v>
      </c>
      <c r="E116" s="192" t="s">
        <v>3738</v>
      </c>
      <c r="F116" s="193" t="s">
        <v>3739</v>
      </c>
      <c r="G116" s="194" t="s">
        <v>2708</v>
      </c>
      <c r="H116" s="195">
        <v>4</v>
      </c>
      <c r="I116" s="196"/>
      <c r="J116" s="197">
        <f t="shared" si="0"/>
        <v>0</v>
      </c>
      <c r="K116" s="193" t="s">
        <v>21</v>
      </c>
      <c r="L116" s="59"/>
      <c r="M116" s="198" t="s">
        <v>21</v>
      </c>
      <c r="N116" s="199" t="s">
        <v>40</v>
      </c>
      <c r="O116" s="40"/>
      <c r="P116" s="200">
        <f t="shared" si="1"/>
        <v>0</v>
      </c>
      <c r="Q116" s="200">
        <v>0</v>
      </c>
      <c r="R116" s="200">
        <f t="shared" si="2"/>
        <v>0</v>
      </c>
      <c r="S116" s="200">
        <v>0</v>
      </c>
      <c r="T116" s="201">
        <f t="shared" si="3"/>
        <v>0</v>
      </c>
      <c r="AR116" s="22" t="s">
        <v>178</v>
      </c>
      <c r="AT116" s="22" t="s">
        <v>173</v>
      </c>
      <c r="AU116" s="22" t="s">
        <v>79</v>
      </c>
      <c r="AY116" s="22" t="s">
        <v>171</v>
      </c>
      <c r="BE116" s="202">
        <f t="shared" si="4"/>
        <v>0</v>
      </c>
      <c r="BF116" s="202">
        <f t="shared" si="5"/>
        <v>0</v>
      </c>
      <c r="BG116" s="202">
        <f t="shared" si="6"/>
        <v>0</v>
      </c>
      <c r="BH116" s="202">
        <f t="shared" si="7"/>
        <v>0</v>
      </c>
      <c r="BI116" s="202">
        <f t="shared" si="8"/>
        <v>0</v>
      </c>
      <c r="BJ116" s="22" t="s">
        <v>77</v>
      </c>
      <c r="BK116" s="202">
        <f t="shared" si="9"/>
        <v>0</v>
      </c>
      <c r="BL116" s="22" t="s">
        <v>178</v>
      </c>
      <c r="BM116" s="22" t="s">
        <v>593</v>
      </c>
    </row>
    <row r="117" spans="2:65" s="1" customFormat="1" ht="22.5" customHeight="1">
      <c r="B117" s="39"/>
      <c r="C117" s="191" t="s">
        <v>360</v>
      </c>
      <c r="D117" s="191" t="s">
        <v>173</v>
      </c>
      <c r="E117" s="192" t="s">
        <v>3740</v>
      </c>
      <c r="F117" s="193" t="s">
        <v>3741</v>
      </c>
      <c r="G117" s="194" t="s">
        <v>2708</v>
      </c>
      <c r="H117" s="195">
        <v>1</v>
      </c>
      <c r="I117" s="196"/>
      <c r="J117" s="197">
        <f t="shared" si="0"/>
        <v>0</v>
      </c>
      <c r="K117" s="193" t="s">
        <v>21</v>
      </c>
      <c r="L117" s="59"/>
      <c r="M117" s="198" t="s">
        <v>21</v>
      </c>
      <c r="N117" s="199" t="s">
        <v>40</v>
      </c>
      <c r="O117" s="40"/>
      <c r="P117" s="200">
        <f t="shared" si="1"/>
        <v>0</v>
      </c>
      <c r="Q117" s="200">
        <v>0</v>
      </c>
      <c r="R117" s="200">
        <f t="shared" si="2"/>
        <v>0</v>
      </c>
      <c r="S117" s="200">
        <v>0</v>
      </c>
      <c r="T117" s="201">
        <f t="shared" si="3"/>
        <v>0</v>
      </c>
      <c r="AR117" s="22" t="s">
        <v>178</v>
      </c>
      <c r="AT117" s="22" t="s">
        <v>173</v>
      </c>
      <c r="AU117" s="22" t="s">
        <v>79</v>
      </c>
      <c r="AY117" s="22" t="s">
        <v>171</v>
      </c>
      <c r="BE117" s="202">
        <f t="shared" si="4"/>
        <v>0</v>
      </c>
      <c r="BF117" s="202">
        <f t="shared" si="5"/>
        <v>0</v>
      </c>
      <c r="BG117" s="202">
        <f t="shared" si="6"/>
        <v>0</v>
      </c>
      <c r="BH117" s="202">
        <f t="shared" si="7"/>
        <v>0</v>
      </c>
      <c r="BI117" s="202">
        <f t="shared" si="8"/>
        <v>0</v>
      </c>
      <c r="BJ117" s="22" t="s">
        <v>77</v>
      </c>
      <c r="BK117" s="202">
        <f t="shared" si="9"/>
        <v>0</v>
      </c>
      <c r="BL117" s="22" t="s">
        <v>178</v>
      </c>
      <c r="BM117" s="22" t="s">
        <v>603</v>
      </c>
    </row>
    <row r="118" spans="2:65" s="1" customFormat="1" ht="22.5" customHeight="1">
      <c r="B118" s="39"/>
      <c r="C118" s="191" t="s">
        <v>369</v>
      </c>
      <c r="D118" s="191" t="s">
        <v>173</v>
      </c>
      <c r="E118" s="192" t="s">
        <v>3742</v>
      </c>
      <c r="F118" s="193" t="s">
        <v>3743</v>
      </c>
      <c r="G118" s="194" t="s">
        <v>2708</v>
      </c>
      <c r="H118" s="195">
        <v>1</v>
      </c>
      <c r="I118" s="196"/>
      <c r="J118" s="197">
        <f t="shared" si="0"/>
        <v>0</v>
      </c>
      <c r="K118" s="193" t="s">
        <v>21</v>
      </c>
      <c r="L118" s="59"/>
      <c r="M118" s="198" t="s">
        <v>21</v>
      </c>
      <c r="N118" s="199" t="s">
        <v>40</v>
      </c>
      <c r="O118" s="40"/>
      <c r="P118" s="200">
        <f t="shared" si="1"/>
        <v>0</v>
      </c>
      <c r="Q118" s="200">
        <v>0</v>
      </c>
      <c r="R118" s="200">
        <f t="shared" si="2"/>
        <v>0</v>
      </c>
      <c r="S118" s="200">
        <v>0</v>
      </c>
      <c r="T118" s="201">
        <f t="shared" si="3"/>
        <v>0</v>
      </c>
      <c r="AR118" s="22" t="s">
        <v>178</v>
      </c>
      <c r="AT118" s="22" t="s">
        <v>173</v>
      </c>
      <c r="AU118" s="22" t="s">
        <v>79</v>
      </c>
      <c r="AY118" s="22" t="s">
        <v>171</v>
      </c>
      <c r="BE118" s="202">
        <f t="shared" si="4"/>
        <v>0</v>
      </c>
      <c r="BF118" s="202">
        <f t="shared" si="5"/>
        <v>0</v>
      </c>
      <c r="BG118" s="202">
        <f t="shared" si="6"/>
        <v>0</v>
      </c>
      <c r="BH118" s="202">
        <f t="shared" si="7"/>
        <v>0</v>
      </c>
      <c r="BI118" s="202">
        <f t="shared" si="8"/>
        <v>0</v>
      </c>
      <c r="BJ118" s="22" t="s">
        <v>77</v>
      </c>
      <c r="BK118" s="202">
        <f t="shared" si="9"/>
        <v>0</v>
      </c>
      <c r="BL118" s="22" t="s">
        <v>178</v>
      </c>
      <c r="BM118" s="22" t="s">
        <v>613</v>
      </c>
    </row>
    <row r="119" spans="2:65" s="1" customFormat="1" ht="22.5" customHeight="1">
      <c r="B119" s="39"/>
      <c r="C119" s="191" t="s">
        <v>374</v>
      </c>
      <c r="D119" s="191" t="s">
        <v>173</v>
      </c>
      <c r="E119" s="192" t="s">
        <v>3744</v>
      </c>
      <c r="F119" s="193" t="s">
        <v>3745</v>
      </c>
      <c r="G119" s="194" t="s">
        <v>2708</v>
      </c>
      <c r="H119" s="195">
        <v>1</v>
      </c>
      <c r="I119" s="196"/>
      <c r="J119" s="197">
        <f t="shared" si="0"/>
        <v>0</v>
      </c>
      <c r="K119" s="193" t="s">
        <v>21</v>
      </c>
      <c r="L119" s="59"/>
      <c r="M119" s="198" t="s">
        <v>21</v>
      </c>
      <c r="N119" s="199" t="s">
        <v>40</v>
      </c>
      <c r="O119" s="40"/>
      <c r="P119" s="200">
        <f t="shared" si="1"/>
        <v>0</v>
      </c>
      <c r="Q119" s="200">
        <v>0</v>
      </c>
      <c r="R119" s="200">
        <f t="shared" si="2"/>
        <v>0</v>
      </c>
      <c r="S119" s="200">
        <v>0</v>
      </c>
      <c r="T119" s="201">
        <f t="shared" si="3"/>
        <v>0</v>
      </c>
      <c r="AR119" s="22" t="s">
        <v>178</v>
      </c>
      <c r="AT119" s="22" t="s">
        <v>173</v>
      </c>
      <c r="AU119" s="22" t="s">
        <v>79</v>
      </c>
      <c r="AY119" s="22" t="s">
        <v>171</v>
      </c>
      <c r="BE119" s="202">
        <f t="shared" si="4"/>
        <v>0</v>
      </c>
      <c r="BF119" s="202">
        <f t="shared" si="5"/>
        <v>0</v>
      </c>
      <c r="BG119" s="202">
        <f t="shared" si="6"/>
        <v>0</v>
      </c>
      <c r="BH119" s="202">
        <f t="shared" si="7"/>
        <v>0</v>
      </c>
      <c r="BI119" s="202">
        <f t="shared" si="8"/>
        <v>0</v>
      </c>
      <c r="BJ119" s="22" t="s">
        <v>77</v>
      </c>
      <c r="BK119" s="202">
        <f t="shared" si="9"/>
        <v>0</v>
      </c>
      <c r="BL119" s="22" t="s">
        <v>178</v>
      </c>
      <c r="BM119" s="22" t="s">
        <v>621</v>
      </c>
    </row>
    <row r="120" spans="2:65" s="1" customFormat="1" ht="22.5" customHeight="1">
      <c r="B120" s="39"/>
      <c r="C120" s="191" t="s">
        <v>379</v>
      </c>
      <c r="D120" s="191" t="s">
        <v>173</v>
      </c>
      <c r="E120" s="192" t="s">
        <v>3746</v>
      </c>
      <c r="F120" s="193" t="s">
        <v>3747</v>
      </c>
      <c r="G120" s="194" t="s">
        <v>285</v>
      </c>
      <c r="H120" s="195">
        <v>1</v>
      </c>
      <c r="I120" s="196"/>
      <c r="J120" s="197">
        <f t="shared" si="0"/>
        <v>0</v>
      </c>
      <c r="K120" s="193" t="s">
        <v>21</v>
      </c>
      <c r="L120" s="59"/>
      <c r="M120" s="198" t="s">
        <v>21</v>
      </c>
      <c r="N120" s="199" t="s">
        <v>40</v>
      </c>
      <c r="O120" s="40"/>
      <c r="P120" s="200">
        <f t="shared" si="1"/>
        <v>0</v>
      </c>
      <c r="Q120" s="200">
        <v>0</v>
      </c>
      <c r="R120" s="200">
        <f t="shared" si="2"/>
        <v>0</v>
      </c>
      <c r="S120" s="200">
        <v>0</v>
      </c>
      <c r="T120" s="201">
        <f t="shared" si="3"/>
        <v>0</v>
      </c>
      <c r="AR120" s="22" t="s">
        <v>178</v>
      </c>
      <c r="AT120" s="22" t="s">
        <v>173</v>
      </c>
      <c r="AU120" s="22" t="s">
        <v>79</v>
      </c>
      <c r="AY120" s="22" t="s">
        <v>171</v>
      </c>
      <c r="BE120" s="202">
        <f t="shared" si="4"/>
        <v>0</v>
      </c>
      <c r="BF120" s="202">
        <f t="shared" si="5"/>
        <v>0</v>
      </c>
      <c r="BG120" s="202">
        <f t="shared" si="6"/>
        <v>0</v>
      </c>
      <c r="BH120" s="202">
        <f t="shared" si="7"/>
        <v>0</v>
      </c>
      <c r="BI120" s="202">
        <f t="shared" si="8"/>
        <v>0</v>
      </c>
      <c r="BJ120" s="22" t="s">
        <v>77</v>
      </c>
      <c r="BK120" s="202">
        <f t="shared" si="9"/>
        <v>0</v>
      </c>
      <c r="BL120" s="22" t="s">
        <v>178</v>
      </c>
      <c r="BM120" s="22" t="s">
        <v>633</v>
      </c>
    </row>
    <row r="121" spans="2:65" s="1" customFormat="1" ht="22.5" customHeight="1">
      <c r="B121" s="39"/>
      <c r="C121" s="191" t="s">
        <v>385</v>
      </c>
      <c r="D121" s="191" t="s">
        <v>173</v>
      </c>
      <c r="E121" s="192" t="s">
        <v>3748</v>
      </c>
      <c r="F121" s="193" t="s">
        <v>3749</v>
      </c>
      <c r="G121" s="194" t="s">
        <v>285</v>
      </c>
      <c r="H121" s="195">
        <v>1</v>
      </c>
      <c r="I121" s="196"/>
      <c r="J121" s="197">
        <f t="shared" si="0"/>
        <v>0</v>
      </c>
      <c r="K121" s="193" t="s">
        <v>21</v>
      </c>
      <c r="L121" s="59"/>
      <c r="M121" s="198" t="s">
        <v>21</v>
      </c>
      <c r="N121" s="199" t="s">
        <v>40</v>
      </c>
      <c r="O121" s="40"/>
      <c r="P121" s="200">
        <f t="shared" si="1"/>
        <v>0</v>
      </c>
      <c r="Q121" s="200">
        <v>0</v>
      </c>
      <c r="R121" s="200">
        <f t="shared" si="2"/>
        <v>0</v>
      </c>
      <c r="S121" s="200">
        <v>0</v>
      </c>
      <c r="T121" s="201">
        <f t="shared" si="3"/>
        <v>0</v>
      </c>
      <c r="AR121" s="22" t="s">
        <v>178</v>
      </c>
      <c r="AT121" s="22" t="s">
        <v>173</v>
      </c>
      <c r="AU121" s="22" t="s">
        <v>79</v>
      </c>
      <c r="AY121" s="22" t="s">
        <v>171</v>
      </c>
      <c r="BE121" s="202">
        <f t="shared" si="4"/>
        <v>0</v>
      </c>
      <c r="BF121" s="202">
        <f t="shared" si="5"/>
        <v>0</v>
      </c>
      <c r="BG121" s="202">
        <f t="shared" si="6"/>
        <v>0</v>
      </c>
      <c r="BH121" s="202">
        <f t="shared" si="7"/>
        <v>0</v>
      </c>
      <c r="BI121" s="202">
        <f t="shared" si="8"/>
        <v>0</v>
      </c>
      <c r="BJ121" s="22" t="s">
        <v>77</v>
      </c>
      <c r="BK121" s="202">
        <f t="shared" si="9"/>
        <v>0</v>
      </c>
      <c r="BL121" s="22" t="s">
        <v>178</v>
      </c>
      <c r="BM121" s="22" t="s">
        <v>643</v>
      </c>
    </row>
    <row r="122" spans="2:65" s="1" customFormat="1" ht="22.5" customHeight="1">
      <c r="B122" s="39"/>
      <c r="C122" s="191" t="s">
        <v>391</v>
      </c>
      <c r="D122" s="191" t="s">
        <v>173</v>
      </c>
      <c r="E122" s="192" t="s">
        <v>3750</v>
      </c>
      <c r="F122" s="193" t="s">
        <v>3751</v>
      </c>
      <c r="G122" s="194" t="s">
        <v>285</v>
      </c>
      <c r="H122" s="195">
        <v>1</v>
      </c>
      <c r="I122" s="196"/>
      <c r="J122" s="197">
        <f t="shared" si="0"/>
        <v>0</v>
      </c>
      <c r="K122" s="193" t="s">
        <v>21</v>
      </c>
      <c r="L122" s="59"/>
      <c r="M122" s="198" t="s">
        <v>21</v>
      </c>
      <c r="N122" s="199" t="s">
        <v>40</v>
      </c>
      <c r="O122" s="40"/>
      <c r="P122" s="200">
        <f t="shared" si="1"/>
        <v>0</v>
      </c>
      <c r="Q122" s="200">
        <v>0</v>
      </c>
      <c r="R122" s="200">
        <f t="shared" si="2"/>
        <v>0</v>
      </c>
      <c r="S122" s="200">
        <v>0</v>
      </c>
      <c r="T122" s="201">
        <f t="shared" si="3"/>
        <v>0</v>
      </c>
      <c r="AR122" s="22" t="s">
        <v>178</v>
      </c>
      <c r="AT122" s="22" t="s">
        <v>173</v>
      </c>
      <c r="AU122" s="22" t="s">
        <v>79</v>
      </c>
      <c r="AY122" s="22" t="s">
        <v>171</v>
      </c>
      <c r="BE122" s="202">
        <f t="shared" si="4"/>
        <v>0</v>
      </c>
      <c r="BF122" s="202">
        <f t="shared" si="5"/>
        <v>0</v>
      </c>
      <c r="BG122" s="202">
        <f t="shared" si="6"/>
        <v>0</v>
      </c>
      <c r="BH122" s="202">
        <f t="shared" si="7"/>
        <v>0</v>
      </c>
      <c r="BI122" s="202">
        <f t="shared" si="8"/>
        <v>0</v>
      </c>
      <c r="BJ122" s="22" t="s">
        <v>77</v>
      </c>
      <c r="BK122" s="202">
        <f t="shared" si="9"/>
        <v>0</v>
      </c>
      <c r="BL122" s="22" t="s">
        <v>178</v>
      </c>
      <c r="BM122" s="22" t="s">
        <v>652</v>
      </c>
    </row>
    <row r="123" spans="2:65" s="1" customFormat="1" ht="22.5" customHeight="1">
      <c r="B123" s="39"/>
      <c r="C123" s="191" t="s">
        <v>396</v>
      </c>
      <c r="D123" s="191" t="s">
        <v>173</v>
      </c>
      <c r="E123" s="192" t="s">
        <v>3752</v>
      </c>
      <c r="F123" s="193" t="s">
        <v>3753</v>
      </c>
      <c r="G123" s="194" t="s">
        <v>2708</v>
      </c>
      <c r="H123" s="195">
        <v>1</v>
      </c>
      <c r="I123" s="196"/>
      <c r="J123" s="197">
        <f t="shared" si="0"/>
        <v>0</v>
      </c>
      <c r="K123" s="193" t="s">
        <v>21</v>
      </c>
      <c r="L123" s="59"/>
      <c r="M123" s="198" t="s">
        <v>21</v>
      </c>
      <c r="N123" s="199" t="s">
        <v>40</v>
      </c>
      <c r="O123" s="40"/>
      <c r="P123" s="200">
        <f t="shared" si="1"/>
        <v>0</v>
      </c>
      <c r="Q123" s="200">
        <v>0</v>
      </c>
      <c r="R123" s="200">
        <f t="shared" si="2"/>
        <v>0</v>
      </c>
      <c r="S123" s="200">
        <v>0</v>
      </c>
      <c r="T123" s="201">
        <f t="shared" si="3"/>
        <v>0</v>
      </c>
      <c r="AR123" s="22" t="s">
        <v>178</v>
      </c>
      <c r="AT123" s="22" t="s">
        <v>173</v>
      </c>
      <c r="AU123" s="22" t="s">
        <v>79</v>
      </c>
      <c r="AY123" s="22" t="s">
        <v>171</v>
      </c>
      <c r="BE123" s="202">
        <f t="shared" si="4"/>
        <v>0</v>
      </c>
      <c r="BF123" s="202">
        <f t="shared" si="5"/>
        <v>0</v>
      </c>
      <c r="BG123" s="202">
        <f t="shared" si="6"/>
        <v>0</v>
      </c>
      <c r="BH123" s="202">
        <f t="shared" si="7"/>
        <v>0</v>
      </c>
      <c r="BI123" s="202">
        <f t="shared" si="8"/>
        <v>0</v>
      </c>
      <c r="BJ123" s="22" t="s">
        <v>77</v>
      </c>
      <c r="BK123" s="202">
        <f t="shared" si="9"/>
        <v>0</v>
      </c>
      <c r="BL123" s="22" t="s">
        <v>178</v>
      </c>
      <c r="BM123" s="22" t="s">
        <v>661</v>
      </c>
    </row>
    <row r="124" spans="2:65" s="1" customFormat="1" ht="22.5" customHeight="1">
      <c r="B124" s="39"/>
      <c r="C124" s="191" t="s">
        <v>402</v>
      </c>
      <c r="D124" s="191" t="s">
        <v>173</v>
      </c>
      <c r="E124" s="192" t="s">
        <v>3754</v>
      </c>
      <c r="F124" s="193" t="s">
        <v>3755</v>
      </c>
      <c r="G124" s="194" t="s">
        <v>2936</v>
      </c>
      <c r="H124" s="195">
        <v>10</v>
      </c>
      <c r="I124" s="196"/>
      <c r="J124" s="197">
        <f t="shared" si="0"/>
        <v>0</v>
      </c>
      <c r="K124" s="193" t="s">
        <v>21</v>
      </c>
      <c r="L124" s="59"/>
      <c r="M124" s="198" t="s">
        <v>21</v>
      </c>
      <c r="N124" s="199" t="s">
        <v>40</v>
      </c>
      <c r="O124" s="40"/>
      <c r="P124" s="200">
        <f t="shared" si="1"/>
        <v>0</v>
      </c>
      <c r="Q124" s="200">
        <v>0</v>
      </c>
      <c r="R124" s="200">
        <f t="shared" si="2"/>
        <v>0</v>
      </c>
      <c r="S124" s="200">
        <v>0</v>
      </c>
      <c r="T124" s="201">
        <f t="shared" si="3"/>
        <v>0</v>
      </c>
      <c r="AR124" s="22" t="s">
        <v>178</v>
      </c>
      <c r="AT124" s="22" t="s">
        <v>173</v>
      </c>
      <c r="AU124" s="22" t="s">
        <v>79</v>
      </c>
      <c r="AY124" s="22" t="s">
        <v>171</v>
      </c>
      <c r="BE124" s="202">
        <f t="shared" si="4"/>
        <v>0</v>
      </c>
      <c r="BF124" s="202">
        <f t="shared" si="5"/>
        <v>0</v>
      </c>
      <c r="BG124" s="202">
        <f t="shared" si="6"/>
        <v>0</v>
      </c>
      <c r="BH124" s="202">
        <f t="shared" si="7"/>
        <v>0</v>
      </c>
      <c r="BI124" s="202">
        <f t="shared" si="8"/>
        <v>0</v>
      </c>
      <c r="BJ124" s="22" t="s">
        <v>77</v>
      </c>
      <c r="BK124" s="202">
        <f t="shared" si="9"/>
        <v>0</v>
      </c>
      <c r="BL124" s="22" t="s">
        <v>178</v>
      </c>
      <c r="BM124" s="22" t="s">
        <v>706</v>
      </c>
    </row>
    <row r="125" spans="2:65" s="1" customFormat="1" ht="22.5" customHeight="1">
      <c r="B125" s="39"/>
      <c r="C125" s="191" t="s">
        <v>408</v>
      </c>
      <c r="D125" s="191" t="s">
        <v>173</v>
      </c>
      <c r="E125" s="192" t="s">
        <v>3756</v>
      </c>
      <c r="F125" s="193" t="s">
        <v>3757</v>
      </c>
      <c r="G125" s="194" t="s">
        <v>285</v>
      </c>
      <c r="H125" s="195">
        <v>1</v>
      </c>
      <c r="I125" s="196"/>
      <c r="J125" s="197">
        <f t="shared" si="0"/>
        <v>0</v>
      </c>
      <c r="K125" s="193" t="s">
        <v>21</v>
      </c>
      <c r="L125" s="59"/>
      <c r="M125" s="198" t="s">
        <v>21</v>
      </c>
      <c r="N125" s="199" t="s">
        <v>40</v>
      </c>
      <c r="O125" s="40"/>
      <c r="P125" s="200">
        <f t="shared" si="1"/>
        <v>0</v>
      </c>
      <c r="Q125" s="200">
        <v>0</v>
      </c>
      <c r="R125" s="200">
        <f t="shared" si="2"/>
        <v>0</v>
      </c>
      <c r="S125" s="200">
        <v>0</v>
      </c>
      <c r="T125" s="201">
        <f t="shared" si="3"/>
        <v>0</v>
      </c>
      <c r="AR125" s="22" t="s">
        <v>178</v>
      </c>
      <c r="AT125" s="22" t="s">
        <v>173</v>
      </c>
      <c r="AU125" s="22" t="s">
        <v>79</v>
      </c>
      <c r="AY125" s="22" t="s">
        <v>171</v>
      </c>
      <c r="BE125" s="202">
        <f t="shared" si="4"/>
        <v>0</v>
      </c>
      <c r="BF125" s="202">
        <f t="shared" si="5"/>
        <v>0</v>
      </c>
      <c r="BG125" s="202">
        <f t="shared" si="6"/>
        <v>0</v>
      </c>
      <c r="BH125" s="202">
        <f t="shared" si="7"/>
        <v>0</v>
      </c>
      <c r="BI125" s="202">
        <f t="shared" si="8"/>
        <v>0</v>
      </c>
      <c r="BJ125" s="22" t="s">
        <v>77</v>
      </c>
      <c r="BK125" s="202">
        <f t="shared" si="9"/>
        <v>0</v>
      </c>
      <c r="BL125" s="22" t="s">
        <v>178</v>
      </c>
      <c r="BM125" s="22" t="s">
        <v>733</v>
      </c>
    </row>
    <row r="126" spans="2:65" s="1" customFormat="1" ht="22.5" customHeight="1">
      <c r="B126" s="39"/>
      <c r="C126" s="191" t="s">
        <v>419</v>
      </c>
      <c r="D126" s="191" t="s">
        <v>173</v>
      </c>
      <c r="E126" s="192" t="s">
        <v>3758</v>
      </c>
      <c r="F126" s="193" t="s">
        <v>3759</v>
      </c>
      <c r="G126" s="194" t="s">
        <v>3760</v>
      </c>
      <c r="H126" s="195">
        <v>1</v>
      </c>
      <c r="I126" s="196"/>
      <c r="J126" s="197">
        <f t="shared" si="0"/>
        <v>0</v>
      </c>
      <c r="K126" s="193" t="s">
        <v>21</v>
      </c>
      <c r="L126" s="59"/>
      <c r="M126" s="198" t="s">
        <v>21</v>
      </c>
      <c r="N126" s="199" t="s">
        <v>40</v>
      </c>
      <c r="O126" s="40"/>
      <c r="P126" s="200">
        <f t="shared" si="1"/>
        <v>0</v>
      </c>
      <c r="Q126" s="200">
        <v>0</v>
      </c>
      <c r="R126" s="200">
        <f t="shared" si="2"/>
        <v>0</v>
      </c>
      <c r="S126" s="200">
        <v>0</v>
      </c>
      <c r="T126" s="201">
        <f t="shared" si="3"/>
        <v>0</v>
      </c>
      <c r="AR126" s="22" t="s">
        <v>178</v>
      </c>
      <c r="AT126" s="22" t="s">
        <v>173</v>
      </c>
      <c r="AU126" s="22" t="s">
        <v>79</v>
      </c>
      <c r="AY126" s="22" t="s">
        <v>171</v>
      </c>
      <c r="BE126" s="202">
        <f t="shared" si="4"/>
        <v>0</v>
      </c>
      <c r="BF126" s="202">
        <f t="shared" si="5"/>
        <v>0</v>
      </c>
      <c r="BG126" s="202">
        <f t="shared" si="6"/>
        <v>0</v>
      </c>
      <c r="BH126" s="202">
        <f t="shared" si="7"/>
        <v>0</v>
      </c>
      <c r="BI126" s="202">
        <f t="shared" si="8"/>
        <v>0</v>
      </c>
      <c r="BJ126" s="22" t="s">
        <v>77</v>
      </c>
      <c r="BK126" s="202">
        <f t="shared" si="9"/>
        <v>0</v>
      </c>
      <c r="BL126" s="22" t="s">
        <v>178</v>
      </c>
      <c r="BM126" s="22" t="s">
        <v>762</v>
      </c>
    </row>
    <row r="127" spans="2:65" s="1" customFormat="1" ht="27">
      <c r="B127" s="39"/>
      <c r="C127" s="61"/>
      <c r="D127" s="205" t="s">
        <v>1782</v>
      </c>
      <c r="E127" s="61"/>
      <c r="F127" s="240" t="s">
        <v>3761</v>
      </c>
      <c r="G127" s="61"/>
      <c r="H127" s="61"/>
      <c r="I127" s="161"/>
      <c r="J127" s="61"/>
      <c r="K127" s="61"/>
      <c r="L127" s="59"/>
      <c r="M127" s="241"/>
      <c r="N127" s="40"/>
      <c r="O127" s="40"/>
      <c r="P127" s="40"/>
      <c r="Q127" s="40"/>
      <c r="R127" s="40"/>
      <c r="S127" s="40"/>
      <c r="T127" s="76"/>
      <c r="AT127" s="22" t="s">
        <v>1782</v>
      </c>
      <c r="AU127" s="22" t="s">
        <v>79</v>
      </c>
    </row>
    <row r="128" spans="2:65" s="1" customFormat="1" ht="22.5" customHeight="1">
      <c r="B128" s="39"/>
      <c r="C128" s="191" t="s">
        <v>425</v>
      </c>
      <c r="D128" s="191" t="s">
        <v>173</v>
      </c>
      <c r="E128" s="192" t="s">
        <v>3762</v>
      </c>
      <c r="F128" s="193" t="s">
        <v>3763</v>
      </c>
      <c r="G128" s="194" t="s">
        <v>411</v>
      </c>
      <c r="H128" s="195">
        <v>12</v>
      </c>
      <c r="I128" s="196"/>
      <c r="J128" s="197">
        <f>ROUND(I128*H128,2)</f>
        <v>0</v>
      </c>
      <c r="K128" s="193" t="s">
        <v>21</v>
      </c>
      <c r="L128" s="59"/>
      <c r="M128" s="198" t="s">
        <v>21</v>
      </c>
      <c r="N128" s="199" t="s">
        <v>40</v>
      </c>
      <c r="O128" s="40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AR128" s="22" t="s">
        <v>178</v>
      </c>
      <c r="AT128" s="22" t="s">
        <v>173</v>
      </c>
      <c r="AU128" s="22" t="s">
        <v>79</v>
      </c>
      <c r="AY128" s="22" t="s">
        <v>171</v>
      </c>
      <c r="BE128" s="202">
        <f>IF(N128="základní",J128,0)</f>
        <v>0</v>
      </c>
      <c r="BF128" s="202">
        <f>IF(N128="snížená",J128,0)</f>
        <v>0</v>
      </c>
      <c r="BG128" s="202">
        <f>IF(N128="zákl. přenesená",J128,0)</f>
        <v>0</v>
      </c>
      <c r="BH128" s="202">
        <f>IF(N128="sníž. přenesená",J128,0)</f>
        <v>0</v>
      </c>
      <c r="BI128" s="202">
        <f>IF(N128="nulová",J128,0)</f>
        <v>0</v>
      </c>
      <c r="BJ128" s="22" t="s">
        <v>77</v>
      </c>
      <c r="BK128" s="202">
        <f>ROUND(I128*H128,2)</f>
        <v>0</v>
      </c>
      <c r="BL128" s="22" t="s">
        <v>178</v>
      </c>
      <c r="BM128" s="22" t="s">
        <v>771</v>
      </c>
    </row>
    <row r="129" spans="2:65" s="1" customFormat="1" ht="27">
      <c r="B129" s="39"/>
      <c r="C129" s="61"/>
      <c r="D129" s="205" t="s">
        <v>1782</v>
      </c>
      <c r="E129" s="61"/>
      <c r="F129" s="240" t="s">
        <v>3764</v>
      </c>
      <c r="G129" s="61"/>
      <c r="H129" s="61"/>
      <c r="I129" s="161"/>
      <c r="J129" s="61"/>
      <c r="K129" s="61"/>
      <c r="L129" s="59"/>
      <c r="M129" s="241"/>
      <c r="N129" s="40"/>
      <c r="O129" s="40"/>
      <c r="P129" s="40"/>
      <c r="Q129" s="40"/>
      <c r="R129" s="40"/>
      <c r="S129" s="40"/>
      <c r="T129" s="76"/>
      <c r="AT129" s="22" t="s">
        <v>1782</v>
      </c>
      <c r="AU129" s="22" t="s">
        <v>79</v>
      </c>
    </row>
    <row r="130" spans="2:65" s="1" customFormat="1" ht="22.5" customHeight="1">
      <c r="B130" s="39"/>
      <c r="C130" s="191" t="s">
        <v>432</v>
      </c>
      <c r="D130" s="191" t="s">
        <v>173</v>
      </c>
      <c r="E130" s="192" t="s">
        <v>3765</v>
      </c>
      <c r="F130" s="193" t="s">
        <v>3766</v>
      </c>
      <c r="G130" s="194" t="s">
        <v>285</v>
      </c>
      <c r="H130" s="195">
        <v>12</v>
      </c>
      <c r="I130" s="196"/>
      <c r="J130" s="197">
        <f t="shared" ref="J130:J154" si="10">ROUND(I130*H130,2)</f>
        <v>0</v>
      </c>
      <c r="K130" s="193" t="s">
        <v>21</v>
      </c>
      <c r="L130" s="59"/>
      <c r="M130" s="198" t="s">
        <v>21</v>
      </c>
      <c r="N130" s="199" t="s">
        <v>40</v>
      </c>
      <c r="O130" s="40"/>
      <c r="P130" s="200">
        <f t="shared" ref="P130:P154" si="11">O130*H130</f>
        <v>0</v>
      </c>
      <c r="Q130" s="200">
        <v>0</v>
      </c>
      <c r="R130" s="200">
        <f t="shared" ref="R130:R154" si="12">Q130*H130</f>
        <v>0</v>
      </c>
      <c r="S130" s="200">
        <v>0</v>
      </c>
      <c r="T130" s="201">
        <f t="shared" ref="T130:T154" si="13">S130*H130</f>
        <v>0</v>
      </c>
      <c r="AR130" s="22" t="s">
        <v>178</v>
      </c>
      <c r="AT130" s="22" t="s">
        <v>173</v>
      </c>
      <c r="AU130" s="22" t="s">
        <v>79</v>
      </c>
      <c r="AY130" s="22" t="s">
        <v>171</v>
      </c>
      <c r="BE130" s="202">
        <f t="shared" ref="BE130:BE154" si="14">IF(N130="základní",J130,0)</f>
        <v>0</v>
      </c>
      <c r="BF130" s="202">
        <f t="shared" ref="BF130:BF154" si="15">IF(N130="snížená",J130,0)</f>
        <v>0</v>
      </c>
      <c r="BG130" s="202">
        <f t="shared" ref="BG130:BG154" si="16">IF(N130="zákl. přenesená",J130,0)</f>
        <v>0</v>
      </c>
      <c r="BH130" s="202">
        <f t="shared" ref="BH130:BH154" si="17">IF(N130="sníž. přenesená",J130,0)</f>
        <v>0</v>
      </c>
      <c r="BI130" s="202">
        <f t="shared" ref="BI130:BI154" si="18">IF(N130="nulová",J130,0)</f>
        <v>0</v>
      </c>
      <c r="BJ130" s="22" t="s">
        <v>77</v>
      </c>
      <c r="BK130" s="202">
        <f t="shared" ref="BK130:BK154" si="19">ROUND(I130*H130,2)</f>
        <v>0</v>
      </c>
      <c r="BL130" s="22" t="s">
        <v>178</v>
      </c>
      <c r="BM130" s="22" t="s">
        <v>807</v>
      </c>
    </row>
    <row r="131" spans="2:65" s="1" customFormat="1" ht="22.5" customHeight="1">
      <c r="B131" s="39"/>
      <c r="C131" s="191" t="s">
        <v>438</v>
      </c>
      <c r="D131" s="191" t="s">
        <v>173</v>
      </c>
      <c r="E131" s="192" t="s">
        <v>3767</v>
      </c>
      <c r="F131" s="193" t="s">
        <v>3768</v>
      </c>
      <c r="G131" s="194" t="s">
        <v>285</v>
      </c>
      <c r="H131" s="195">
        <v>22</v>
      </c>
      <c r="I131" s="196"/>
      <c r="J131" s="197">
        <f t="shared" si="10"/>
        <v>0</v>
      </c>
      <c r="K131" s="193" t="s">
        <v>21</v>
      </c>
      <c r="L131" s="59"/>
      <c r="M131" s="198" t="s">
        <v>21</v>
      </c>
      <c r="N131" s="199" t="s">
        <v>40</v>
      </c>
      <c r="O131" s="40"/>
      <c r="P131" s="200">
        <f t="shared" si="11"/>
        <v>0</v>
      </c>
      <c r="Q131" s="200">
        <v>0</v>
      </c>
      <c r="R131" s="200">
        <f t="shared" si="12"/>
        <v>0</v>
      </c>
      <c r="S131" s="200">
        <v>0</v>
      </c>
      <c r="T131" s="201">
        <f t="shared" si="13"/>
        <v>0</v>
      </c>
      <c r="AR131" s="22" t="s">
        <v>178</v>
      </c>
      <c r="AT131" s="22" t="s">
        <v>173</v>
      </c>
      <c r="AU131" s="22" t="s">
        <v>79</v>
      </c>
      <c r="AY131" s="22" t="s">
        <v>171</v>
      </c>
      <c r="BE131" s="202">
        <f t="shared" si="14"/>
        <v>0</v>
      </c>
      <c r="BF131" s="202">
        <f t="shared" si="15"/>
        <v>0</v>
      </c>
      <c r="BG131" s="202">
        <f t="shared" si="16"/>
        <v>0</v>
      </c>
      <c r="BH131" s="202">
        <f t="shared" si="17"/>
        <v>0</v>
      </c>
      <c r="BI131" s="202">
        <f t="shared" si="18"/>
        <v>0</v>
      </c>
      <c r="BJ131" s="22" t="s">
        <v>77</v>
      </c>
      <c r="BK131" s="202">
        <f t="shared" si="19"/>
        <v>0</v>
      </c>
      <c r="BL131" s="22" t="s">
        <v>178</v>
      </c>
      <c r="BM131" s="22" t="s">
        <v>819</v>
      </c>
    </row>
    <row r="132" spans="2:65" s="1" customFormat="1" ht="22.5" customHeight="1">
      <c r="B132" s="39"/>
      <c r="C132" s="191" t="s">
        <v>447</v>
      </c>
      <c r="D132" s="191" t="s">
        <v>173</v>
      </c>
      <c r="E132" s="192" t="s">
        <v>3769</v>
      </c>
      <c r="F132" s="193" t="s">
        <v>3770</v>
      </c>
      <c r="G132" s="194" t="s">
        <v>285</v>
      </c>
      <c r="H132" s="195">
        <v>22</v>
      </c>
      <c r="I132" s="196"/>
      <c r="J132" s="197">
        <f t="shared" si="10"/>
        <v>0</v>
      </c>
      <c r="K132" s="193" t="s">
        <v>21</v>
      </c>
      <c r="L132" s="59"/>
      <c r="M132" s="198" t="s">
        <v>21</v>
      </c>
      <c r="N132" s="199" t="s">
        <v>40</v>
      </c>
      <c r="O132" s="40"/>
      <c r="P132" s="200">
        <f t="shared" si="11"/>
        <v>0</v>
      </c>
      <c r="Q132" s="200">
        <v>0</v>
      </c>
      <c r="R132" s="200">
        <f t="shared" si="12"/>
        <v>0</v>
      </c>
      <c r="S132" s="200">
        <v>0</v>
      </c>
      <c r="T132" s="201">
        <f t="shared" si="13"/>
        <v>0</v>
      </c>
      <c r="AR132" s="22" t="s">
        <v>178</v>
      </c>
      <c r="AT132" s="22" t="s">
        <v>173</v>
      </c>
      <c r="AU132" s="22" t="s">
        <v>79</v>
      </c>
      <c r="AY132" s="22" t="s">
        <v>171</v>
      </c>
      <c r="BE132" s="202">
        <f t="shared" si="14"/>
        <v>0</v>
      </c>
      <c r="BF132" s="202">
        <f t="shared" si="15"/>
        <v>0</v>
      </c>
      <c r="BG132" s="202">
        <f t="shared" si="16"/>
        <v>0</v>
      </c>
      <c r="BH132" s="202">
        <f t="shared" si="17"/>
        <v>0</v>
      </c>
      <c r="BI132" s="202">
        <f t="shared" si="18"/>
        <v>0</v>
      </c>
      <c r="BJ132" s="22" t="s">
        <v>77</v>
      </c>
      <c r="BK132" s="202">
        <f t="shared" si="19"/>
        <v>0</v>
      </c>
      <c r="BL132" s="22" t="s">
        <v>178</v>
      </c>
      <c r="BM132" s="22" t="s">
        <v>835</v>
      </c>
    </row>
    <row r="133" spans="2:65" s="1" customFormat="1" ht="22.5" customHeight="1">
      <c r="B133" s="39"/>
      <c r="C133" s="191" t="s">
        <v>458</v>
      </c>
      <c r="D133" s="191" t="s">
        <v>173</v>
      </c>
      <c r="E133" s="192" t="s">
        <v>3771</v>
      </c>
      <c r="F133" s="193" t="s">
        <v>3772</v>
      </c>
      <c r="G133" s="194" t="s">
        <v>411</v>
      </c>
      <c r="H133" s="195">
        <v>45</v>
      </c>
      <c r="I133" s="196"/>
      <c r="J133" s="197">
        <f t="shared" si="10"/>
        <v>0</v>
      </c>
      <c r="K133" s="193" t="s">
        <v>21</v>
      </c>
      <c r="L133" s="59"/>
      <c r="M133" s="198" t="s">
        <v>21</v>
      </c>
      <c r="N133" s="199" t="s">
        <v>40</v>
      </c>
      <c r="O133" s="40"/>
      <c r="P133" s="200">
        <f t="shared" si="11"/>
        <v>0</v>
      </c>
      <c r="Q133" s="200">
        <v>0</v>
      </c>
      <c r="R133" s="200">
        <f t="shared" si="12"/>
        <v>0</v>
      </c>
      <c r="S133" s="200">
        <v>0</v>
      </c>
      <c r="T133" s="201">
        <f t="shared" si="13"/>
        <v>0</v>
      </c>
      <c r="AR133" s="22" t="s">
        <v>178</v>
      </c>
      <c r="AT133" s="22" t="s">
        <v>173</v>
      </c>
      <c r="AU133" s="22" t="s">
        <v>79</v>
      </c>
      <c r="AY133" s="22" t="s">
        <v>171</v>
      </c>
      <c r="BE133" s="202">
        <f t="shared" si="14"/>
        <v>0</v>
      </c>
      <c r="BF133" s="202">
        <f t="shared" si="15"/>
        <v>0</v>
      </c>
      <c r="BG133" s="202">
        <f t="shared" si="16"/>
        <v>0</v>
      </c>
      <c r="BH133" s="202">
        <f t="shared" si="17"/>
        <v>0</v>
      </c>
      <c r="BI133" s="202">
        <f t="shared" si="18"/>
        <v>0</v>
      </c>
      <c r="BJ133" s="22" t="s">
        <v>77</v>
      </c>
      <c r="BK133" s="202">
        <f t="shared" si="19"/>
        <v>0</v>
      </c>
      <c r="BL133" s="22" t="s">
        <v>178</v>
      </c>
      <c r="BM133" s="22" t="s">
        <v>866</v>
      </c>
    </row>
    <row r="134" spans="2:65" s="1" customFormat="1" ht="22.5" customHeight="1">
      <c r="B134" s="39"/>
      <c r="C134" s="191" t="s">
        <v>462</v>
      </c>
      <c r="D134" s="191" t="s">
        <v>173</v>
      </c>
      <c r="E134" s="192" t="s">
        <v>3773</v>
      </c>
      <c r="F134" s="193" t="s">
        <v>3774</v>
      </c>
      <c r="G134" s="194" t="s">
        <v>411</v>
      </c>
      <c r="H134" s="195">
        <v>60</v>
      </c>
      <c r="I134" s="196"/>
      <c r="J134" s="197">
        <f t="shared" si="10"/>
        <v>0</v>
      </c>
      <c r="K134" s="193" t="s">
        <v>21</v>
      </c>
      <c r="L134" s="59"/>
      <c r="M134" s="198" t="s">
        <v>21</v>
      </c>
      <c r="N134" s="199" t="s">
        <v>40</v>
      </c>
      <c r="O134" s="40"/>
      <c r="P134" s="200">
        <f t="shared" si="11"/>
        <v>0</v>
      </c>
      <c r="Q134" s="200">
        <v>0</v>
      </c>
      <c r="R134" s="200">
        <f t="shared" si="12"/>
        <v>0</v>
      </c>
      <c r="S134" s="200">
        <v>0</v>
      </c>
      <c r="T134" s="201">
        <f t="shared" si="13"/>
        <v>0</v>
      </c>
      <c r="AR134" s="22" t="s">
        <v>178</v>
      </c>
      <c r="AT134" s="22" t="s">
        <v>173</v>
      </c>
      <c r="AU134" s="22" t="s">
        <v>79</v>
      </c>
      <c r="AY134" s="22" t="s">
        <v>171</v>
      </c>
      <c r="BE134" s="202">
        <f t="shared" si="14"/>
        <v>0</v>
      </c>
      <c r="BF134" s="202">
        <f t="shared" si="15"/>
        <v>0</v>
      </c>
      <c r="BG134" s="202">
        <f t="shared" si="16"/>
        <v>0</v>
      </c>
      <c r="BH134" s="202">
        <f t="shared" si="17"/>
        <v>0</v>
      </c>
      <c r="BI134" s="202">
        <f t="shared" si="18"/>
        <v>0</v>
      </c>
      <c r="BJ134" s="22" t="s">
        <v>77</v>
      </c>
      <c r="BK134" s="202">
        <f t="shared" si="19"/>
        <v>0</v>
      </c>
      <c r="BL134" s="22" t="s">
        <v>178</v>
      </c>
      <c r="BM134" s="22" t="s">
        <v>904</v>
      </c>
    </row>
    <row r="135" spans="2:65" s="1" customFormat="1" ht="22.5" customHeight="1">
      <c r="B135" s="39"/>
      <c r="C135" s="191" t="s">
        <v>474</v>
      </c>
      <c r="D135" s="191" t="s">
        <v>173</v>
      </c>
      <c r="E135" s="192" t="s">
        <v>3775</v>
      </c>
      <c r="F135" s="193" t="s">
        <v>3776</v>
      </c>
      <c r="G135" s="194" t="s">
        <v>285</v>
      </c>
      <c r="H135" s="195">
        <v>12</v>
      </c>
      <c r="I135" s="196"/>
      <c r="J135" s="197">
        <f t="shared" si="10"/>
        <v>0</v>
      </c>
      <c r="K135" s="193" t="s">
        <v>21</v>
      </c>
      <c r="L135" s="59"/>
      <c r="M135" s="198" t="s">
        <v>21</v>
      </c>
      <c r="N135" s="199" t="s">
        <v>40</v>
      </c>
      <c r="O135" s="40"/>
      <c r="P135" s="200">
        <f t="shared" si="11"/>
        <v>0</v>
      </c>
      <c r="Q135" s="200">
        <v>0</v>
      </c>
      <c r="R135" s="200">
        <f t="shared" si="12"/>
        <v>0</v>
      </c>
      <c r="S135" s="200">
        <v>0</v>
      </c>
      <c r="T135" s="201">
        <f t="shared" si="13"/>
        <v>0</v>
      </c>
      <c r="AR135" s="22" t="s">
        <v>178</v>
      </c>
      <c r="AT135" s="22" t="s">
        <v>173</v>
      </c>
      <c r="AU135" s="22" t="s">
        <v>79</v>
      </c>
      <c r="AY135" s="22" t="s">
        <v>171</v>
      </c>
      <c r="BE135" s="202">
        <f t="shared" si="14"/>
        <v>0</v>
      </c>
      <c r="BF135" s="202">
        <f t="shared" si="15"/>
        <v>0</v>
      </c>
      <c r="BG135" s="202">
        <f t="shared" si="16"/>
        <v>0</v>
      </c>
      <c r="BH135" s="202">
        <f t="shared" si="17"/>
        <v>0</v>
      </c>
      <c r="BI135" s="202">
        <f t="shared" si="18"/>
        <v>0</v>
      </c>
      <c r="BJ135" s="22" t="s">
        <v>77</v>
      </c>
      <c r="BK135" s="202">
        <f t="shared" si="19"/>
        <v>0</v>
      </c>
      <c r="BL135" s="22" t="s">
        <v>178</v>
      </c>
      <c r="BM135" s="22" t="s">
        <v>920</v>
      </c>
    </row>
    <row r="136" spans="2:65" s="1" customFormat="1" ht="22.5" customHeight="1">
      <c r="B136" s="39"/>
      <c r="C136" s="191" t="s">
        <v>479</v>
      </c>
      <c r="D136" s="191" t="s">
        <v>173</v>
      </c>
      <c r="E136" s="192" t="s">
        <v>3777</v>
      </c>
      <c r="F136" s="193" t="s">
        <v>3778</v>
      </c>
      <c r="G136" s="194" t="s">
        <v>411</v>
      </c>
      <c r="H136" s="195">
        <v>3</v>
      </c>
      <c r="I136" s="196"/>
      <c r="J136" s="197">
        <f t="shared" si="10"/>
        <v>0</v>
      </c>
      <c r="K136" s="193" t="s">
        <v>21</v>
      </c>
      <c r="L136" s="59"/>
      <c r="M136" s="198" t="s">
        <v>21</v>
      </c>
      <c r="N136" s="199" t="s">
        <v>40</v>
      </c>
      <c r="O136" s="40"/>
      <c r="P136" s="200">
        <f t="shared" si="11"/>
        <v>0</v>
      </c>
      <c r="Q136" s="200">
        <v>0</v>
      </c>
      <c r="R136" s="200">
        <f t="shared" si="12"/>
        <v>0</v>
      </c>
      <c r="S136" s="200">
        <v>0</v>
      </c>
      <c r="T136" s="201">
        <f t="shared" si="13"/>
        <v>0</v>
      </c>
      <c r="AR136" s="22" t="s">
        <v>178</v>
      </c>
      <c r="AT136" s="22" t="s">
        <v>173</v>
      </c>
      <c r="AU136" s="22" t="s">
        <v>79</v>
      </c>
      <c r="AY136" s="22" t="s">
        <v>171</v>
      </c>
      <c r="BE136" s="202">
        <f t="shared" si="14"/>
        <v>0</v>
      </c>
      <c r="BF136" s="202">
        <f t="shared" si="15"/>
        <v>0</v>
      </c>
      <c r="BG136" s="202">
        <f t="shared" si="16"/>
        <v>0</v>
      </c>
      <c r="BH136" s="202">
        <f t="shared" si="17"/>
        <v>0</v>
      </c>
      <c r="BI136" s="202">
        <f t="shared" si="18"/>
        <v>0</v>
      </c>
      <c r="BJ136" s="22" t="s">
        <v>77</v>
      </c>
      <c r="BK136" s="202">
        <f t="shared" si="19"/>
        <v>0</v>
      </c>
      <c r="BL136" s="22" t="s">
        <v>178</v>
      </c>
      <c r="BM136" s="22" t="s">
        <v>928</v>
      </c>
    </row>
    <row r="137" spans="2:65" s="1" customFormat="1" ht="22.5" customHeight="1">
      <c r="B137" s="39"/>
      <c r="C137" s="191" t="s">
        <v>485</v>
      </c>
      <c r="D137" s="191" t="s">
        <v>173</v>
      </c>
      <c r="E137" s="192" t="s">
        <v>3779</v>
      </c>
      <c r="F137" s="193" t="s">
        <v>3780</v>
      </c>
      <c r="G137" s="194" t="s">
        <v>411</v>
      </c>
      <c r="H137" s="195">
        <v>40</v>
      </c>
      <c r="I137" s="196"/>
      <c r="J137" s="197">
        <f t="shared" si="10"/>
        <v>0</v>
      </c>
      <c r="K137" s="193" t="s">
        <v>21</v>
      </c>
      <c r="L137" s="59"/>
      <c r="M137" s="198" t="s">
        <v>21</v>
      </c>
      <c r="N137" s="199" t="s">
        <v>40</v>
      </c>
      <c r="O137" s="40"/>
      <c r="P137" s="200">
        <f t="shared" si="11"/>
        <v>0</v>
      </c>
      <c r="Q137" s="200">
        <v>0</v>
      </c>
      <c r="R137" s="200">
        <f t="shared" si="12"/>
        <v>0</v>
      </c>
      <c r="S137" s="200">
        <v>0</v>
      </c>
      <c r="T137" s="201">
        <f t="shared" si="13"/>
        <v>0</v>
      </c>
      <c r="AR137" s="22" t="s">
        <v>178</v>
      </c>
      <c r="AT137" s="22" t="s">
        <v>173</v>
      </c>
      <c r="AU137" s="22" t="s">
        <v>79</v>
      </c>
      <c r="AY137" s="22" t="s">
        <v>171</v>
      </c>
      <c r="BE137" s="202">
        <f t="shared" si="14"/>
        <v>0</v>
      </c>
      <c r="BF137" s="202">
        <f t="shared" si="15"/>
        <v>0</v>
      </c>
      <c r="BG137" s="202">
        <f t="shared" si="16"/>
        <v>0</v>
      </c>
      <c r="BH137" s="202">
        <f t="shared" si="17"/>
        <v>0</v>
      </c>
      <c r="BI137" s="202">
        <f t="shared" si="18"/>
        <v>0</v>
      </c>
      <c r="BJ137" s="22" t="s">
        <v>77</v>
      </c>
      <c r="BK137" s="202">
        <f t="shared" si="19"/>
        <v>0</v>
      </c>
      <c r="BL137" s="22" t="s">
        <v>178</v>
      </c>
      <c r="BM137" s="22" t="s">
        <v>936</v>
      </c>
    </row>
    <row r="138" spans="2:65" s="1" customFormat="1" ht="22.5" customHeight="1">
      <c r="B138" s="39"/>
      <c r="C138" s="191" t="s">
        <v>490</v>
      </c>
      <c r="D138" s="191" t="s">
        <v>173</v>
      </c>
      <c r="E138" s="192" t="s">
        <v>3781</v>
      </c>
      <c r="F138" s="193" t="s">
        <v>3782</v>
      </c>
      <c r="G138" s="194" t="s">
        <v>411</v>
      </c>
      <c r="H138" s="195">
        <v>80</v>
      </c>
      <c r="I138" s="196"/>
      <c r="J138" s="197">
        <f t="shared" si="10"/>
        <v>0</v>
      </c>
      <c r="K138" s="193" t="s">
        <v>21</v>
      </c>
      <c r="L138" s="59"/>
      <c r="M138" s="198" t="s">
        <v>21</v>
      </c>
      <c r="N138" s="199" t="s">
        <v>40</v>
      </c>
      <c r="O138" s="40"/>
      <c r="P138" s="200">
        <f t="shared" si="11"/>
        <v>0</v>
      </c>
      <c r="Q138" s="200">
        <v>0</v>
      </c>
      <c r="R138" s="200">
        <f t="shared" si="12"/>
        <v>0</v>
      </c>
      <c r="S138" s="200">
        <v>0</v>
      </c>
      <c r="T138" s="201">
        <f t="shared" si="13"/>
        <v>0</v>
      </c>
      <c r="AR138" s="22" t="s">
        <v>178</v>
      </c>
      <c r="AT138" s="22" t="s">
        <v>173</v>
      </c>
      <c r="AU138" s="22" t="s">
        <v>79</v>
      </c>
      <c r="AY138" s="22" t="s">
        <v>171</v>
      </c>
      <c r="BE138" s="202">
        <f t="shared" si="14"/>
        <v>0</v>
      </c>
      <c r="BF138" s="202">
        <f t="shared" si="15"/>
        <v>0</v>
      </c>
      <c r="BG138" s="202">
        <f t="shared" si="16"/>
        <v>0</v>
      </c>
      <c r="BH138" s="202">
        <f t="shared" si="17"/>
        <v>0</v>
      </c>
      <c r="BI138" s="202">
        <f t="shared" si="18"/>
        <v>0</v>
      </c>
      <c r="BJ138" s="22" t="s">
        <v>77</v>
      </c>
      <c r="BK138" s="202">
        <f t="shared" si="19"/>
        <v>0</v>
      </c>
      <c r="BL138" s="22" t="s">
        <v>178</v>
      </c>
      <c r="BM138" s="22" t="s">
        <v>947</v>
      </c>
    </row>
    <row r="139" spans="2:65" s="1" customFormat="1" ht="22.5" customHeight="1">
      <c r="B139" s="39"/>
      <c r="C139" s="191" t="s">
        <v>494</v>
      </c>
      <c r="D139" s="191" t="s">
        <v>173</v>
      </c>
      <c r="E139" s="192" t="s">
        <v>3783</v>
      </c>
      <c r="F139" s="193" t="s">
        <v>3784</v>
      </c>
      <c r="G139" s="194" t="s">
        <v>285</v>
      </c>
      <c r="H139" s="195">
        <v>8</v>
      </c>
      <c r="I139" s="196"/>
      <c r="J139" s="197">
        <f t="shared" si="10"/>
        <v>0</v>
      </c>
      <c r="K139" s="193" t="s">
        <v>21</v>
      </c>
      <c r="L139" s="59"/>
      <c r="M139" s="198" t="s">
        <v>21</v>
      </c>
      <c r="N139" s="199" t="s">
        <v>40</v>
      </c>
      <c r="O139" s="40"/>
      <c r="P139" s="200">
        <f t="shared" si="11"/>
        <v>0</v>
      </c>
      <c r="Q139" s="200">
        <v>0</v>
      </c>
      <c r="R139" s="200">
        <f t="shared" si="12"/>
        <v>0</v>
      </c>
      <c r="S139" s="200">
        <v>0</v>
      </c>
      <c r="T139" s="201">
        <f t="shared" si="13"/>
        <v>0</v>
      </c>
      <c r="AR139" s="22" t="s">
        <v>178</v>
      </c>
      <c r="AT139" s="22" t="s">
        <v>173</v>
      </c>
      <c r="AU139" s="22" t="s">
        <v>79</v>
      </c>
      <c r="AY139" s="22" t="s">
        <v>171</v>
      </c>
      <c r="BE139" s="202">
        <f t="shared" si="14"/>
        <v>0</v>
      </c>
      <c r="BF139" s="202">
        <f t="shared" si="15"/>
        <v>0</v>
      </c>
      <c r="BG139" s="202">
        <f t="shared" si="16"/>
        <v>0</v>
      </c>
      <c r="BH139" s="202">
        <f t="shared" si="17"/>
        <v>0</v>
      </c>
      <c r="BI139" s="202">
        <f t="shared" si="18"/>
        <v>0</v>
      </c>
      <c r="BJ139" s="22" t="s">
        <v>77</v>
      </c>
      <c r="BK139" s="202">
        <f t="shared" si="19"/>
        <v>0</v>
      </c>
      <c r="BL139" s="22" t="s">
        <v>178</v>
      </c>
      <c r="BM139" s="22" t="s">
        <v>964</v>
      </c>
    </row>
    <row r="140" spans="2:65" s="1" customFormat="1" ht="22.5" customHeight="1">
      <c r="B140" s="39"/>
      <c r="C140" s="191" t="s">
        <v>498</v>
      </c>
      <c r="D140" s="191" t="s">
        <v>173</v>
      </c>
      <c r="E140" s="192" t="s">
        <v>3785</v>
      </c>
      <c r="F140" s="193" t="s">
        <v>3786</v>
      </c>
      <c r="G140" s="194" t="s">
        <v>285</v>
      </c>
      <c r="H140" s="195">
        <v>1</v>
      </c>
      <c r="I140" s="196"/>
      <c r="J140" s="197">
        <f t="shared" si="10"/>
        <v>0</v>
      </c>
      <c r="K140" s="193" t="s">
        <v>21</v>
      </c>
      <c r="L140" s="59"/>
      <c r="M140" s="198" t="s">
        <v>21</v>
      </c>
      <c r="N140" s="199" t="s">
        <v>40</v>
      </c>
      <c r="O140" s="40"/>
      <c r="P140" s="200">
        <f t="shared" si="11"/>
        <v>0</v>
      </c>
      <c r="Q140" s="200">
        <v>0</v>
      </c>
      <c r="R140" s="200">
        <f t="shared" si="12"/>
        <v>0</v>
      </c>
      <c r="S140" s="200">
        <v>0</v>
      </c>
      <c r="T140" s="201">
        <f t="shared" si="13"/>
        <v>0</v>
      </c>
      <c r="AR140" s="22" t="s">
        <v>178</v>
      </c>
      <c r="AT140" s="22" t="s">
        <v>173</v>
      </c>
      <c r="AU140" s="22" t="s">
        <v>79</v>
      </c>
      <c r="AY140" s="22" t="s">
        <v>171</v>
      </c>
      <c r="BE140" s="202">
        <f t="shared" si="14"/>
        <v>0</v>
      </c>
      <c r="BF140" s="202">
        <f t="shared" si="15"/>
        <v>0</v>
      </c>
      <c r="BG140" s="202">
        <f t="shared" si="16"/>
        <v>0</v>
      </c>
      <c r="BH140" s="202">
        <f t="shared" si="17"/>
        <v>0</v>
      </c>
      <c r="BI140" s="202">
        <f t="shared" si="18"/>
        <v>0</v>
      </c>
      <c r="BJ140" s="22" t="s">
        <v>77</v>
      </c>
      <c r="BK140" s="202">
        <f t="shared" si="19"/>
        <v>0</v>
      </c>
      <c r="BL140" s="22" t="s">
        <v>178</v>
      </c>
      <c r="BM140" s="22" t="s">
        <v>978</v>
      </c>
    </row>
    <row r="141" spans="2:65" s="1" customFormat="1" ht="22.5" customHeight="1">
      <c r="B141" s="39"/>
      <c r="C141" s="191" t="s">
        <v>502</v>
      </c>
      <c r="D141" s="191" t="s">
        <v>173</v>
      </c>
      <c r="E141" s="192" t="s">
        <v>3787</v>
      </c>
      <c r="F141" s="193" t="s">
        <v>3788</v>
      </c>
      <c r="G141" s="194" t="s">
        <v>285</v>
      </c>
      <c r="H141" s="195">
        <v>2</v>
      </c>
      <c r="I141" s="196"/>
      <c r="J141" s="197">
        <f t="shared" si="10"/>
        <v>0</v>
      </c>
      <c r="K141" s="193" t="s">
        <v>21</v>
      </c>
      <c r="L141" s="59"/>
      <c r="M141" s="198" t="s">
        <v>21</v>
      </c>
      <c r="N141" s="199" t="s">
        <v>40</v>
      </c>
      <c r="O141" s="40"/>
      <c r="P141" s="200">
        <f t="shared" si="11"/>
        <v>0</v>
      </c>
      <c r="Q141" s="200">
        <v>0</v>
      </c>
      <c r="R141" s="200">
        <f t="shared" si="12"/>
        <v>0</v>
      </c>
      <c r="S141" s="200">
        <v>0</v>
      </c>
      <c r="T141" s="201">
        <f t="shared" si="13"/>
        <v>0</v>
      </c>
      <c r="AR141" s="22" t="s">
        <v>178</v>
      </c>
      <c r="AT141" s="22" t="s">
        <v>173</v>
      </c>
      <c r="AU141" s="22" t="s">
        <v>79</v>
      </c>
      <c r="AY141" s="22" t="s">
        <v>171</v>
      </c>
      <c r="BE141" s="202">
        <f t="shared" si="14"/>
        <v>0</v>
      </c>
      <c r="BF141" s="202">
        <f t="shared" si="15"/>
        <v>0</v>
      </c>
      <c r="BG141" s="202">
        <f t="shared" si="16"/>
        <v>0</v>
      </c>
      <c r="BH141" s="202">
        <f t="shared" si="17"/>
        <v>0</v>
      </c>
      <c r="BI141" s="202">
        <f t="shared" si="18"/>
        <v>0</v>
      </c>
      <c r="BJ141" s="22" t="s">
        <v>77</v>
      </c>
      <c r="BK141" s="202">
        <f t="shared" si="19"/>
        <v>0</v>
      </c>
      <c r="BL141" s="22" t="s">
        <v>178</v>
      </c>
      <c r="BM141" s="22" t="s">
        <v>988</v>
      </c>
    </row>
    <row r="142" spans="2:65" s="1" customFormat="1" ht="22.5" customHeight="1">
      <c r="B142" s="39"/>
      <c r="C142" s="191" t="s">
        <v>509</v>
      </c>
      <c r="D142" s="191" t="s">
        <v>173</v>
      </c>
      <c r="E142" s="192" t="s">
        <v>3789</v>
      </c>
      <c r="F142" s="193" t="s">
        <v>3790</v>
      </c>
      <c r="G142" s="194" t="s">
        <v>285</v>
      </c>
      <c r="H142" s="195">
        <v>3</v>
      </c>
      <c r="I142" s="196"/>
      <c r="J142" s="197">
        <f t="shared" si="10"/>
        <v>0</v>
      </c>
      <c r="K142" s="193" t="s">
        <v>21</v>
      </c>
      <c r="L142" s="59"/>
      <c r="M142" s="198" t="s">
        <v>21</v>
      </c>
      <c r="N142" s="199" t="s">
        <v>40</v>
      </c>
      <c r="O142" s="40"/>
      <c r="P142" s="200">
        <f t="shared" si="11"/>
        <v>0</v>
      </c>
      <c r="Q142" s="200">
        <v>0</v>
      </c>
      <c r="R142" s="200">
        <f t="shared" si="12"/>
        <v>0</v>
      </c>
      <c r="S142" s="200">
        <v>0</v>
      </c>
      <c r="T142" s="201">
        <f t="shared" si="13"/>
        <v>0</v>
      </c>
      <c r="AR142" s="22" t="s">
        <v>178</v>
      </c>
      <c r="AT142" s="22" t="s">
        <v>173</v>
      </c>
      <c r="AU142" s="22" t="s">
        <v>79</v>
      </c>
      <c r="AY142" s="22" t="s">
        <v>171</v>
      </c>
      <c r="BE142" s="202">
        <f t="shared" si="14"/>
        <v>0</v>
      </c>
      <c r="BF142" s="202">
        <f t="shared" si="15"/>
        <v>0</v>
      </c>
      <c r="BG142" s="202">
        <f t="shared" si="16"/>
        <v>0</v>
      </c>
      <c r="BH142" s="202">
        <f t="shared" si="17"/>
        <v>0</v>
      </c>
      <c r="BI142" s="202">
        <f t="shared" si="18"/>
        <v>0</v>
      </c>
      <c r="BJ142" s="22" t="s">
        <v>77</v>
      </c>
      <c r="BK142" s="202">
        <f t="shared" si="19"/>
        <v>0</v>
      </c>
      <c r="BL142" s="22" t="s">
        <v>178</v>
      </c>
      <c r="BM142" s="22" t="s">
        <v>998</v>
      </c>
    </row>
    <row r="143" spans="2:65" s="1" customFormat="1" ht="22.5" customHeight="1">
      <c r="B143" s="39"/>
      <c r="C143" s="191" t="s">
        <v>516</v>
      </c>
      <c r="D143" s="191" t="s">
        <v>173</v>
      </c>
      <c r="E143" s="192" t="s">
        <v>3791</v>
      </c>
      <c r="F143" s="193" t="s">
        <v>3792</v>
      </c>
      <c r="G143" s="194" t="s">
        <v>411</v>
      </c>
      <c r="H143" s="195">
        <v>25</v>
      </c>
      <c r="I143" s="196"/>
      <c r="J143" s="197">
        <f t="shared" si="10"/>
        <v>0</v>
      </c>
      <c r="K143" s="193" t="s">
        <v>21</v>
      </c>
      <c r="L143" s="59"/>
      <c r="M143" s="198" t="s">
        <v>21</v>
      </c>
      <c r="N143" s="199" t="s">
        <v>40</v>
      </c>
      <c r="O143" s="40"/>
      <c r="P143" s="200">
        <f t="shared" si="11"/>
        <v>0</v>
      </c>
      <c r="Q143" s="200">
        <v>0</v>
      </c>
      <c r="R143" s="200">
        <f t="shared" si="12"/>
        <v>0</v>
      </c>
      <c r="S143" s="200">
        <v>0</v>
      </c>
      <c r="T143" s="201">
        <f t="shared" si="13"/>
        <v>0</v>
      </c>
      <c r="AR143" s="22" t="s">
        <v>178</v>
      </c>
      <c r="AT143" s="22" t="s">
        <v>173</v>
      </c>
      <c r="AU143" s="22" t="s">
        <v>79</v>
      </c>
      <c r="AY143" s="22" t="s">
        <v>171</v>
      </c>
      <c r="BE143" s="202">
        <f t="shared" si="14"/>
        <v>0</v>
      </c>
      <c r="BF143" s="202">
        <f t="shared" si="15"/>
        <v>0</v>
      </c>
      <c r="BG143" s="202">
        <f t="shared" si="16"/>
        <v>0</v>
      </c>
      <c r="BH143" s="202">
        <f t="shared" si="17"/>
        <v>0</v>
      </c>
      <c r="BI143" s="202">
        <f t="shared" si="18"/>
        <v>0</v>
      </c>
      <c r="BJ143" s="22" t="s">
        <v>77</v>
      </c>
      <c r="BK143" s="202">
        <f t="shared" si="19"/>
        <v>0</v>
      </c>
      <c r="BL143" s="22" t="s">
        <v>178</v>
      </c>
      <c r="BM143" s="22" t="s">
        <v>1015</v>
      </c>
    </row>
    <row r="144" spans="2:65" s="1" customFormat="1" ht="22.5" customHeight="1">
      <c r="B144" s="39"/>
      <c r="C144" s="191" t="s">
        <v>521</v>
      </c>
      <c r="D144" s="191" t="s">
        <v>173</v>
      </c>
      <c r="E144" s="192" t="s">
        <v>3793</v>
      </c>
      <c r="F144" s="193" t="s">
        <v>3794</v>
      </c>
      <c r="G144" s="194" t="s">
        <v>411</v>
      </c>
      <c r="H144" s="195">
        <v>85</v>
      </c>
      <c r="I144" s="196"/>
      <c r="J144" s="197">
        <f t="shared" si="10"/>
        <v>0</v>
      </c>
      <c r="K144" s="193" t="s">
        <v>21</v>
      </c>
      <c r="L144" s="59"/>
      <c r="M144" s="198" t="s">
        <v>21</v>
      </c>
      <c r="N144" s="199" t="s">
        <v>40</v>
      </c>
      <c r="O144" s="40"/>
      <c r="P144" s="200">
        <f t="shared" si="11"/>
        <v>0</v>
      </c>
      <c r="Q144" s="200">
        <v>0</v>
      </c>
      <c r="R144" s="200">
        <f t="shared" si="12"/>
        <v>0</v>
      </c>
      <c r="S144" s="200">
        <v>0</v>
      </c>
      <c r="T144" s="201">
        <f t="shared" si="13"/>
        <v>0</v>
      </c>
      <c r="AR144" s="22" t="s">
        <v>178</v>
      </c>
      <c r="AT144" s="22" t="s">
        <v>173</v>
      </c>
      <c r="AU144" s="22" t="s">
        <v>79</v>
      </c>
      <c r="AY144" s="22" t="s">
        <v>171</v>
      </c>
      <c r="BE144" s="202">
        <f t="shared" si="14"/>
        <v>0</v>
      </c>
      <c r="BF144" s="202">
        <f t="shared" si="15"/>
        <v>0</v>
      </c>
      <c r="BG144" s="202">
        <f t="shared" si="16"/>
        <v>0</v>
      </c>
      <c r="BH144" s="202">
        <f t="shared" si="17"/>
        <v>0</v>
      </c>
      <c r="BI144" s="202">
        <f t="shared" si="18"/>
        <v>0</v>
      </c>
      <c r="BJ144" s="22" t="s">
        <v>77</v>
      </c>
      <c r="BK144" s="202">
        <f t="shared" si="19"/>
        <v>0</v>
      </c>
      <c r="BL144" s="22" t="s">
        <v>178</v>
      </c>
      <c r="BM144" s="22" t="s">
        <v>1023</v>
      </c>
    </row>
    <row r="145" spans="2:65" s="1" customFormat="1" ht="22.5" customHeight="1">
      <c r="B145" s="39"/>
      <c r="C145" s="191" t="s">
        <v>527</v>
      </c>
      <c r="D145" s="191" t="s">
        <v>173</v>
      </c>
      <c r="E145" s="192" t="s">
        <v>3795</v>
      </c>
      <c r="F145" s="193" t="s">
        <v>3796</v>
      </c>
      <c r="G145" s="194" t="s">
        <v>411</v>
      </c>
      <c r="H145" s="195">
        <v>85</v>
      </c>
      <c r="I145" s="196"/>
      <c r="J145" s="197">
        <f t="shared" si="10"/>
        <v>0</v>
      </c>
      <c r="K145" s="193" t="s">
        <v>21</v>
      </c>
      <c r="L145" s="59"/>
      <c r="M145" s="198" t="s">
        <v>21</v>
      </c>
      <c r="N145" s="199" t="s">
        <v>40</v>
      </c>
      <c r="O145" s="40"/>
      <c r="P145" s="200">
        <f t="shared" si="11"/>
        <v>0</v>
      </c>
      <c r="Q145" s="200">
        <v>0</v>
      </c>
      <c r="R145" s="200">
        <f t="shared" si="12"/>
        <v>0</v>
      </c>
      <c r="S145" s="200">
        <v>0</v>
      </c>
      <c r="T145" s="201">
        <f t="shared" si="13"/>
        <v>0</v>
      </c>
      <c r="AR145" s="22" t="s">
        <v>178</v>
      </c>
      <c r="AT145" s="22" t="s">
        <v>173</v>
      </c>
      <c r="AU145" s="22" t="s">
        <v>79</v>
      </c>
      <c r="AY145" s="22" t="s">
        <v>171</v>
      </c>
      <c r="BE145" s="202">
        <f t="shared" si="14"/>
        <v>0</v>
      </c>
      <c r="BF145" s="202">
        <f t="shared" si="15"/>
        <v>0</v>
      </c>
      <c r="BG145" s="202">
        <f t="shared" si="16"/>
        <v>0</v>
      </c>
      <c r="BH145" s="202">
        <f t="shared" si="17"/>
        <v>0</v>
      </c>
      <c r="BI145" s="202">
        <f t="shared" si="18"/>
        <v>0</v>
      </c>
      <c r="BJ145" s="22" t="s">
        <v>77</v>
      </c>
      <c r="BK145" s="202">
        <f t="shared" si="19"/>
        <v>0</v>
      </c>
      <c r="BL145" s="22" t="s">
        <v>178</v>
      </c>
      <c r="BM145" s="22" t="s">
        <v>1037</v>
      </c>
    </row>
    <row r="146" spans="2:65" s="1" customFormat="1" ht="22.5" customHeight="1">
      <c r="B146" s="39"/>
      <c r="C146" s="191" t="s">
        <v>534</v>
      </c>
      <c r="D146" s="191" t="s">
        <v>173</v>
      </c>
      <c r="E146" s="192" t="s">
        <v>3797</v>
      </c>
      <c r="F146" s="193" t="s">
        <v>3798</v>
      </c>
      <c r="G146" s="194" t="s">
        <v>411</v>
      </c>
      <c r="H146" s="195">
        <v>130</v>
      </c>
      <c r="I146" s="196"/>
      <c r="J146" s="197">
        <f t="shared" si="10"/>
        <v>0</v>
      </c>
      <c r="K146" s="193" t="s">
        <v>21</v>
      </c>
      <c r="L146" s="59"/>
      <c r="M146" s="198" t="s">
        <v>21</v>
      </c>
      <c r="N146" s="199" t="s">
        <v>40</v>
      </c>
      <c r="O146" s="40"/>
      <c r="P146" s="200">
        <f t="shared" si="11"/>
        <v>0</v>
      </c>
      <c r="Q146" s="200">
        <v>0</v>
      </c>
      <c r="R146" s="200">
        <f t="shared" si="12"/>
        <v>0</v>
      </c>
      <c r="S146" s="200">
        <v>0</v>
      </c>
      <c r="T146" s="201">
        <f t="shared" si="13"/>
        <v>0</v>
      </c>
      <c r="AR146" s="22" t="s">
        <v>178</v>
      </c>
      <c r="AT146" s="22" t="s">
        <v>173</v>
      </c>
      <c r="AU146" s="22" t="s">
        <v>79</v>
      </c>
      <c r="AY146" s="22" t="s">
        <v>171</v>
      </c>
      <c r="BE146" s="202">
        <f t="shared" si="14"/>
        <v>0</v>
      </c>
      <c r="BF146" s="202">
        <f t="shared" si="15"/>
        <v>0</v>
      </c>
      <c r="BG146" s="202">
        <f t="shared" si="16"/>
        <v>0</v>
      </c>
      <c r="BH146" s="202">
        <f t="shared" si="17"/>
        <v>0</v>
      </c>
      <c r="BI146" s="202">
        <f t="shared" si="18"/>
        <v>0</v>
      </c>
      <c r="BJ146" s="22" t="s">
        <v>77</v>
      </c>
      <c r="BK146" s="202">
        <f t="shared" si="19"/>
        <v>0</v>
      </c>
      <c r="BL146" s="22" t="s">
        <v>178</v>
      </c>
      <c r="BM146" s="22" t="s">
        <v>1045</v>
      </c>
    </row>
    <row r="147" spans="2:65" s="1" customFormat="1" ht="22.5" customHeight="1">
      <c r="B147" s="39"/>
      <c r="C147" s="191" t="s">
        <v>538</v>
      </c>
      <c r="D147" s="191" t="s">
        <v>173</v>
      </c>
      <c r="E147" s="192" t="s">
        <v>3799</v>
      </c>
      <c r="F147" s="193" t="s">
        <v>3800</v>
      </c>
      <c r="G147" s="194" t="s">
        <v>411</v>
      </c>
      <c r="H147" s="195">
        <v>50</v>
      </c>
      <c r="I147" s="196"/>
      <c r="J147" s="197">
        <f t="shared" si="10"/>
        <v>0</v>
      </c>
      <c r="K147" s="193" t="s">
        <v>21</v>
      </c>
      <c r="L147" s="59"/>
      <c r="M147" s="198" t="s">
        <v>21</v>
      </c>
      <c r="N147" s="199" t="s">
        <v>40</v>
      </c>
      <c r="O147" s="40"/>
      <c r="P147" s="200">
        <f t="shared" si="11"/>
        <v>0</v>
      </c>
      <c r="Q147" s="200">
        <v>0</v>
      </c>
      <c r="R147" s="200">
        <f t="shared" si="12"/>
        <v>0</v>
      </c>
      <c r="S147" s="200">
        <v>0</v>
      </c>
      <c r="T147" s="201">
        <f t="shared" si="13"/>
        <v>0</v>
      </c>
      <c r="AR147" s="22" t="s">
        <v>178</v>
      </c>
      <c r="AT147" s="22" t="s">
        <v>173</v>
      </c>
      <c r="AU147" s="22" t="s">
        <v>79</v>
      </c>
      <c r="AY147" s="22" t="s">
        <v>171</v>
      </c>
      <c r="BE147" s="202">
        <f t="shared" si="14"/>
        <v>0</v>
      </c>
      <c r="BF147" s="202">
        <f t="shared" si="15"/>
        <v>0</v>
      </c>
      <c r="BG147" s="202">
        <f t="shared" si="16"/>
        <v>0</v>
      </c>
      <c r="BH147" s="202">
        <f t="shared" si="17"/>
        <v>0</v>
      </c>
      <c r="BI147" s="202">
        <f t="shared" si="18"/>
        <v>0</v>
      </c>
      <c r="BJ147" s="22" t="s">
        <v>77</v>
      </c>
      <c r="BK147" s="202">
        <f t="shared" si="19"/>
        <v>0</v>
      </c>
      <c r="BL147" s="22" t="s">
        <v>178</v>
      </c>
      <c r="BM147" s="22" t="s">
        <v>1056</v>
      </c>
    </row>
    <row r="148" spans="2:65" s="1" customFormat="1" ht="22.5" customHeight="1">
      <c r="B148" s="39"/>
      <c r="C148" s="191" t="s">
        <v>543</v>
      </c>
      <c r="D148" s="191" t="s">
        <v>173</v>
      </c>
      <c r="E148" s="192" t="s">
        <v>3801</v>
      </c>
      <c r="F148" s="193" t="s">
        <v>3802</v>
      </c>
      <c r="G148" s="194" t="s">
        <v>411</v>
      </c>
      <c r="H148" s="195">
        <v>55</v>
      </c>
      <c r="I148" s="196"/>
      <c r="J148" s="197">
        <f t="shared" si="10"/>
        <v>0</v>
      </c>
      <c r="K148" s="193" t="s">
        <v>21</v>
      </c>
      <c r="L148" s="59"/>
      <c r="M148" s="198" t="s">
        <v>21</v>
      </c>
      <c r="N148" s="199" t="s">
        <v>40</v>
      </c>
      <c r="O148" s="40"/>
      <c r="P148" s="200">
        <f t="shared" si="11"/>
        <v>0</v>
      </c>
      <c r="Q148" s="200">
        <v>0</v>
      </c>
      <c r="R148" s="200">
        <f t="shared" si="12"/>
        <v>0</v>
      </c>
      <c r="S148" s="200">
        <v>0</v>
      </c>
      <c r="T148" s="201">
        <f t="shared" si="13"/>
        <v>0</v>
      </c>
      <c r="AR148" s="22" t="s">
        <v>178</v>
      </c>
      <c r="AT148" s="22" t="s">
        <v>173</v>
      </c>
      <c r="AU148" s="22" t="s">
        <v>79</v>
      </c>
      <c r="AY148" s="22" t="s">
        <v>171</v>
      </c>
      <c r="BE148" s="202">
        <f t="shared" si="14"/>
        <v>0</v>
      </c>
      <c r="BF148" s="202">
        <f t="shared" si="15"/>
        <v>0</v>
      </c>
      <c r="BG148" s="202">
        <f t="shared" si="16"/>
        <v>0</v>
      </c>
      <c r="BH148" s="202">
        <f t="shared" si="17"/>
        <v>0</v>
      </c>
      <c r="BI148" s="202">
        <f t="shared" si="18"/>
        <v>0</v>
      </c>
      <c r="BJ148" s="22" t="s">
        <v>77</v>
      </c>
      <c r="BK148" s="202">
        <f t="shared" si="19"/>
        <v>0</v>
      </c>
      <c r="BL148" s="22" t="s">
        <v>178</v>
      </c>
      <c r="BM148" s="22" t="s">
        <v>1064</v>
      </c>
    </row>
    <row r="149" spans="2:65" s="1" customFormat="1" ht="22.5" customHeight="1">
      <c r="B149" s="39"/>
      <c r="C149" s="191" t="s">
        <v>547</v>
      </c>
      <c r="D149" s="191" t="s">
        <v>173</v>
      </c>
      <c r="E149" s="192" t="s">
        <v>3803</v>
      </c>
      <c r="F149" s="193" t="s">
        <v>3804</v>
      </c>
      <c r="G149" s="194" t="s">
        <v>411</v>
      </c>
      <c r="H149" s="195">
        <v>30</v>
      </c>
      <c r="I149" s="196"/>
      <c r="J149" s="197">
        <f t="shared" si="10"/>
        <v>0</v>
      </c>
      <c r="K149" s="193" t="s">
        <v>21</v>
      </c>
      <c r="L149" s="59"/>
      <c r="M149" s="198" t="s">
        <v>21</v>
      </c>
      <c r="N149" s="199" t="s">
        <v>40</v>
      </c>
      <c r="O149" s="40"/>
      <c r="P149" s="200">
        <f t="shared" si="11"/>
        <v>0</v>
      </c>
      <c r="Q149" s="200">
        <v>0</v>
      </c>
      <c r="R149" s="200">
        <f t="shared" si="12"/>
        <v>0</v>
      </c>
      <c r="S149" s="200">
        <v>0</v>
      </c>
      <c r="T149" s="201">
        <f t="shared" si="13"/>
        <v>0</v>
      </c>
      <c r="AR149" s="22" t="s">
        <v>178</v>
      </c>
      <c r="AT149" s="22" t="s">
        <v>173</v>
      </c>
      <c r="AU149" s="22" t="s">
        <v>79</v>
      </c>
      <c r="AY149" s="22" t="s">
        <v>171</v>
      </c>
      <c r="BE149" s="202">
        <f t="shared" si="14"/>
        <v>0</v>
      </c>
      <c r="BF149" s="202">
        <f t="shared" si="15"/>
        <v>0</v>
      </c>
      <c r="BG149" s="202">
        <f t="shared" si="16"/>
        <v>0</v>
      </c>
      <c r="BH149" s="202">
        <f t="shared" si="17"/>
        <v>0</v>
      </c>
      <c r="BI149" s="202">
        <f t="shared" si="18"/>
        <v>0</v>
      </c>
      <c r="BJ149" s="22" t="s">
        <v>77</v>
      </c>
      <c r="BK149" s="202">
        <f t="shared" si="19"/>
        <v>0</v>
      </c>
      <c r="BL149" s="22" t="s">
        <v>178</v>
      </c>
      <c r="BM149" s="22" t="s">
        <v>1073</v>
      </c>
    </row>
    <row r="150" spans="2:65" s="1" customFormat="1" ht="22.5" customHeight="1">
      <c r="B150" s="39"/>
      <c r="C150" s="191" t="s">
        <v>551</v>
      </c>
      <c r="D150" s="191" t="s">
        <v>173</v>
      </c>
      <c r="E150" s="192" t="s">
        <v>3805</v>
      </c>
      <c r="F150" s="193" t="s">
        <v>3806</v>
      </c>
      <c r="G150" s="194" t="s">
        <v>411</v>
      </c>
      <c r="H150" s="195">
        <v>85</v>
      </c>
      <c r="I150" s="196"/>
      <c r="J150" s="197">
        <f t="shared" si="10"/>
        <v>0</v>
      </c>
      <c r="K150" s="193" t="s">
        <v>21</v>
      </c>
      <c r="L150" s="59"/>
      <c r="M150" s="198" t="s">
        <v>21</v>
      </c>
      <c r="N150" s="199" t="s">
        <v>40</v>
      </c>
      <c r="O150" s="40"/>
      <c r="P150" s="200">
        <f t="shared" si="11"/>
        <v>0</v>
      </c>
      <c r="Q150" s="200">
        <v>0</v>
      </c>
      <c r="R150" s="200">
        <f t="shared" si="12"/>
        <v>0</v>
      </c>
      <c r="S150" s="200">
        <v>0</v>
      </c>
      <c r="T150" s="201">
        <f t="shared" si="13"/>
        <v>0</v>
      </c>
      <c r="AR150" s="22" t="s">
        <v>178</v>
      </c>
      <c r="AT150" s="22" t="s">
        <v>173</v>
      </c>
      <c r="AU150" s="22" t="s">
        <v>79</v>
      </c>
      <c r="AY150" s="22" t="s">
        <v>171</v>
      </c>
      <c r="BE150" s="202">
        <f t="shared" si="14"/>
        <v>0</v>
      </c>
      <c r="BF150" s="202">
        <f t="shared" si="15"/>
        <v>0</v>
      </c>
      <c r="BG150" s="202">
        <f t="shared" si="16"/>
        <v>0</v>
      </c>
      <c r="BH150" s="202">
        <f t="shared" si="17"/>
        <v>0</v>
      </c>
      <c r="BI150" s="202">
        <f t="shared" si="18"/>
        <v>0</v>
      </c>
      <c r="BJ150" s="22" t="s">
        <v>77</v>
      </c>
      <c r="BK150" s="202">
        <f t="shared" si="19"/>
        <v>0</v>
      </c>
      <c r="BL150" s="22" t="s">
        <v>178</v>
      </c>
      <c r="BM150" s="22" t="s">
        <v>1089</v>
      </c>
    </row>
    <row r="151" spans="2:65" s="1" customFormat="1" ht="22.5" customHeight="1">
      <c r="B151" s="39"/>
      <c r="C151" s="191" t="s">
        <v>557</v>
      </c>
      <c r="D151" s="191" t="s">
        <v>173</v>
      </c>
      <c r="E151" s="192" t="s">
        <v>3807</v>
      </c>
      <c r="F151" s="193" t="s">
        <v>3808</v>
      </c>
      <c r="G151" s="194" t="s">
        <v>411</v>
      </c>
      <c r="H151" s="195">
        <v>320</v>
      </c>
      <c r="I151" s="196"/>
      <c r="J151" s="197">
        <f t="shared" si="10"/>
        <v>0</v>
      </c>
      <c r="K151" s="193" t="s">
        <v>21</v>
      </c>
      <c r="L151" s="59"/>
      <c r="M151" s="198" t="s">
        <v>21</v>
      </c>
      <c r="N151" s="199" t="s">
        <v>40</v>
      </c>
      <c r="O151" s="40"/>
      <c r="P151" s="200">
        <f t="shared" si="11"/>
        <v>0</v>
      </c>
      <c r="Q151" s="200">
        <v>0</v>
      </c>
      <c r="R151" s="200">
        <f t="shared" si="12"/>
        <v>0</v>
      </c>
      <c r="S151" s="200">
        <v>0</v>
      </c>
      <c r="T151" s="201">
        <f t="shared" si="13"/>
        <v>0</v>
      </c>
      <c r="AR151" s="22" t="s">
        <v>178</v>
      </c>
      <c r="AT151" s="22" t="s">
        <v>173</v>
      </c>
      <c r="AU151" s="22" t="s">
        <v>79</v>
      </c>
      <c r="AY151" s="22" t="s">
        <v>171</v>
      </c>
      <c r="BE151" s="202">
        <f t="shared" si="14"/>
        <v>0</v>
      </c>
      <c r="BF151" s="202">
        <f t="shared" si="15"/>
        <v>0</v>
      </c>
      <c r="BG151" s="202">
        <f t="shared" si="16"/>
        <v>0</v>
      </c>
      <c r="BH151" s="202">
        <f t="shared" si="17"/>
        <v>0</v>
      </c>
      <c r="BI151" s="202">
        <f t="shared" si="18"/>
        <v>0</v>
      </c>
      <c r="BJ151" s="22" t="s">
        <v>77</v>
      </c>
      <c r="BK151" s="202">
        <f t="shared" si="19"/>
        <v>0</v>
      </c>
      <c r="BL151" s="22" t="s">
        <v>178</v>
      </c>
      <c r="BM151" s="22" t="s">
        <v>1097</v>
      </c>
    </row>
    <row r="152" spans="2:65" s="1" customFormat="1" ht="22.5" customHeight="1">
      <c r="B152" s="39"/>
      <c r="C152" s="191" t="s">
        <v>593</v>
      </c>
      <c r="D152" s="191" t="s">
        <v>173</v>
      </c>
      <c r="E152" s="192" t="s">
        <v>3809</v>
      </c>
      <c r="F152" s="193" t="s">
        <v>3810</v>
      </c>
      <c r="G152" s="194" t="s">
        <v>285</v>
      </c>
      <c r="H152" s="195">
        <v>8</v>
      </c>
      <c r="I152" s="196"/>
      <c r="J152" s="197">
        <f t="shared" si="10"/>
        <v>0</v>
      </c>
      <c r="K152" s="193" t="s">
        <v>21</v>
      </c>
      <c r="L152" s="59"/>
      <c r="M152" s="198" t="s">
        <v>21</v>
      </c>
      <c r="N152" s="199" t="s">
        <v>40</v>
      </c>
      <c r="O152" s="40"/>
      <c r="P152" s="200">
        <f t="shared" si="11"/>
        <v>0</v>
      </c>
      <c r="Q152" s="200">
        <v>0</v>
      </c>
      <c r="R152" s="200">
        <f t="shared" si="12"/>
        <v>0</v>
      </c>
      <c r="S152" s="200">
        <v>0</v>
      </c>
      <c r="T152" s="201">
        <f t="shared" si="13"/>
        <v>0</v>
      </c>
      <c r="AR152" s="22" t="s">
        <v>178</v>
      </c>
      <c r="AT152" s="22" t="s">
        <v>173</v>
      </c>
      <c r="AU152" s="22" t="s">
        <v>79</v>
      </c>
      <c r="AY152" s="22" t="s">
        <v>171</v>
      </c>
      <c r="BE152" s="202">
        <f t="shared" si="14"/>
        <v>0</v>
      </c>
      <c r="BF152" s="202">
        <f t="shared" si="15"/>
        <v>0</v>
      </c>
      <c r="BG152" s="202">
        <f t="shared" si="16"/>
        <v>0</v>
      </c>
      <c r="BH152" s="202">
        <f t="shared" si="17"/>
        <v>0</v>
      </c>
      <c r="BI152" s="202">
        <f t="shared" si="18"/>
        <v>0</v>
      </c>
      <c r="BJ152" s="22" t="s">
        <v>77</v>
      </c>
      <c r="BK152" s="202">
        <f t="shared" si="19"/>
        <v>0</v>
      </c>
      <c r="BL152" s="22" t="s">
        <v>178</v>
      </c>
      <c r="BM152" s="22" t="s">
        <v>1105</v>
      </c>
    </row>
    <row r="153" spans="2:65" s="1" customFormat="1" ht="22.5" customHeight="1">
      <c r="B153" s="39"/>
      <c r="C153" s="191" t="s">
        <v>598</v>
      </c>
      <c r="D153" s="191" t="s">
        <v>173</v>
      </c>
      <c r="E153" s="192" t="s">
        <v>3811</v>
      </c>
      <c r="F153" s="193" t="s">
        <v>3812</v>
      </c>
      <c r="G153" s="194" t="s">
        <v>285</v>
      </c>
      <c r="H153" s="195">
        <v>4</v>
      </c>
      <c r="I153" s="196"/>
      <c r="J153" s="197">
        <f t="shared" si="10"/>
        <v>0</v>
      </c>
      <c r="K153" s="193" t="s">
        <v>21</v>
      </c>
      <c r="L153" s="59"/>
      <c r="M153" s="198" t="s">
        <v>21</v>
      </c>
      <c r="N153" s="199" t="s">
        <v>40</v>
      </c>
      <c r="O153" s="40"/>
      <c r="P153" s="200">
        <f t="shared" si="11"/>
        <v>0</v>
      </c>
      <c r="Q153" s="200">
        <v>0</v>
      </c>
      <c r="R153" s="200">
        <f t="shared" si="12"/>
        <v>0</v>
      </c>
      <c r="S153" s="200">
        <v>0</v>
      </c>
      <c r="T153" s="201">
        <f t="shared" si="13"/>
        <v>0</v>
      </c>
      <c r="AR153" s="22" t="s">
        <v>178</v>
      </c>
      <c r="AT153" s="22" t="s">
        <v>173</v>
      </c>
      <c r="AU153" s="22" t="s">
        <v>79</v>
      </c>
      <c r="AY153" s="22" t="s">
        <v>171</v>
      </c>
      <c r="BE153" s="202">
        <f t="shared" si="14"/>
        <v>0</v>
      </c>
      <c r="BF153" s="202">
        <f t="shared" si="15"/>
        <v>0</v>
      </c>
      <c r="BG153" s="202">
        <f t="shared" si="16"/>
        <v>0</v>
      </c>
      <c r="BH153" s="202">
        <f t="shared" si="17"/>
        <v>0</v>
      </c>
      <c r="BI153" s="202">
        <f t="shared" si="18"/>
        <v>0</v>
      </c>
      <c r="BJ153" s="22" t="s">
        <v>77</v>
      </c>
      <c r="BK153" s="202">
        <f t="shared" si="19"/>
        <v>0</v>
      </c>
      <c r="BL153" s="22" t="s">
        <v>178</v>
      </c>
      <c r="BM153" s="22" t="s">
        <v>1113</v>
      </c>
    </row>
    <row r="154" spans="2:65" s="1" customFormat="1" ht="22.5" customHeight="1">
      <c r="B154" s="39"/>
      <c r="C154" s="191" t="s">
        <v>603</v>
      </c>
      <c r="D154" s="191" t="s">
        <v>173</v>
      </c>
      <c r="E154" s="192" t="s">
        <v>3813</v>
      </c>
      <c r="F154" s="193" t="s">
        <v>3814</v>
      </c>
      <c r="G154" s="194" t="s">
        <v>2936</v>
      </c>
      <c r="H154" s="195">
        <v>12</v>
      </c>
      <c r="I154" s="196"/>
      <c r="J154" s="197">
        <f t="shared" si="10"/>
        <v>0</v>
      </c>
      <c r="K154" s="193" t="s">
        <v>21</v>
      </c>
      <c r="L154" s="59"/>
      <c r="M154" s="198" t="s">
        <v>21</v>
      </c>
      <c r="N154" s="199" t="s">
        <v>40</v>
      </c>
      <c r="O154" s="40"/>
      <c r="P154" s="200">
        <f t="shared" si="11"/>
        <v>0</v>
      </c>
      <c r="Q154" s="200">
        <v>0</v>
      </c>
      <c r="R154" s="200">
        <f t="shared" si="12"/>
        <v>0</v>
      </c>
      <c r="S154" s="200">
        <v>0</v>
      </c>
      <c r="T154" s="201">
        <f t="shared" si="13"/>
        <v>0</v>
      </c>
      <c r="AR154" s="22" t="s">
        <v>178</v>
      </c>
      <c r="AT154" s="22" t="s">
        <v>173</v>
      </c>
      <c r="AU154" s="22" t="s">
        <v>79</v>
      </c>
      <c r="AY154" s="22" t="s">
        <v>171</v>
      </c>
      <c r="BE154" s="202">
        <f t="shared" si="14"/>
        <v>0</v>
      </c>
      <c r="BF154" s="202">
        <f t="shared" si="15"/>
        <v>0</v>
      </c>
      <c r="BG154" s="202">
        <f t="shared" si="16"/>
        <v>0</v>
      </c>
      <c r="BH154" s="202">
        <f t="shared" si="17"/>
        <v>0</v>
      </c>
      <c r="BI154" s="202">
        <f t="shared" si="18"/>
        <v>0</v>
      </c>
      <c r="BJ154" s="22" t="s">
        <v>77</v>
      </c>
      <c r="BK154" s="202">
        <f t="shared" si="19"/>
        <v>0</v>
      </c>
      <c r="BL154" s="22" t="s">
        <v>178</v>
      </c>
      <c r="BM154" s="22" t="s">
        <v>1128</v>
      </c>
    </row>
    <row r="155" spans="2:65" s="10" customFormat="1" ht="29.85" customHeight="1">
      <c r="B155" s="174"/>
      <c r="C155" s="175"/>
      <c r="D155" s="188" t="s">
        <v>68</v>
      </c>
      <c r="E155" s="189" t="s">
        <v>1536</v>
      </c>
      <c r="F155" s="189" t="s">
        <v>3815</v>
      </c>
      <c r="G155" s="175"/>
      <c r="H155" s="175"/>
      <c r="I155" s="178"/>
      <c r="J155" s="190">
        <f>BK155</f>
        <v>0</v>
      </c>
      <c r="K155" s="175"/>
      <c r="L155" s="180"/>
      <c r="M155" s="181"/>
      <c r="N155" s="182"/>
      <c r="O155" s="182"/>
      <c r="P155" s="183">
        <f>SUM(P156:P255)</f>
        <v>0</v>
      </c>
      <c r="Q155" s="182"/>
      <c r="R155" s="183">
        <f>SUM(R156:R255)</f>
        <v>0</v>
      </c>
      <c r="S155" s="182"/>
      <c r="T155" s="184">
        <f>SUM(T156:T255)</f>
        <v>0</v>
      </c>
      <c r="AR155" s="185" t="s">
        <v>77</v>
      </c>
      <c r="AT155" s="186" t="s">
        <v>68</v>
      </c>
      <c r="AU155" s="186" t="s">
        <v>77</v>
      </c>
      <c r="AY155" s="185" t="s">
        <v>171</v>
      </c>
      <c r="BK155" s="187">
        <f>SUM(BK156:BK255)</f>
        <v>0</v>
      </c>
    </row>
    <row r="156" spans="2:65" s="1" customFormat="1" ht="31.5" customHeight="1">
      <c r="B156" s="39"/>
      <c r="C156" s="230" t="s">
        <v>608</v>
      </c>
      <c r="D156" s="230" t="s">
        <v>290</v>
      </c>
      <c r="E156" s="231" t="s">
        <v>3816</v>
      </c>
      <c r="F156" s="232" t="s">
        <v>3817</v>
      </c>
      <c r="G156" s="233" t="s">
        <v>2708</v>
      </c>
      <c r="H156" s="234">
        <v>1</v>
      </c>
      <c r="I156" s="235"/>
      <c r="J156" s="236">
        <f t="shared" ref="J156:J166" si="20">ROUND(I156*H156,2)</f>
        <v>0</v>
      </c>
      <c r="K156" s="232" t="s">
        <v>21</v>
      </c>
      <c r="L156" s="237"/>
      <c r="M156" s="238" t="s">
        <v>21</v>
      </c>
      <c r="N156" s="239" t="s">
        <v>40</v>
      </c>
      <c r="O156" s="40"/>
      <c r="P156" s="200">
        <f t="shared" ref="P156:P166" si="21">O156*H156</f>
        <v>0</v>
      </c>
      <c r="Q156" s="200">
        <v>0</v>
      </c>
      <c r="R156" s="200">
        <f t="shared" ref="R156:R166" si="22">Q156*H156</f>
        <v>0</v>
      </c>
      <c r="S156" s="200">
        <v>0</v>
      </c>
      <c r="T156" s="201">
        <f t="shared" ref="T156:T166" si="23">S156*H156</f>
        <v>0</v>
      </c>
      <c r="AR156" s="22" t="s">
        <v>212</v>
      </c>
      <c r="AT156" s="22" t="s">
        <v>290</v>
      </c>
      <c r="AU156" s="22" t="s">
        <v>79</v>
      </c>
      <c r="AY156" s="22" t="s">
        <v>171</v>
      </c>
      <c r="BE156" s="202">
        <f t="shared" ref="BE156:BE166" si="24">IF(N156="základní",J156,0)</f>
        <v>0</v>
      </c>
      <c r="BF156" s="202">
        <f t="shared" ref="BF156:BF166" si="25">IF(N156="snížená",J156,0)</f>
        <v>0</v>
      </c>
      <c r="BG156" s="202">
        <f t="shared" ref="BG156:BG166" si="26">IF(N156="zákl. přenesená",J156,0)</f>
        <v>0</v>
      </c>
      <c r="BH156" s="202">
        <f t="shared" ref="BH156:BH166" si="27">IF(N156="sníž. přenesená",J156,0)</f>
        <v>0</v>
      </c>
      <c r="BI156" s="202">
        <f t="shared" ref="BI156:BI166" si="28">IF(N156="nulová",J156,0)</f>
        <v>0</v>
      </c>
      <c r="BJ156" s="22" t="s">
        <v>77</v>
      </c>
      <c r="BK156" s="202">
        <f t="shared" ref="BK156:BK166" si="29">ROUND(I156*H156,2)</f>
        <v>0</v>
      </c>
      <c r="BL156" s="22" t="s">
        <v>178</v>
      </c>
      <c r="BM156" s="22" t="s">
        <v>1139</v>
      </c>
    </row>
    <row r="157" spans="2:65" s="1" customFormat="1" ht="22.5" customHeight="1">
      <c r="B157" s="39"/>
      <c r="C157" s="230" t="s">
        <v>613</v>
      </c>
      <c r="D157" s="230" t="s">
        <v>290</v>
      </c>
      <c r="E157" s="231" t="s">
        <v>3818</v>
      </c>
      <c r="F157" s="232" t="s">
        <v>3819</v>
      </c>
      <c r="G157" s="233" t="s">
        <v>2708</v>
      </c>
      <c r="H157" s="234">
        <v>1</v>
      </c>
      <c r="I157" s="235"/>
      <c r="J157" s="236">
        <f t="shared" si="20"/>
        <v>0</v>
      </c>
      <c r="K157" s="232" t="s">
        <v>21</v>
      </c>
      <c r="L157" s="237"/>
      <c r="M157" s="238" t="s">
        <v>21</v>
      </c>
      <c r="N157" s="239" t="s">
        <v>40</v>
      </c>
      <c r="O157" s="40"/>
      <c r="P157" s="200">
        <f t="shared" si="21"/>
        <v>0</v>
      </c>
      <c r="Q157" s="200">
        <v>0</v>
      </c>
      <c r="R157" s="200">
        <f t="shared" si="22"/>
        <v>0</v>
      </c>
      <c r="S157" s="200">
        <v>0</v>
      </c>
      <c r="T157" s="201">
        <f t="shared" si="23"/>
        <v>0</v>
      </c>
      <c r="AR157" s="22" t="s">
        <v>212</v>
      </c>
      <c r="AT157" s="22" t="s">
        <v>290</v>
      </c>
      <c r="AU157" s="22" t="s">
        <v>79</v>
      </c>
      <c r="AY157" s="22" t="s">
        <v>171</v>
      </c>
      <c r="BE157" s="202">
        <f t="shared" si="24"/>
        <v>0</v>
      </c>
      <c r="BF157" s="202">
        <f t="shared" si="25"/>
        <v>0</v>
      </c>
      <c r="BG157" s="202">
        <f t="shared" si="26"/>
        <v>0</v>
      </c>
      <c r="BH157" s="202">
        <f t="shared" si="27"/>
        <v>0</v>
      </c>
      <c r="BI157" s="202">
        <f t="shared" si="28"/>
        <v>0</v>
      </c>
      <c r="BJ157" s="22" t="s">
        <v>77</v>
      </c>
      <c r="BK157" s="202">
        <f t="shared" si="29"/>
        <v>0</v>
      </c>
      <c r="BL157" s="22" t="s">
        <v>178</v>
      </c>
      <c r="BM157" s="22" t="s">
        <v>1153</v>
      </c>
    </row>
    <row r="158" spans="2:65" s="1" customFormat="1" ht="22.5" customHeight="1">
      <c r="B158" s="39"/>
      <c r="C158" s="230" t="s">
        <v>617</v>
      </c>
      <c r="D158" s="230" t="s">
        <v>290</v>
      </c>
      <c r="E158" s="231" t="s">
        <v>3820</v>
      </c>
      <c r="F158" s="232" t="s">
        <v>3821</v>
      </c>
      <c r="G158" s="233" t="s">
        <v>285</v>
      </c>
      <c r="H158" s="234">
        <v>7</v>
      </c>
      <c r="I158" s="235"/>
      <c r="J158" s="236">
        <f t="shared" si="20"/>
        <v>0</v>
      </c>
      <c r="K158" s="232" t="s">
        <v>21</v>
      </c>
      <c r="L158" s="237"/>
      <c r="M158" s="238" t="s">
        <v>21</v>
      </c>
      <c r="N158" s="239" t="s">
        <v>40</v>
      </c>
      <c r="O158" s="40"/>
      <c r="P158" s="200">
        <f t="shared" si="21"/>
        <v>0</v>
      </c>
      <c r="Q158" s="200">
        <v>0</v>
      </c>
      <c r="R158" s="200">
        <f t="shared" si="22"/>
        <v>0</v>
      </c>
      <c r="S158" s="200">
        <v>0</v>
      </c>
      <c r="T158" s="201">
        <f t="shared" si="23"/>
        <v>0</v>
      </c>
      <c r="AR158" s="22" t="s">
        <v>212</v>
      </c>
      <c r="AT158" s="22" t="s">
        <v>290</v>
      </c>
      <c r="AU158" s="22" t="s">
        <v>79</v>
      </c>
      <c r="AY158" s="22" t="s">
        <v>171</v>
      </c>
      <c r="BE158" s="202">
        <f t="shared" si="24"/>
        <v>0</v>
      </c>
      <c r="BF158" s="202">
        <f t="shared" si="25"/>
        <v>0</v>
      </c>
      <c r="BG158" s="202">
        <f t="shared" si="26"/>
        <v>0</v>
      </c>
      <c r="BH158" s="202">
        <f t="shared" si="27"/>
        <v>0</v>
      </c>
      <c r="BI158" s="202">
        <f t="shared" si="28"/>
        <v>0</v>
      </c>
      <c r="BJ158" s="22" t="s">
        <v>77</v>
      </c>
      <c r="BK158" s="202">
        <f t="shared" si="29"/>
        <v>0</v>
      </c>
      <c r="BL158" s="22" t="s">
        <v>178</v>
      </c>
      <c r="BM158" s="22" t="s">
        <v>1166</v>
      </c>
    </row>
    <row r="159" spans="2:65" s="1" customFormat="1" ht="22.5" customHeight="1">
      <c r="B159" s="39"/>
      <c r="C159" s="230" t="s">
        <v>621</v>
      </c>
      <c r="D159" s="230" t="s">
        <v>290</v>
      </c>
      <c r="E159" s="231" t="s">
        <v>3822</v>
      </c>
      <c r="F159" s="232" t="s">
        <v>3823</v>
      </c>
      <c r="G159" s="233" t="s">
        <v>285</v>
      </c>
      <c r="H159" s="234">
        <v>1</v>
      </c>
      <c r="I159" s="235"/>
      <c r="J159" s="236">
        <f t="shared" si="20"/>
        <v>0</v>
      </c>
      <c r="K159" s="232" t="s">
        <v>21</v>
      </c>
      <c r="L159" s="237"/>
      <c r="M159" s="238" t="s">
        <v>21</v>
      </c>
      <c r="N159" s="239" t="s">
        <v>40</v>
      </c>
      <c r="O159" s="40"/>
      <c r="P159" s="200">
        <f t="shared" si="21"/>
        <v>0</v>
      </c>
      <c r="Q159" s="200">
        <v>0</v>
      </c>
      <c r="R159" s="200">
        <f t="shared" si="22"/>
        <v>0</v>
      </c>
      <c r="S159" s="200">
        <v>0</v>
      </c>
      <c r="T159" s="201">
        <f t="shared" si="23"/>
        <v>0</v>
      </c>
      <c r="AR159" s="22" t="s">
        <v>212</v>
      </c>
      <c r="AT159" s="22" t="s">
        <v>290</v>
      </c>
      <c r="AU159" s="22" t="s">
        <v>79</v>
      </c>
      <c r="AY159" s="22" t="s">
        <v>171</v>
      </c>
      <c r="BE159" s="202">
        <f t="shared" si="24"/>
        <v>0</v>
      </c>
      <c r="BF159" s="202">
        <f t="shared" si="25"/>
        <v>0</v>
      </c>
      <c r="BG159" s="202">
        <f t="shared" si="26"/>
        <v>0</v>
      </c>
      <c r="BH159" s="202">
        <f t="shared" si="27"/>
        <v>0</v>
      </c>
      <c r="BI159" s="202">
        <f t="shared" si="28"/>
        <v>0</v>
      </c>
      <c r="BJ159" s="22" t="s">
        <v>77</v>
      </c>
      <c r="BK159" s="202">
        <f t="shared" si="29"/>
        <v>0</v>
      </c>
      <c r="BL159" s="22" t="s">
        <v>178</v>
      </c>
      <c r="BM159" s="22" t="s">
        <v>1176</v>
      </c>
    </row>
    <row r="160" spans="2:65" s="1" customFormat="1" ht="22.5" customHeight="1">
      <c r="B160" s="39"/>
      <c r="C160" s="230" t="s">
        <v>628</v>
      </c>
      <c r="D160" s="230" t="s">
        <v>290</v>
      </c>
      <c r="E160" s="231" t="s">
        <v>3824</v>
      </c>
      <c r="F160" s="232" t="s">
        <v>3825</v>
      </c>
      <c r="G160" s="233" t="s">
        <v>285</v>
      </c>
      <c r="H160" s="234">
        <v>3</v>
      </c>
      <c r="I160" s="235"/>
      <c r="J160" s="236">
        <f t="shared" si="20"/>
        <v>0</v>
      </c>
      <c r="K160" s="232" t="s">
        <v>21</v>
      </c>
      <c r="L160" s="237"/>
      <c r="M160" s="238" t="s">
        <v>21</v>
      </c>
      <c r="N160" s="239" t="s">
        <v>40</v>
      </c>
      <c r="O160" s="40"/>
      <c r="P160" s="200">
        <f t="shared" si="21"/>
        <v>0</v>
      </c>
      <c r="Q160" s="200">
        <v>0</v>
      </c>
      <c r="R160" s="200">
        <f t="shared" si="22"/>
        <v>0</v>
      </c>
      <c r="S160" s="200">
        <v>0</v>
      </c>
      <c r="T160" s="201">
        <f t="shared" si="23"/>
        <v>0</v>
      </c>
      <c r="AR160" s="22" t="s">
        <v>212</v>
      </c>
      <c r="AT160" s="22" t="s">
        <v>290</v>
      </c>
      <c r="AU160" s="22" t="s">
        <v>79</v>
      </c>
      <c r="AY160" s="22" t="s">
        <v>171</v>
      </c>
      <c r="BE160" s="202">
        <f t="shared" si="24"/>
        <v>0</v>
      </c>
      <c r="BF160" s="202">
        <f t="shared" si="25"/>
        <v>0</v>
      </c>
      <c r="BG160" s="202">
        <f t="shared" si="26"/>
        <v>0</v>
      </c>
      <c r="BH160" s="202">
        <f t="shared" si="27"/>
        <v>0</v>
      </c>
      <c r="BI160" s="202">
        <f t="shared" si="28"/>
        <v>0</v>
      </c>
      <c r="BJ160" s="22" t="s">
        <v>77</v>
      </c>
      <c r="BK160" s="202">
        <f t="shared" si="29"/>
        <v>0</v>
      </c>
      <c r="BL160" s="22" t="s">
        <v>178</v>
      </c>
      <c r="BM160" s="22" t="s">
        <v>1186</v>
      </c>
    </row>
    <row r="161" spans="2:65" s="1" customFormat="1" ht="22.5" customHeight="1">
      <c r="B161" s="39"/>
      <c r="C161" s="230" t="s">
        <v>633</v>
      </c>
      <c r="D161" s="230" t="s">
        <v>290</v>
      </c>
      <c r="E161" s="231" t="s">
        <v>3826</v>
      </c>
      <c r="F161" s="232" t="s">
        <v>3827</v>
      </c>
      <c r="G161" s="233" t="s">
        <v>285</v>
      </c>
      <c r="H161" s="234">
        <v>2</v>
      </c>
      <c r="I161" s="235"/>
      <c r="J161" s="236">
        <f t="shared" si="20"/>
        <v>0</v>
      </c>
      <c r="K161" s="232" t="s">
        <v>21</v>
      </c>
      <c r="L161" s="237"/>
      <c r="M161" s="238" t="s">
        <v>21</v>
      </c>
      <c r="N161" s="239" t="s">
        <v>40</v>
      </c>
      <c r="O161" s="40"/>
      <c r="P161" s="200">
        <f t="shared" si="21"/>
        <v>0</v>
      </c>
      <c r="Q161" s="200">
        <v>0</v>
      </c>
      <c r="R161" s="200">
        <f t="shared" si="22"/>
        <v>0</v>
      </c>
      <c r="S161" s="200">
        <v>0</v>
      </c>
      <c r="T161" s="201">
        <f t="shared" si="23"/>
        <v>0</v>
      </c>
      <c r="AR161" s="22" t="s">
        <v>212</v>
      </c>
      <c r="AT161" s="22" t="s">
        <v>290</v>
      </c>
      <c r="AU161" s="22" t="s">
        <v>79</v>
      </c>
      <c r="AY161" s="22" t="s">
        <v>171</v>
      </c>
      <c r="BE161" s="202">
        <f t="shared" si="24"/>
        <v>0</v>
      </c>
      <c r="BF161" s="202">
        <f t="shared" si="25"/>
        <v>0</v>
      </c>
      <c r="BG161" s="202">
        <f t="shared" si="26"/>
        <v>0</v>
      </c>
      <c r="BH161" s="202">
        <f t="shared" si="27"/>
        <v>0</v>
      </c>
      <c r="BI161" s="202">
        <f t="shared" si="28"/>
        <v>0</v>
      </c>
      <c r="BJ161" s="22" t="s">
        <v>77</v>
      </c>
      <c r="BK161" s="202">
        <f t="shared" si="29"/>
        <v>0</v>
      </c>
      <c r="BL161" s="22" t="s">
        <v>178</v>
      </c>
      <c r="BM161" s="22" t="s">
        <v>1198</v>
      </c>
    </row>
    <row r="162" spans="2:65" s="1" customFormat="1" ht="22.5" customHeight="1">
      <c r="B162" s="39"/>
      <c r="C162" s="230" t="s">
        <v>638</v>
      </c>
      <c r="D162" s="230" t="s">
        <v>290</v>
      </c>
      <c r="E162" s="231" t="s">
        <v>3828</v>
      </c>
      <c r="F162" s="232" t="s">
        <v>3829</v>
      </c>
      <c r="G162" s="233" t="s">
        <v>285</v>
      </c>
      <c r="H162" s="234">
        <v>1</v>
      </c>
      <c r="I162" s="235"/>
      <c r="J162" s="236">
        <f t="shared" si="20"/>
        <v>0</v>
      </c>
      <c r="K162" s="232" t="s">
        <v>21</v>
      </c>
      <c r="L162" s="237"/>
      <c r="M162" s="238" t="s">
        <v>21</v>
      </c>
      <c r="N162" s="239" t="s">
        <v>40</v>
      </c>
      <c r="O162" s="40"/>
      <c r="P162" s="200">
        <f t="shared" si="21"/>
        <v>0</v>
      </c>
      <c r="Q162" s="200">
        <v>0</v>
      </c>
      <c r="R162" s="200">
        <f t="shared" si="22"/>
        <v>0</v>
      </c>
      <c r="S162" s="200">
        <v>0</v>
      </c>
      <c r="T162" s="201">
        <f t="shared" si="23"/>
        <v>0</v>
      </c>
      <c r="AR162" s="22" t="s">
        <v>212</v>
      </c>
      <c r="AT162" s="22" t="s">
        <v>290</v>
      </c>
      <c r="AU162" s="22" t="s">
        <v>79</v>
      </c>
      <c r="AY162" s="22" t="s">
        <v>171</v>
      </c>
      <c r="BE162" s="202">
        <f t="shared" si="24"/>
        <v>0</v>
      </c>
      <c r="BF162" s="202">
        <f t="shared" si="25"/>
        <v>0</v>
      </c>
      <c r="BG162" s="202">
        <f t="shared" si="26"/>
        <v>0</v>
      </c>
      <c r="BH162" s="202">
        <f t="shared" si="27"/>
        <v>0</v>
      </c>
      <c r="BI162" s="202">
        <f t="shared" si="28"/>
        <v>0</v>
      </c>
      <c r="BJ162" s="22" t="s">
        <v>77</v>
      </c>
      <c r="BK162" s="202">
        <f t="shared" si="29"/>
        <v>0</v>
      </c>
      <c r="BL162" s="22" t="s">
        <v>178</v>
      </c>
      <c r="BM162" s="22" t="s">
        <v>1229</v>
      </c>
    </row>
    <row r="163" spans="2:65" s="1" customFormat="1" ht="22.5" customHeight="1">
      <c r="B163" s="39"/>
      <c r="C163" s="230" t="s">
        <v>643</v>
      </c>
      <c r="D163" s="230" t="s">
        <v>290</v>
      </c>
      <c r="E163" s="231" t="s">
        <v>3830</v>
      </c>
      <c r="F163" s="232" t="s">
        <v>3831</v>
      </c>
      <c r="G163" s="233" t="s">
        <v>285</v>
      </c>
      <c r="H163" s="234">
        <v>1</v>
      </c>
      <c r="I163" s="235"/>
      <c r="J163" s="236">
        <f t="shared" si="20"/>
        <v>0</v>
      </c>
      <c r="K163" s="232" t="s">
        <v>21</v>
      </c>
      <c r="L163" s="237"/>
      <c r="M163" s="238" t="s">
        <v>21</v>
      </c>
      <c r="N163" s="239" t="s">
        <v>40</v>
      </c>
      <c r="O163" s="40"/>
      <c r="P163" s="200">
        <f t="shared" si="21"/>
        <v>0</v>
      </c>
      <c r="Q163" s="200">
        <v>0</v>
      </c>
      <c r="R163" s="200">
        <f t="shared" si="22"/>
        <v>0</v>
      </c>
      <c r="S163" s="200">
        <v>0</v>
      </c>
      <c r="T163" s="201">
        <f t="shared" si="23"/>
        <v>0</v>
      </c>
      <c r="AR163" s="22" t="s">
        <v>212</v>
      </c>
      <c r="AT163" s="22" t="s">
        <v>290</v>
      </c>
      <c r="AU163" s="22" t="s">
        <v>79</v>
      </c>
      <c r="AY163" s="22" t="s">
        <v>171</v>
      </c>
      <c r="BE163" s="202">
        <f t="shared" si="24"/>
        <v>0</v>
      </c>
      <c r="BF163" s="202">
        <f t="shared" si="25"/>
        <v>0</v>
      </c>
      <c r="BG163" s="202">
        <f t="shared" si="26"/>
        <v>0</v>
      </c>
      <c r="BH163" s="202">
        <f t="shared" si="27"/>
        <v>0</v>
      </c>
      <c r="BI163" s="202">
        <f t="shared" si="28"/>
        <v>0</v>
      </c>
      <c r="BJ163" s="22" t="s">
        <v>77</v>
      </c>
      <c r="BK163" s="202">
        <f t="shared" si="29"/>
        <v>0</v>
      </c>
      <c r="BL163" s="22" t="s">
        <v>178</v>
      </c>
      <c r="BM163" s="22" t="s">
        <v>1242</v>
      </c>
    </row>
    <row r="164" spans="2:65" s="1" customFormat="1" ht="22.5" customHeight="1">
      <c r="B164" s="39"/>
      <c r="C164" s="230" t="s">
        <v>648</v>
      </c>
      <c r="D164" s="230" t="s">
        <v>290</v>
      </c>
      <c r="E164" s="231" t="s">
        <v>3832</v>
      </c>
      <c r="F164" s="232" t="s">
        <v>3833</v>
      </c>
      <c r="G164" s="233" t="s">
        <v>285</v>
      </c>
      <c r="H164" s="234">
        <v>1</v>
      </c>
      <c r="I164" s="235"/>
      <c r="J164" s="236">
        <f t="shared" si="20"/>
        <v>0</v>
      </c>
      <c r="K164" s="232" t="s">
        <v>21</v>
      </c>
      <c r="L164" s="237"/>
      <c r="M164" s="238" t="s">
        <v>21</v>
      </c>
      <c r="N164" s="239" t="s">
        <v>40</v>
      </c>
      <c r="O164" s="40"/>
      <c r="P164" s="200">
        <f t="shared" si="21"/>
        <v>0</v>
      </c>
      <c r="Q164" s="200">
        <v>0</v>
      </c>
      <c r="R164" s="200">
        <f t="shared" si="22"/>
        <v>0</v>
      </c>
      <c r="S164" s="200">
        <v>0</v>
      </c>
      <c r="T164" s="201">
        <f t="shared" si="23"/>
        <v>0</v>
      </c>
      <c r="AR164" s="22" t="s">
        <v>212</v>
      </c>
      <c r="AT164" s="22" t="s">
        <v>290</v>
      </c>
      <c r="AU164" s="22" t="s">
        <v>79</v>
      </c>
      <c r="AY164" s="22" t="s">
        <v>171</v>
      </c>
      <c r="BE164" s="202">
        <f t="shared" si="24"/>
        <v>0</v>
      </c>
      <c r="BF164" s="202">
        <f t="shared" si="25"/>
        <v>0</v>
      </c>
      <c r="BG164" s="202">
        <f t="shared" si="26"/>
        <v>0</v>
      </c>
      <c r="BH164" s="202">
        <f t="shared" si="27"/>
        <v>0</v>
      </c>
      <c r="BI164" s="202">
        <f t="shared" si="28"/>
        <v>0</v>
      </c>
      <c r="BJ164" s="22" t="s">
        <v>77</v>
      </c>
      <c r="BK164" s="202">
        <f t="shared" si="29"/>
        <v>0</v>
      </c>
      <c r="BL164" s="22" t="s">
        <v>178</v>
      </c>
      <c r="BM164" s="22" t="s">
        <v>1252</v>
      </c>
    </row>
    <row r="165" spans="2:65" s="1" customFormat="1" ht="22.5" customHeight="1">
      <c r="B165" s="39"/>
      <c r="C165" s="230" t="s">
        <v>652</v>
      </c>
      <c r="D165" s="230" t="s">
        <v>290</v>
      </c>
      <c r="E165" s="231" t="s">
        <v>3834</v>
      </c>
      <c r="F165" s="232" t="s">
        <v>3835</v>
      </c>
      <c r="G165" s="233" t="s">
        <v>2708</v>
      </c>
      <c r="H165" s="234">
        <v>1</v>
      </c>
      <c r="I165" s="235"/>
      <c r="J165" s="236">
        <f t="shared" si="20"/>
        <v>0</v>
      </c>
      <c r="K165" s="232" t="s">
        <v>21</v>
      </c>
      <c r="L165" s="237"/>
      <c r="M165" s="238" t="s">
        <v>21</v>
      </c>
      <c r="N165" s="239" t="s">
        <v>40</v>
      </c>
      <c r="O165" s="40"/>
      <c r="P165" s="200">
        <f t="shared" si="21"/>
        <v>0</v>
      </c>
      <c r="Q165" s="200">
        <v>0</v>
      </c>
      <c r="R165" s="200">
        <f t="shared" si="22"/>
        <v>0</v>
      </c>
      <c r="S165" s="200">
        <v>0</v>
      </c>
      <c r="T165" s="201">
        <f t="shared" si="23"/>
        <v>0</v>
      </c>
      <c r="AR165" s="22" t="s">
        <v>212</v>
      </c>
      <c r="AT165" s="22" t="s">
        <v>290</v>
      </c>
      <c r="AU165" s="22" t="s">
        <v>79</v>
      </c>
      <c r="AY165" s="22" t="s">
        <v>171</v>
      </c>
      <c r="BE165" s="202">
        <f t="shared" si="24"/>
        <v>0</v>
      </c>
      <c r="BF165" s="202">
        <f t="shared" si="25"/>
        <v>0</v>
      </c>
      <c r="BG165" s="202">
        <f t="shared" si="26"/>
        <v>0</v>
      </c>
      <c r="BH165" s="202">
        <f t="shared" si="27"/>
        <v>0</v>
      </c>
      <c r="BI165" s="202">
        <f t="shared" si="28"/>
        <v>0</v>
      </c>
      <c r="BJ165" s="22" t="s">
        <v>77</v>
      </c>
      <c r="BK165" s="202">
        <f t="shared" si="29"/>
        <v>0</v>
      </c>
      <c r="BL165" s="22" t="s">
        <v>178</v>
      </c>
      <c r="BM165" s="22" t="s">
        <v>1260</v>
      </c>
    </row>
    <row r="166" spans="2:65" s="1" customFormat="1" ht="22.5" customHeight="1">
      <c r="B166" s="39"/>
      <c r="C166" s="230" t="s">
        <v>656</v>
      </c>
      <c r="D166" s="230" t="s">
        <v>290</v>
      </c>
      <c r="E166" s="231" t="s">
        <v>3836</v>
      </c>
      <c r="F166" s="232" t="s">
        <v>3837</v>
      </c>
      <c r="G166" s="233" t="s">
        <v>2708</v>
      </c>
      <c r="H166" s="234">
        <v>1</v>
      </c>
      <c r="I166" s="235"/>
      <c r="J166" s="236">
        <f t="shared" si="20"/>
        <v>0</v>
      </c>
      <c r="K166" s="232" t="s">
        <v>21</v>
      </c>
      <c r="L166" s="237"/>
      <c r="M166" s="238" t="s">
        <v>21</v>
      </c>
      <c r="N166" s="239" t="s">
        <v>40</v>
      </c>
      <c r="O166" s="40"/>
      <c r="P166" s="200">
        <f t="shared" si="21"/>
        <v>0</v>
      </c>
      <c r="Q166" s="200">
        <v>0</v>
      </c>
      <c r="R166" s="200">
        <f t="shared" si="22"/>
        <v>0</v>
      </c>
      <c r="S166" s="200">
        <v>0</v>
      </c>
      <c r="T166" s="201">
        <f t="shared" si="23"/>
        <v>0</v>
      </c>
      <c r="AR166" s="22" t="s">
        <v>212</v>
      </c>
      <c r="AT166" s="22" t="s">
        <v>290</v>
      </c>
      <c r="AU166" s="22" t="s">
        <v>79</v>
      </c>
      <c r="AY166" s="22" t="s">
        <v>171</v>
      </c>
      <c r="BE166" s="202">
        <f t="shared" si="24"/>
        <v>0</v>
      </c>
      <c r="BF166" s="202">
        <f t="shared" si="25"/>
        <v>0</v>
      </c>
      <c r="BG166" s="202">
        <f t="shared" si="26"/>
        <v>0</v>
      </c>
      <c r="BH166" s="202">
        <f t="shared" si="27"/>
        <v>0</v>
      </c>
      <c r="BI166" s="202">
        <f t="shared" si="28"/>
        <v>0</v>
      </c>
      <c r="BJ166" s="22" t="s">
        <v>77</v>
      </c>
      <c r="BK166" s="202">
        <f t="shared" si="29"/>
        <v>0</v>
      </c>
      <c r="BL166" s="22" t="s">
        <v>178</v>
      </c>
      <c r="BM166" s="22" t="s">
        <v>1271</v>
      </c>
    </row>
    <row r="167" spans="2:65" s="1" customFormat="1" ht="27">
      <c r="B167" s="39"/>
      <c r="C167" s="61"/>
      <c r="D167" s="205" t="s">
        <v>1782</v>
      </c>
      <c r="E167" s="61"/>
      <c r="F167" s="240" t="s">
        <v>3838</v>
      </c>
      <c r="G167" s="61"/>
      <c r="H167" s="61"/>
      <c r="I167" s="161"/>
      <c r="J167" s="61"/>
      <c r="K167" s="61"/>
      <c r="L167" s="59"/>
      <c r="M167" s="241"/>
      <c r="N167" s="40"/>
      <c r="O167" s="40"/>
      <c r="P167" s="40"/>
      <c r="Q167" s="40"/>
      <c r="R167" s="40"/>
      <c r="S167" s="40"/>
      <c r="T167" s="76"/>
      <c r="AT167" s="22" t="s">
        <v>1782</v>
      </c>
      <c r="AU167" s="22" t="s">
        <v>79</v>
      </c>
    </row>
    <row r="168" spans="2:65" s="1" customFormat="1" ht="22.5" customHeight="1">
      <c r="B168" s="39"/>
      <c r="C168" s="230" t="s">
        <v>661</v>
      </c>
      <c r="D168" s="230" t="s">
        <v>290</v>
      </c>
      <c r="E168" s="231" t="s">
        <v>3839</v>
      </c>
      <c r="F168" s="232" t="s">
        <v>3840</v>
      </c>
      <c r="G168" s="233" t="s">
        <v>285</v>
      </c>
      <c r="H168" s="234">
        <v>8</v>
      </c>
      <c r="I168" s="235"/>
      <c r="J168" s="236">
        <f t="shared" ref="J168:J199" si="30">ROUND(I168*H168,2)</f>
        <v>0</v>
      </c>
      <c r="K168" s="232" t="s">
        <v>21</v>
      </c>
      <c r="L168" s="237"/>
      <c r="M168" s="238" t="s">
        <v>21</v>
      </c>
      <c r="N168" s="239" t="s">
        <v>40</v>
      </c>
      <c r="O168" s="40"/>
      <c r="P168" s="200">
        <f t="shared" ref="P168:P199" si="31">O168*H168</f>
        <v>0</v>
      </c>
      <c r="Q168" s="200">
        <v>0</v>
      </c>
      <c r="R168" s="200">
        <f t="shared" ref="R168:R199" si="32">Q168*H168</f>
        <v>0</v>
      </c>
      <c r="S168" s="200">
        <v>0</v>
      </c>
      <c r="T168" s="201">
        <f t="shared" ref="T168:T199" si="33">S168*H168</f>
        <v>0</v>
      </c>
      <c r="AR168" s="22" t="s">
        <v>212</v>
      </c>
      <c r="AT168" s="22" t="s">
        <v>290</v>
      </c>
      <c r="AU168" s="22" t="s">
        <v>79</v>
      </c>
      <c r="AY168" s="22" t="s">
        <v>171</v>
      </c>
      <c r="BE168" s="202">
        <f t="shared" ref="BE168:BE199" si="34">IF(N168="základní",J168,0)</f>
        <v>0</v>
      </c>
      <c r="BF168" s="202">
        <f t="shared" ref="BF168:BF199" si="35">IF(N168="snížená",J168,0)</f>
        <v>0</v>
      </c>
      <c r="BG168" s="202">
        <f t="shared" ref="BG168:BG199" si="36">IF(N168="zákl. přenesená",J168,0)</f>
        <v>0</v>
      </c>
      <c r="BH168" s="202">
        <f t="shared" ref="BH168:BH199" si="37">IF(N168="sníž. přenesená",J168,0)</f>
        <v>0</v>
      </c>
      <c r="BI168" s="202">
        <f t="shared" ref="BI168:BI199" si="38">IF(N168="nulová",J168,0)</f>
        <v>0</v>
      </c>
      <c r="BJ168" s="22" t="s">
        <v>77</v>
      </c>
      <c r="BK168" s="202">
        <f t="shared" ref="BK168:BK199" si="39">ROUND(I168*H168,2)</f>
        <v>0</v>
      </c>
      <c r="BL168" s="22" t="s">
        <v>178</v>
      </c>
      <c r="BM168" s="22" t="s">
        <v>1279</v>
      </c>
    </row>
    <row r="169" spans="2:65" s="1" customFormat="1" ht="22.5" customHeight="1">
      <c r="B169" s="39"/>
      <c r="C169" s="230" t="s">
        <v>701</v>
      </c>
      <c r="D169" s="230" t="s">
        <v>290</v>
      </c>
      <c r="E169" s="231" t="s">
        <v>3841</v>
      </c>
      <c r="F169" s="232" t="s">
        <v>3842</v>
      </c>
      <c r="G169" s="233" t="s">
        <v>285</v>
      </c>
      <c r="H169" s="234">
        <v>9</v>
      </c>
      <c r="I169" s="235"/>
      <c r="J169" s="236">
        <f t="shared" si="30"/>
        <v>0</v>
      </c>
      <c r="K169" s="232" t="s">
        <v>21</v>
      </c>
      <c r="L169" s="237"/>
      <c r="M169" s="238" t="s">
        <v>21</v>
      </c>
      <c r="N169" s="239" t="s">
        <v>40</v>
      </c>
      <c r="O169" s="40"/>
      <c r="P169" s="200">
        <f t="shared" si="31"/>
        <v>0</v>
      </c>
      <c r="Q169" s="200">
        <v>0</v>
      </c>
      <c r="R169" s="200">
        <f t="shared" si="32"/>
        <v>0</v>
      </c>
      <c r="S169" s="200">
        <v>0</v>
      </c>
      <c r="T169" s="201">
        <f t="shared" si="33"/>
        <v>0</v>
      </c>
      <c r="AR169" s="22" t="s">
        <v>212</v>
      </c>
      <c r="AT169" s="22" t="s">
        <v>290</v>
      </c>
      <c r="AU169" s="22" t="s">
        <v>79</v>
      </c>
      <c r="AY169" s="22" t="s">
        <v>171</v>
      </c>
      <c r="BE169" s="202">
        <f t="shared" si="34"/>
        <v>0</v>
      </c>
      <c r="BF169" s="202">
        <f t="shared" si="35"/>
        <v>0</v>
      </c>
      <c r="BG169" s="202">
        <f t="shared" si="36"/>
        <v>0</v>
      </c>
      <c r="BH169" s="202">
        <f t="shared" si="37"/>
        <v>0</v>
      </c>
      <c r="BI169" s="202">
        <f t="shared" si="38"/>
        <v>0</v>
      </c>
      <c r="BJ169" s="22" t="s">
        <v>77</v>
      </c>
      <c r="BK169" s="202">
        <f t="shared" si="39"/>
        <v>0</v>
      </c>
      <c r="BL169" s="22" t="s">
        <v>178</v>
      </c>
      <c r="BM169" s="22" t="s">
        <v>1289</v>
      </c>
    </row>
    <row r="170" spans="2:65" s="1" customFormat="1" ht="22.5" customHeight="1">
      <c r="B170" s="39"/>
      <c r="C170" s="230" t="s">
        <v>706</v>
      </c>
      <c r="D170" s="230" t="s">
        <v>290</v>
      </c>
      <c r="E170" s="231" t="s">
        <v>3843</v>
      </c>
      <c r="F170" s="232" t="s">
        <v>3844</v>
      </c>
      <c r="G170" s="233" t="s">
        <v>285</v>
      </c>
      <c r="H170" s="234">
        <v>2</v>
      </c>
      <c r="I170" s="235"/>
      <c r="J170" s="236">
        <f t="shared" si="30"/>
        <v>0</v>
      </c>
      <c r="K170" s="232" t="s">
        <v>21</v>
      </c>
      <c r="L170" s="237"/>
      <c r="M170" s="238" t="s">
        <v>21</v>
      </c>
      <c r="N170" s="239" t="s">
        <v>40</v>
      </c>
      <c r="O170" s="40"/>
      <c r="P170" s="200">
        <f t="shared" si="31"/>
        <v>0</v>
      </c>
      <c r="Q170" s="200">
        <v>0</v>
      </c>
      <c r="R170" s="200">
        <f t="shared" si="32"/>
        <v>0</v>
      </c>
      <c r="S170" s="200">
        <v>0</v>
      </c>
      <c r="T170" s="201">
        <f t="shared" si="33"/>
        <v>0</v>
      </c>
      <c r="AR170" s="22" t="s">
        <v>212</v>
      </c>
      <c r="AT170" s="22" t="s">
        <v>290</v>
      </c>
      <c r="AU170" s="22" t="s">
        <v>79</v>
      </c>
      <c r="AY170" s="22" t="s">
        <v>171</v>
      </c>
      <c r="BE170" s="202">
        <f t="shared" si="34"/>
        <v>0</v>
      </c>
      <c r="BF170" s="202">
        <f t="shared" si="35"/>
        <v>0</v>
      </c>
      <c r="BG170" s="202">
        <f t="shared" si="36"/>
        <v>0</v>
      </c>
      <c r="BH170" s="202">
        <f t="shared" si="37"/>
        <v>0</v>
      </c>
      <c r="BI170" s="202">
        <f t="shared" si="38"/>
        <v>0</v>
      </c>
      <c r="BJ170" s="22" t="s">
        <v>77</v>
      </c>
      <c r="BK170" s="202">
        <f t="shared" si="39"/>
        <v>0</v>
      </c>
      <c r="BL170" s="22" t="s">
        <v>178</v>
      </c>
      <c r="BM170" s="22" t="s">
        <v>1298</v>
      </c>
    </row>
    <row r="171" spans="2:65" s="1" customFormat="1" ht="22.5" customHeight="1">
      <c r="B171" s="39"/>
      <c r="C171" s="230" t="s">
        <v>728</v>
      </c>
      <c r="D171" s="230" t="s">
        <v>290</v>
      </c>
      <c r="E171" s="231" t="s">
        <v>3845</v>
      </c>
      <c r="F171" s="232" t="s">
        <v>3846</v>
      </c>
      <c r="G171" s="233" t="s">
        <v>285</v>
      </c>
      <c r="H171" s="234">
        <v>1</v>
      </c>
      <c r="I171" s="235"/>
      <c r="J171" s="236">
        <f t="shared" si="30"/>
        <v>0</v>
      </c>
      <c r="K171" s="232" t="s">
        <v>21</v>
      </c>
      <c r="L171" s="237"/>
      <c r="M171" s="238" t="s">
        <v>21</v>
      </c>
      <c r="N171" s="239" t="s">
        <v>40</v>
      </c>
      <c r="O171" s="40"/>
      <c r="P171" s="200">
        <f t="shared" si="31"/>
        <v>0</v>
      </c>
      <c r="Q171" s="200">
        <v>0</v>
      </c>
      <c r="R171" s="200">
        <f t="shared" si="32"/>
        <v>0</v>
      </c>
      <c r="S171" s="200">
        <v>0</v>
      </c>
      <c r="T171" s="201">
        <f t="shared" si="33"/>
        <v>0</v>
      </c>
      <c r="AR171" s="22" t="s">
        <v>212</v>
      </c>
      <c r="AT171" s="22" t="s">
        <v>290</v>
      </c>
      <c r="AU171" s="22" t="s">
        <v>79</v>
      </c>
      <c r="AY171" s="22" t="s">
        <v>171</v>
      </c>
      <c r="BE171" s="202">
        <f t="shared" si="34"/>
        <v>0</v>
      </c>
      <c r="BF171" s="202">
        <f t="shared" si="35"/>
        <v>0</v>
      </c>
      <c r="BG171" s="202">
        <f t="shared" si="36"/>
        <v>0</v>
      </c>
      <c r="BH171" s="202">
        <f t="shared" si="37"/>
        <v>0</v>
      </c>
      <c r="BI171" s="202">
        <f t="shared" si="38"/>
        <v>0</v>
      </c>
      <c r="BJ171" s="22" t="s">
        <v>77</v>
      </c>
      <c r="BK171" s="202">
        <f t="shared" si="39"/>
        <v>0</v>
      </c>
      <c r="BL171" s="22" t="s">
        <v>178</v>
      </c>
      <c r="BM171" s="22" t="s">
        <v>1308</v>
      </c>
    </row>
    <row r="172" spans="2:65" s="1" customFormat="1" ht="22.5" customHeight="1">
      <c r="B172" s="39"/>
      <c r="C172" s="230" t="s">
        <v>733</v>
      </c>
      <c r="D172" s="230" t="s">
        <v>290</v>
      </c>
      <c r="E172" s="231" t="s">
        <v>3847</v>
      </c>
      <c r="F172" s="232" t="s">
        <v>3848</v>
      </c>
      <c r="G172" s="233" t="s">
        <v>285</v>
      </c>
      <c r="H172" s="234">
        <v>20</v>
      </c>
      <c r="I172" s="235"/>
      <c r="J172" s="236">
        <f t="shared" si="30"/>
        <v>0</v>
      </c>
      <c r="K172" s="232" t="s">
        <v>21</v>
      </c>
      <c r="L172" s="237"/>
      <c r="M172" s="238" t="s">
        <v>21</v>
      </c>
      <c r="N172" s="239" t="s">
        <v>40</v>
      </c>
      <c r="O172" s="40"/>
      <c r="P172" s="200">
        <f t="shared" si="31"/>
        <v>0</v>
      </c>
      <c r="Q172" s="200">
        <v>0</v>
      </c>
      <c r="R172" s="200">
        <f t="shared" si="32"/>
        <v>0</v>
      </c>
      <c r="S172" s="200">
        <v>0</v>
      </c>
      <c r="T172" s="201">
        <f t="shared" si="33"/>
        <v>0</v>
      </c>
      <c r="AR172" s="22" t="s">
        <v>212</v>
      </c>
      <c r="AT172" s="22" t="s">
        <v>290</v>
      </c>
      <c r="AU172" s="22" t="s">
        <v>79</v>
      </c>
      <c r="AY172" s="22" t="s">
        <v>171</v>
      </c>
      <c r="BE172" s="202">
        <f t="shared" si="34"/>
        <v>0</v>
      </c>
      <c r="BF172" s="202">
        <f t="shared" si="35"/>
        <v>0</v>
      </c>
      <c r="BG172" s="202">
        <f t="shared" si="36"/>
        <v>0</v>
      </c>
      <c r="BH172" s="202">
        <f t="shared" si="37"/>
        <v>0</v>
      </c>
      <c r="BI172" s="202">
        <f t="shared" si="38"/>
        <v>0</v>
      </c>
      <c r="BJ172" s="22" t="s">
        <v>77</v>
      </c>
      <c r="BK172" s="202">
        <f t="shared" si="39"/>
        <v>0</v>
      </c>
      <c r="BL172" s="22" t="s">
        <v>178</v>
      </c>
      <c r="BM172" s="22" t="s">
        <v>1320</v>
      </c>
    </row>
    <row r="173" spans="2:65" s="1" customFormat="1" ht="22.5" customHeight="1">
      <c r="B173" s="39"/>
      <c r="C173" s="230" t="s">
        <v>759</v>
      </c>
      <c r="D173" s="230" t="s">
        <v>290</v>
      </c>
      <c r="E173" s="231" t="s">
        <v>3849</v>
      </c>
      <c r="F173" s="232" t="s">
        <v>3850</v>
      </c>
      <c r="G173" s="233" t="s">
        <v>285</v>
      </c>
      <c r="H173" s="234">
        <v>6</v>
      </c>
      <c r="I173" s="235"/>
      <c r="J173" s="236">
        <f t="shared" si="30"/>
        <v>0</v>
      </c>
      <c r="K173" s="232" t="s">
        <v>21</v>
      </c>
      <c r="L173" s="237"/>
      <c r="M173" s="238" t="s">
        <v>21</v>
      </c>
      <c r="N173" s="239" t="s">
        <v>40</v>
      </c>
      <c r="O173" s="40"/>
      <c r="P173" s="200">
        <f t="shared" si="31"/>
        <v>0</v>
      </c>
      <c r="Q173" s="200">
        <v>0</v>
      </c>
      <c r="R173" s="200">
        <f t="shared" si="32"/>
        <v>0</v>
      </c>
      <c r="S173" s="200">
        <v>0</v>
      </c>
      <c r="T173" s="201">
        <f t="shared" si="33"/>
        <v>0</v>
      </c>
      <c r="AR173" s="22" t="s">
        <v>212</v>
      </c>
      <c r="AT173" s="22" t="s">
        <v>290</v>
      </c>
      <c r="AU173" s="22" t="s">
        <v>79</v>
      </c>
      <c r="AY173" s="22" t="s">
        <v>171</v>
      </c>
      <c r="BE173" s="202">
        <f t="shared" si="34"/>
        <v>0</v>
      </c>
      <c r="BF173" s="202">
        <f t="shared" si="35"/>
        <v>0</v>
      </c>
      <c r="BG173" s="202">
        <f t="shared" si="36"/>
        <v>0</v>
      </c>
      <c r="BH173" s="202">
        <f t="shared" si="37"/>
        <v>0</v>
      </c>
      <c r="BI173" s="202">
        <f t="shared" si="38"/>
        <v>0</v>
      </c>
      <c r="BJ173" s="22" t="s">
        <v>77</v>
      </c>
      <c r="BK173" s="202">
        <f t="shared" si="39"/>
        <v>0</v>
      </c>
      <c r="BL173" s="22" t="s">
        <v>178</v>
      </c>
      <c r="BM173" s="22" t="s">
        <v>1333</v>
      </c>
    </row>
    <row r="174" spans="2:65" s="1" customFormat="1" ht="22.5" customHeight="1">
      <c r="B174" s="39"/>
      <c r="C174" s="230" t="s">
        <v>762</v>
      </c>
      <c r="D174" s="230" t="s">
        <v>290</v>
      </c>
      <c r="E174" s="231" t="s">
        <v>3851</v>
      </c>
      <c r="F174" s="232" t="s">
        <v>3852</v>
      </c>
      <c r="G174" s="233" t="s">
        <v>285</v>
      </c>
      <c r="H174" s="234">
        <v>1</v>
      </c>
      <c r="I174" s="235"/>
      <c r="J174" s="236">
        <f t="shared" si="30"/>
        <v>0</v>
      </c>
      <c r="K174" s="232" t="s">
        <v>21</v>
      </c>
      <c r="L174" s="237"/>
      <c r="M174" s="238" t="s">
        <v>21</v>
      </c>
      <c r="N174" s="239" t="s">
        <v>40</v>
      </c>
      <c r="O174" s="40"/>
      <c r="P174" s="200">
        <f t="shared" si="31"/>
        <v>0</v>
      </c>
      <c r="Q174" s="200">
        <v>0</v>
      </c>
      <c r="R174" s="200">
        <f t="shared" si="32"/>
        <v>0</v>
      </c>
      <c r="S174" s="200">
        <v>0</v>
      </c>
      <c r="T174" s="201">
        <f t="shared" si="33"/>
        <v>0</v>
      </c>
      <c r="AR174" s="22" t="s">
        <v>212</v>
      </c>
      <c r="AT174" s="22" t="s">
        <v>290</v>
      </c>
      <c r="AU174" s="22" t="s">
        <v>79</v>
      </c>
      <c r="AY174" s="22" t="s">
        <v>171</v>
      </c>
      <c r="BE174" s="202">
        <f t="shared" si="34"/>
        <v>0</v>
      </c>
      <c r="BF174" s="202">
        <f t="shared" si="35"/>
        <v>0</v>
      </c>
      <c r="BG174" s="202">
        <f t="shared" si="36"/>
        <v>0</v>
      </c>
      <c r="BH174" s="202">
        <f t="shared" si="37"/>
        <v>0</v>
      </c>
      <c r="BI174" s="202">
        <f t="shared" si="38"/>
        <v>0</v>
      </c>
      <c r="BJ174" s="22" t="s">
        <v>77</v>
      </c>
      <c r="BK174" s="202">
        <f t="shared" si="39"/>
        <v>0</v>
      </c>
      <c r="BL174" s="22" t="s">
        <v>178</v>
      </c>
      <c r="BM174" s="22" t="s">
        <v>1345</v>
      </c>
    </row>
    <row r="175" spans="2:65" s="1" customFormat="1" ht="22.5" customHeight="1">
      <c r="B175" s="39"/>
      <c r="C175" s="230" t="s">
        <v>767</v>
      </c>
      <c r="D175" s="230" t="s">
        <v>290</v>
      </c>
      <c r="E175" s="231" t="s">
        <v>3853</v>
      </c>
      <c r="F175" s="232" t="s">
        <v>3854</v>
      </c>
      <c r="G175" s="233" t="s">
        <v>285</v>
      </c>
      <c r="H175" s="234">
        <v>1</v>
      </c>
      <c r="I175" s="235"/>
      <c r="J175" s="236">
        <f t="shared" si="30"/>
        <v>0</v>
      </c>
      <c r="K175" s="232" t="s">
        <v>21</v>
      </c>
      <c r="L175" s="237"/>
      <c r="M175" s="238" t="s">
        <v>21</v>
      </c>
      <c r="N175" s="239" t="s">
        <v>40</v>
      </c>
      <c r="O175" s="40"/>
      <c r="P175" s="200">
        <f t="shared" si="31"/>
        <v>0</v>
      </c>
      <c r="Q175" s="200">
        <v>0</v>
      </c>
      <c r="R175" s="200">
        <f t="shared" si="32"/>
        <v>0</v>
      </c>
      <c r="S175" s="200">
        <v>0</v>
      </c>
      <c r="T175" s="201">
        <f t="shared" si="33"/>
        <v>0</v>
      </c>
      <c r="AR175" s="22" t="s">
        <v>212</v>
      </c>
      <c r="AT175" s="22" t="s">
        <v>290</v>
      </c>
      <c r="AU175" s="22" t="s">
        <v>79</v>
      </c>
      <c r="AY175" s="22" t="s">
        <v>171</v>
      </c>
      <c r="BE175" s="202">
        <f t="shared" si="34"/>
        <v>0</v>
      </c>
      <c r="BF175" s="202">
        <f t="shared" si="35"/>
        <v>0</v>
      </c>
      <c r="BG175" s="202">
        <f t="shared" si="36"/>
        <v>0</v>
      </c>
      <c r="BH175" s="202">
        <f t="shared" si="37"/>
        <v>0</v>
      </c>
      <c r="BI175" s="202">
        <f t="shared" si="38"/>
        <v>0</v>
      </c>
      <c r="BJ175" s="22" t="s">
        <v>77</v>
      </c>
      <c r="BK175" s="202">
        <f t="shared" si="39"/>
        <v>0</v>
      </c>
      <c r="BL175" s="22" t="s">
        <v>178</v>
      </c>
      <c r="BM175" s="22" t="s">
        <v>1353</v>
      </c>
    </row>
    <row r="176" spans="2:65" s="1" customFormat="1" ht="22.5" customHeight="1">
      <c r="B176" s="39"/>
      <c r="C176" s="230" t="s">
        <v>771</v>
      </c>
      <c r="D176" s="230" t="s">
        <v>290</v>
      </c>
      <c r="E176" s="231" t="s">
        <v>3855</v>
      </c>
      <c r="F176" s="232" t="s">
        <v>3856</v>
      </c>
      <c r="G176" s="233" t="s">
        <v>411</v>
      </c>
      <c r="H176" s="234">
        <v>8</v>
      </c>
      <c r="I176" s="235"/>
      <c r="J176" s="236">
        <f t="shared" si="30"/>
        <v>0</v>
      </c>
      <c r="K176" s="232" t="s">
        <v>21</v>
      </c>
      <c r="L176" s="237"/>
      <c r="M176" s="238" t="s">
        <v>21</v>
      </c>
      <c r="N176" s="239" t="s">
        <v>40</v>
      </c>
      <c r="O176" s="40"/>
      <c r="P176" s="200">
        <f t="shared" si="31"/>
        <v>0</v>
      </c>
      <c r="Q176" s="200">
        <v>0</v>
      </c>
      <c r="R176" s="200">
        <f t="shared" si="32"/>
        <v>0</v>
      </c>
      <c r="S176" s="200">
        <v>0</v>
      </c>
      <c r="T176" s="201">
        <f t="shared" si="33"/>
        <v>0</v>
      </c>
      <c r="AR176" s="22" t="s">
        <v>212</v>
      </c>
      <c r="AT176" s="22" t="s">
        <v>290</v>
      </c>
      <c r="AU176" s="22" t="s">
        <v>79</v>
      </c>
      <c r="AY176" s="22" t="s">
        <v>171</v>
      </c>
      <c r="BE176" s="202">
        <f t="shared" si="34"/>
        <v>0</v>
      </c>
      <c r="BF176" s="202">
        <f t="shared" si="35"/>
        <v>0</v>
      </c>
      <c r="BG176" s="202">
        <f t="shared" si="36"/>
        <v>0</v>
      </c>
      <c r="BH176" s="202">
        <f t="shared" si="37"/>
        <v>0</v>
      </c>
      <c r="BI176" s="202">
        <f t="shared" si="38"/>
        <v>0</v>
      </c>
      <c r="BJ176" s="22" t="s">
        <v>77</v>
      </c>
      <c r="BK176" s="202">
        <f t="shared" si="39"/>
        <v>0</v>
      </c>
      <c r="BL176" s="22" t="s">
        <v>178</v>
      </c>
      <c r="BM176" s="22" t="s">
        <v>1364</v>
      </c>
    </row>
    <row r="177" spans="2:65" s="1" customFormat="1" ht="22.5" customHeight="1">
      <c r="B177" s="39"/>
      <c r="C177" s="230" t="s">
        <v>803</v>
      </c>
      <c r="D177" s="230" t="s">
        <v>290</v>
      </c>
      <c r="E177" s="231" t="s">
        <v>3857</v>
      </c>
      <c r="F177" s="232" t="s">
        <v>3858</v>
      </c>
      <c r="G177" s="233" t="s">
        <v>411</v>
      </c>
      <c r="H177" s="234">
        <v>5</v>
      </c>
      <c r="I177" s="235"/>
      <c r="J177" s="236">
        <f t="shared" si="30"/>
        <v>0</v>
      </c>
      <c r="K177" s="232" t="s">
        <v>21</v>
      </c>
      <c r="L177" s="237"/>
      <c r="M177" s="238" t="s">
        <v>21</v>
      </c>
      <c r="N177" s="239" t="s">
        <v>40</v>
      </c>
      <c r="O177" s="40"/>
      <c r="P177" s="200">
        <f t="shared" si="31"/>
        <v>0</v>
      </c>
      <c r="Q177" s="200">
        <v>0</v>
      </c>
      <c r="R177" s="200">
        <f t="shared" si="32"/>
        <v>0</v>
      </c>
      <c r="S177" s="200">
        <v>0</v>
      </c>
      <c r="T177" s="201">
        <f t="shared" si="33"/>
        <v>0</v>
      </c>
      <c r="AR177" s="22" t="s">
        <v>212</v>
      </c>
      <c r="AT177" s="22" t="s">
        <v>290</v>
      </c>
      <c r="AU177" s="22" t="s">
        <v>79</v>
      </c>
      <c r="AY177" s="22" t="s">
        <v>171</v>
      </c>
      <c r="BE177" s="202">
        <f t="shared" si="34"/>
        <v>0</v>
      </c>
      <c r="BF177" s="202">
        <f t="shared" si="35"/>
        <v>0</v>
      </c>
      <c r="BG177" s="202">
        <f t="shared" si="36"/>
        <v>0</v>
      </c>
      <c r="BH177" s="202">
        <f t="shared" si="37"/>
        <v>0</v>
      </c>
      <c r="BI177" s="202">
        <f t="shared" si="38"/>
        <v>0</v>
      </c>
      <c r="BJ177" s="22" t="s">
        <v>77</v>
      </c>
      <c r="BK177" s="202">
        <f t="shared" si="39"/>
        <v>0</v>
      </c>
      <c r="BL177" s="22" t="s">
        <v>178</v>
      </c>
      <c r="BM177" s="22" t="s">
        <v>1375</v>
      </c>
    </row>
    <row r="178" spans="2:65" s="1" customFormat="1" ht="22.5" customHeight="1">
      <c r="B178" s="39"/>
      <c r="C178" s="230" t="s">
        <v>807</v>
      </c>
      <c r="D178" s="230" t="s">
        <v>290</v>
      </c>
      <c r="E178" s="231" t="s">
        <v>3859</v>
      </c>
      <c r="F178" s="232" t="s">
        <v>3860</v>
      </c>
      <c r="G178" s="233" t="s">
        <v>411</v>
      </c>
      <c r="H178" s="234">
        <v>3</v>
      </c>
      <c r="I178" s="235"/>
      <c r="J178" s="236">
        <f t="shared" si="30"/>
        <v>0</v>
      </c>
      <c r="K178" s="232" t="s">
        <v>21</v>
      </c>
      <c r="L178" s="237"/>
      <c r="M178" s="238" t="s">
        <v>21</v>
      </c>
      <c r="N178" s="239" t="s">
        <v>40</v>
      </c>
      <c r="O178" s="40"/>
      <c r="P178" s="200">
        <f t="shared" si="31"/>
        <v>0</v>
      </c>
      <c r="Q178" s="200">
        <v>0</v>
      </c>
      <c r="R178" s="200">
        <f t="shared" si="32"/>
        <v>0</v>
      </c>
      <c r="S178" s="200">
        <v>0</v>
      </c>
      <c r="T178" s="201">
        <f t="shared" si="33"/>
        <v>0</v>
      </c>
      <c r="AR178" s="22" t="s">
        <v>212</v>
      </c>
      <c r="AT178" s="22" t="s">
        <v>290</v>
      </c>
      <c r="AU178" s="22" t="s">
        <v>79</v>
      </c>
      <c r="AY178" s="22" t="s">
        <v>171</v>
      </c>
      <c r="BE178" s="202">
        <f t="shared" si="34"/>
        <v>0</v>
      </c>
      <c r="BF178" s="202">
        <f t="shared" si="35"/>
        <v>0</v>
      </c>
      <c r="BG178" s="202">
        <f t="shared" si="36"/>
        <v>0</v>
      </c>
      <c r="BH178" s="202">
        <f t="shared" si="37"/>
        <v>0</v>
      </c>
      <c r="BI178" s="202">
        <f t="shared" si="38"/>
        <v>0</v>
      </c>
      <c r="BJ178" s="22" t="s">
        <v>77</v>
      </c>
      <c r="BK178" s="202">
        <f t="shared" si="39"/>
        <v>0</v>
      </c>
      <c r="BL178" s="22" t="s">
        <v>178</v>
      </c>
      <c r="BM178" s="22" t="s">
        <v>1386</v>
      </c>
    </row>
    <row r="179" spans="2:65" s="1" customFormat="1" ht="22.5" customHeight="1">
      <c r="B179" s="39"/>
      <c r="C179" s="230" t="s">
        <v>814</v>
      </c>
      <c r="D179" s="230" t="s">
        <v>290</v>
      </c>
      <c r="E179" s="231" t="s">
        <v>3861</v>
      </c>
      <c r="F179" s="232" t="s">
        <v>3862</v>
      </c>
      <c r="G179" s="233" t="s">
        <v>2708</v>
      </c>
      <c r="H179" s="234">
        <v>4</v>
      </c>
      <c r="I179" s="235"/>
      <c r="J179" s="236">
        <f t="shared" si="30"/>
        <v>0</v>
      </c>
      <c r="K179" s="232" t="s">
        <v>21</v>
      </c>
      <c r="L179" s="237"/>
      <c r="M179" s="238" t="s">
        <v>21</v>
      </c>
      <c r="N179" s="239" t="s">
        <v>40</v>
      </c>
      <c r="O179" s="40"/>
      <c r="P179" s="200">
        <f t="shared" si="31"/>
        <v>0</v>
      </c>
      <c r="Q179" s="200">
        <v>0</v>
      </c>
      <c r="R179" s="200">
        <f t="shared" si="32"/>
        <v>0</v>
      </c>
      <c r="S179" s="200">
        <v>0</v>
      </c>
      <c r="T179" s="201">
        <f t="shared" si="33"/>
        <v>0</v>
      </c>
      <c r="AR179" s="22" t="s">
        <v>212</v>
      </c>
      <c r="AT179" s="22" t="s">
        <v>290</v>
      </c>
      <c r="AU179" s="22" t="s">
        <v>79</v>
      </c>
      <c r="AY179" s="22" t="s">
        <v>171</v>
      </c>
      <c r="BE179" s="202">
        <f t="shared" si="34"/>
        <v>0</v>
      </c>
      <c r="BF179" s="202">
        <f t="shared" si="35"/>
        <v>0</v>
      </c>
      <c r="BG179" s="202">
        <f t="shared" si="36"/>
        <v>0</v>
      </c>
      <c r="BH179" s="202">
        <f t="shared" si="37"/>
        <v>0</v>
      </c>
      <c r="BI179" s="202">
        <f t="shared" si="38"/>
        <v>0</v>
      </c>
      <c r="BJ179" s="22" t="s">
        <v>77</v>
      </c>
      <c r="BK179" s="202">
        <f t="shared" si="39"/>
        <v>0</v>
      </c>
      <c r="BL179" s="22" t="s">
        <v>178</v>
      </c>
      <c r="BM179" s="22" t="s">
        <v>1393</v>
      </c>
    </row>
    <row r="180" spans="2:65" s="1" customFormat="1" ht="22.5" customHeight="1">
      <c r="B180" s="39"/>
      <c r="C180" s="230" t="s">
        <v>819</v>
      </c>
      <c r="D180" s="230" t="s">
        <v>290</v>
      </c>
      <c r="E180" s="231" t="s">
        <v>3863</v>
      </c>
      <c r="F180" s="232" t="s">
        <v>3864</v>
      </c>
      <c r="G180" s="233" t="s">
        <v>2708</v>
      </c>
      <c r="H180" s="234">
        <v>5</v>
      </c>
      <c r="I180" s="235"/>
      <c r="J180" s="236">
        <f t="shared" si="30"/>
        <v>0</v>
      </c>
      <c r="K180" s="232" t="s">
        <v>21</v>
      </c>
      <c r="L180" s="237"/>
      <c r="M180" s="238" t="s">
        <v>21</v>
      </c>
      <c r="N180" s="239" t="s">
        <v>40</v>
      </c>
      <c r="O180" s="40"/>
      <c r="P180" s="200">
        <f t="shared" si="31"/>
        <v>0</v>
      </c>
      <c r="Q180" s="200">
        <v>0</v>
      </c>
      <c r="R180" s="200">
        <f t="shared" si="32"/>
        <v>0</v>
      </c>
      <c r="S180" s="200">
        <v>0</v>
      </c>
      <c r="T180" s="201">
        <f t="shared" si="33"/>
        <v>0</v>
      </c>
      <c r="AR180" s="22" t="s">
        <v>212</v>
      </c>
      <c r="AT180" s="22" t="s">
        <v>290</v>
      </c>
      <c r="AU180" s="22" t="s">
        <v>79</v>
      </c>
      <c r="AY180" s="22" t="s">
        <v>171</v>
      </c>
      <c r="BE180" s="202">
        <f t="shared" si="34"/>
        <v>0</v>
      </c>
      <c r="BF180" s="202">
        <f t="shared" si="35"/>
        <v>0</v>
      </c>
      <c r="BG180" s="202">
        <f t="shared" si="36"/>
        <v>0</v>
      </c>
      <c r="BH180" s="202">
        <f t="shared" si="37"/>
        <v>0</v>
      </c>
      <c r="BI180" s="202">
        <f t="shared" si="38"/>
        <v>0</v>
      </c>
      <c r="BJ180" s="22" t="s">
        <v>77</v>
      </c>
      <c r="BK180" s="202">
        <f t="shared" si="39"/>
        <v>0</v>
      </c>
      <c r="BL180" s="22" t="s">
        <v>178</v>
      </c>
      <c r="BM180" s="22" t="s">
        <v>1406</v>
      </c>
    </row>
    <row r="181" spans="2:65" s="1" customFormat="1" ht="22.5" customHeight="1">
      <c r="B181" s="39"/>
      <c r="C181" s="230" t="s">
        <v>827</v>
      </c>
      <c r="D181" s="230" t="s">
        <v>290</v>
      </c>
      <c r="E181" s="231" t="s">
        <v>3820</v>
      </c>
      <c r="F181" s="232" t="s">
        <v>3821</v>
      </c>
      <c r="G181" s="233" t="s">
        <v>285</v>
      </c>
      <c r="H181" s="234">
        <v>5</v>
      </c>
      <c r="I181" s="235"/>
      <c r="J181" s="236">
        <f t="shared" si="30"/>
        <v>0</v>
      </c>
      <c r="K181" s="232" t="s">
        <v>21</v>
      </c>
      <c r="L181" s="237"/>
      <c r="M181" s="238" t="s">
        <v>21</v>
      </c>
      <c r="N181" s="239" t="s">
        <v>40</v>
      </c>
      <c r="O181" s="40"/>
      <c r="P181" s="200">
        <f t="shared" si="31"/>
        <v>0</v>
      </c>
      <c r="Q181" s="200">
        <v>0</v>
      </c>
      <c r="R181" s="200">
        <f t="shared" si="32"/>
        <v>0</v>
      </c>
      <c r="S181" s="200">
        <v>0</v>
      </c>
      <c r="T181" s="201">
        <f t="shared" si="33"/>
        <v>0</v>
      </c>
      <c r="AR181" s="22" t="s">
        <v>212</v>
      </c>
      <c r="AT181" s="22" t="s">
        <v>290</v>
      </c>
      <c r="AU181" s="22" t="s">
        <v>79</v>
      </c>
      <c r="AY181" s="22" t="s">
        <v>171</v>
      </c>
      <c r="BE181" s="202">
        <f t="shared" si="34"/>
        <v>0</v>
      </c>
      <c r="BF181" s="202">
        <f t="shared" si="35"/>
        <v>0</v>
      </c>
      <c r="BG181" s="202">
        <f t="shared" si="36"/>
        <v>0</v>
      </c>
      <c r="BH181" s="202">
        <f t="shared" si="37"/>
        <v>0</v>
      </c>
      <c r="BI181" s="202">
        <f t="shared" si="38"/>
        <v>0</v>
      </c>
      <c r="BJ181" s="22" t="s">
        <v>77</v>
      </c>
      <c r="BK181" s="202">
        <f t="shared" si="39"/>
        <v>0</v>
      </c>
      <c r="BL181" s="22" t="s">
        <v>178</v>
      </c>
      <c r="BM181" s="22" t="s">
        <v>1416</v>
      </c>
    </row>
    <row r="182" spans="2:65" s="1" customFormat="1" ht="22.5" customHeight="1">
      <c r="B182" s="39"/>
      <c r="C182" s="230" t="s">
        <v>835</v>
      </c>
      <c r="D182" s="230" t="s">
        <v>290</v>
      </c>
      <c r="E182" s="231" t="s">
        <v>3822</v>
      </c>
      <c r="F182" s="232" t="s">
        <v>3823</v>
      </c>
      <c r="G182" s="233" t="s">
        <v>285</v>
      </c>
      <c r="H182" s="234">
        <v>5</v>
      </c>
      <c r="I182" s="235"/>
      <c r="J182" s="236">
        <f t="shared" si="30"/>
        <v>0</v>
      </c>
      <c r="K182" s="232" t="s">
        <v>21</v>
      </c>
      <c r="L182" s="237"/>
      <c r="M182" s="238" t="s">
        <v>21</v>
      </c>
      <c r="N182" s="239" t="s">
        <v>40</v>
      </c>
      <c r="O182" s="40"/>
      <c r="P182" s="200">
        <f t="shared" si="31"/>
        <v>0</v>
      </c>
      <c r="Q182" s="200">
        <v>0</v>
      </c>
      <c r="R182" s="200">
        <f t="shared" si="32"/>
        <v>0</v>
      </c>
      <c r="S182" s="200">
        <v>0</v>
      </c>
      <c r="T182" s="201">
        <f t="shared" si="33"/>
        <v>0</v>
      </c>
      <c r="AR182" s="22" t="s">
        <v>212</v>
      </c>
      <c r="AT182" s="22" t="s">
        <v>290</v>
      </c>
      <c r="AU182" s="22" t="s">
        <v>79</v>
      </c>
      <c r="AY182" s="22" t="s">
        <v>171</v>
      </c>
      <c r="BE182" s="202">
        <f t="shared" si="34"/>
        <v>0</v>
      </c>
      <c r="BF182" s="202">
        <f t="shared" si="35"/>
        <v>0</v>
      </c>
      <c r="BG182" s="202">
        <f t="shared" si="36"/>
        <v>0</v>
      </c>
      <c r="BH182" s="202">
        <f t="shared" si="37"/>
        <v>0</v>
      </c>
      <c r="BI182" s="202">
        <f t="shared" si="38"/>
        <v>0</v>
      </c>
      <c r="BJ182" s="22" t="s">
        <v>77</v>
      </c>
      <c r="BK182" s="202">
        <f t="shared" si="39"/>
        <v>0</v>
      </c>
      <c r="BL182" s="22" t="s">
        <v>178</v>
      </c>
      <c r="BM182" s="22" t="s">
        <v>1429</v>
      </c>
    </row>
    <row r="183" spans="2:65" s="1" customFormat="1" ht="22.5" customHeight="1">
      <c r="B183" s="39"/>
      <c r="C183" s="230" t="s">
        <v>845</v>
      </c>
      <c r="D183" s="230" t="s">
        <v>290</v>
      </c>
      <c r="E183" s="231" t="s">
        <v>3865</v>
      </c>
      <c r="F183" s="232" t="s">
        <v>3866</v>
      </c>
      <c r="G183" s="233" t="s">
        <v>285</v>
      </c>
      <c r="H183" s="234">
        <v>3</v>
      </c>
      <c r="I183" s="235"/>
      <c r="J183" s="236">
        <f t="shared" si="30"/>
        <v>0</v>
      </c>
      <c r="K183" s="232" t="s">
        <v>21</v>
      </c>
      <c r="L183" s="237"/>
      <c r="M183" s="238" t="s">
        <v>21</v>
      </c>
      <c r="N183" s="239" t="s">
        <v>40</v>
      </c>
      <c r="O183" s="40"/>
      <c r="P183" s="200">
        <f t="shared" si="31"/>
        <v>0</v>
      </c>
      <c r="Q183" s="200">
        <v>0</v>
      </c>
      <c r="R183" s="200">
        <f t="shared" si="32"/>
        <v>0</v>
      </c>
      <c r="S183" s="200">
        <v>0</v>
      </c>
      <c r="T183" s="201">
        <f t="shared" si="33"/>
        <v>0</v>
      </c>
      <c r="AR183" s="22" t="s">
        <v>212</v>
      </c>
      <c r="AT183" s="22" t="s">
        <v>290</v>
      </c>
      <c r="AU183" s="22" t="s">
        <v>79</v>
      </c>
      <c r="AY183" s="22" t="s">
        <v>171</v>
      </c>
      <c r="BE183" s="202">
        <f t="shared" si="34"/>
        <v>0</v>
      </c>
      <c r="BF183" s="202">
        <f t="shared" si="35"/>
        <v>0</v>
      </c>
      <c r="BG183" s="202">
        <f t="shared" si="36"/>
        <v>0</v>
      </c>
      <c r="BH183" s="202">
        <f t="shared" si="37"/>
        <v>0</v>
      </c>
      <c r="BI183" s="202">
        <f t="shared" si="38"/>
        <v>0</v>
      </c>
      <c r="BJ183" s="22" t="s">
        <v>77</v>
      </c>
      <c r="BK183" s="202">
        <f t="shared" si="39"/>
        <v>0</v>
      </c>
      <c r="BL183" s="22" t="s">
        <v>178</v>
      </c>
      <c r="BM183" s="22" t="s">
        <v>1441</v>
      </c>
    </row>
    <row r="184" spans="2:65" s="1" customFormat="1" ht="22.5" customHeight="1">
      <c r="B184" s="39"/>
      <c r="C184" s="230" t="s">
        <v>866</v>
      </c>
      <c r="D184" s="230" t="s">
        <v>290</v>
      </c>
      <c r="E184" s="231" t="s">
        <v>3824</v>
      </c>
      <c r="F184" s="232" t="s">
        <v>3825</v>
      </c>
      <c r="G184" s="233" t="s">
        <v>285</v>
      </c>
      <c r="H184" s="234">
        <v>1</v>
      </c>
      <c r="I184" s="235"/>
      <c r="J184" s="236">
        <f t="shared" si="30"/>
        <v>0</v>
      </c>
      <c r="K184" s="232" t="s">
        <v>21</v>
      </c>
      <c r="L184" s="237"/>
      <c r="M184" s="238" t="s">
        <v>21</v>
      </c>
      <c r="N184" s="239" t="s">
        <v>40</v>
      </c>
      <c r="O184" s="40"/>
      <c r="P184" s="200">
        <f t="shared" si="31"/>
        <v>0</v>
      </c>
      <c r="Q184" s="200">
        <v>0</v>
      </c>
      <c r="R184" s="200">
        <f t="shared" si="32"/>
        <v>0</v>
      </c>
      <c r="S184" s="200">
        <v>0</v>
      </c>
      <c r="T184" s="201">
        <f t="shared" si="33"/>
        <v>0</v>
      </c>
      <c r="AR184" s="22" t="s">
        <v>212</v>
      </c>
      <c r="AT184" s="22" t="s">
        <v>290</v>
      </c>
      <c r="AU184" s="22" t="s">
        <v>79</v>
      </c>
      <c r="AY184" s="22" t="s">
        <v>171</v>
      </c>
      <c r="BE184" s="202">
        <f t="shared" si="34"/>
        <v>0</v>
      </c>
      <c r="BF184" s="202">
        <f t="shared" si="35"/>
        <v>0</v>
      </c>
      <c r="BG184" s="202">
        <f t="shared" si="36"/>
        <v>0</v>
      </c>
      <c r="BH184" s="202">
        <f t="shared" si="37"/>
        <v>0</v>
      </c>
      <c r="BI184" s="202">
        <f t="shared" si="38"/>
        <v>0</v>
      </c>
      <c r="BJ184" s="22" t="s">
        <v>77</v>
      </c>
      <c r="BK184" s="202">
        <f t="shared" si="39"/>
        <v>0</v>
      </c>
      <c r="BL184" s="22" t="s">
        <v>178</v>
      </c>
      <c r="BM184" s="22" t="s">
        <v>1453</v>
      </c>
    </row>
    <row r="185" spans="2:65" s="1" customFormat="1" ht="22.5" customHeight="1">
      <c r="B185" s="39"/>
      <c r="C185" s="230" t="s">
        <v>896</v>
      </c>
      <c r="D185" s="230" t="s">
        <v>290</v>
      </c>
      <c r="E185" s="231" t="s">
        <v>3867</v>
      </c>
      <c r="F185" s="232" t="s">
        <v>3868</v>
      </c>
      <c r="G185" s="233" t="s">
        <v>2708</v>
      </c>
      <c r="H185" s="234">
        <v>1</v>
      </c>
      <c r="I185" s="235"/>
      <c r="J185" s="236">
        <f t="shared" si="30"/>
        <v>0</v>
      </c>
      <c r="K185" s="232" t="s">
        <v>21</v>
      </c>
      <c r="L185" s="237"/>
      <c r="M185" s="238" t="s">
        <v>21</v>
      </c>
      <c r="N185" s="239" t="s">
        <v>40</v>
      </c>
      <c r="O185" s="40"/>
      <c r="P185" s="200">
        <f t="shared" si="31"/>
        <v>0</v>
      </c>
      <c r="Q185" s="200">
        <v>0</v>
      </c>
      <c r="R185" s="200">
        <f t="shared" si="32"/>
        <v>0</v>
      </c>
      <c r="S185" s="200">
        <v>0</v>
      </c>
      <c r="T185" s="201">
        <f t="shared" si="33"/>
        <v>0</v>
      </c>
      <c r="AR185" s="22" t="s">
        <v>212</v>
      </c>
      <c r="AT185" s="22" t="s">
        <v>290</v>
      </c>
      <c r="AU185" s="22" t="s">
        <v>79</v>
      </c>
      <c r="AY185" s="22" t="s">
        <v>171</v>
      </c>
      <c r="BE185" s="202">
        <f t="shared" si="34"/>
        <v>0</v>
      </c>
      <c r="BF185" s="202">
        <f t="shared" si="35"/>
        <v>0</v>
      </c>
      <c r="BG185" s="202">
        <f t="shared" si="36"/>
        <v>0</v>
      </c>
      <c r="BH185" s="202">
        <f t="shared" si="37"/>
        <v>0</v>
      </c>
      <c r="BI185" s="202">
        <f t="shared" si="38"/>
        <v>0</v>
      </c>
      <c r="BJ185" s="22" t="s">
        <v>77</v>
      </c>
      <c r="BK185" s="202">
        <f t="shared" si="39"/>
        <v>0</v>
      </c>
      <c r="BL185" s="22" t="s">
        <v>178</v>
      </c>
      <c r="BM185" s="22" t="s">
        <v>1464</v>
      </c>
    </row>
    <row r="186" spans="2:65" s="1" customFormat="1" ht="22.5" customHeight="1">
      <c r="B186" s="39"/>
      <c r="C186" s="230" t="s">
        <v>904</v>
      </c>
      <c r="D186" s="230" t="s">
        <v>290</v>
      </c>
      <c r="E186" s="231" t="s">
        <v>3839</v>
      </c>
      <c r="F186" s="232" t="s">
        <v>3840</v>
      </c>
      <c r="G186" s="233" t="s">
        <v>285</v>
      </c>
      <c r="H186" s="234">
        <v>20</v>
      </c>
      <c r="I186" s="235"/>
      <c r="J186" s="236">
        <f t="shared" si="30"/>
        <v>0</v>
      </c>
      <c r="K186" s="232" t="s">
        <v>21</v>
      </c>
      <c r="L186" s="237"/>
      <c r="M186" s="238" t="s">
        <v>21</v>
      </c>
      <c r="N186" s="239" t="s">
        <v>40</v>
      </c>
      <c r="O186" s="40"/>
      <c r="P186" s="200">
        <f t="shared" si="31"/>
        <v>0</v>
      </c>
      <c r="Q186" s="200">
        <v>0</v>
      </c>
      <c r="R186" s="200">
        <f t="shared" si="32"/>
        <v>0</v>
      </c>
      <c r="S186" s="200">
        <v>0</v>
      </c>
      <c r="T186" s="201">
        <f t="shared" si="33"/>
        <v>0</v>
      </c>
      <c r="AR186" s="22" t="s">
        <v>212</v>
      </c>
      <c r="AT186" s="22" t="s">
        <v>290</v>
      </c>
      <c r="AU186" s="22" t="s">
        <v>79</v>
      </c>
      <c r="AY186" s="22" t="s">
        <v>171</v>
      </c>
      <c r="BE186" s="202">
        <f t="shared" si="34"/>
        <v>0</v>
      </c>
      <c r="BF186" s="202">
        <f t="shared" si="35"/>
        <v>0</v>
      </c>
      <c r="BG186" s="202">
        <f t="shared" si="36"/>
        <v>0</v>
      </c>
      <c r="BH186" s="202">
        <f t="shared" si="37"/>
        <v>0</v>
      </c>
      <c r="BI186" s="202">
        <f t="shared" si="38"/>
        <v>0</v>
      </c>
      <c r="BJ186" s="22" t="s">
        <v>77</v>
      </c>
      <c r="BK186" s="202">
        <f t="shared" si="39"/>
        <v>0</v>
      </c>
      <c r="BL186" s="22" t="s">
        <v>178</v>
      </c>
      <c r="BM186" s="22" t="s">
        <v>1473</v>
      </c>
    </row>
    <row r="187" spans="2:65" s="1" customFormat="1" ht="22.5" customHeight="1">
      <c r="B187" s="39"/>
      <c r="C187" s="230" t="s">
        <v>914</v>
      </c>
      <c r="D187" s="230" t="s">
        <v>290</v>
      </c>
      <c r="E187" s="231" t="s">
        <v>3843</v>
      </c>
      <c r="F187" s="232" t="s">
        <v>3844</v>
      </c>
      <c r="G187" s="233" t="s">
        <v>285</v>
      </c>
      <c r="H187" s="234">
        <v>1</v>
      </c>
      <c r="I187" s="235"/>
      <c r="J187" s="236">
        <f t="shared" si="30"/>
        <v>0</v>
      </c>
      <c r="K187" s="232" t="s">
        <v>21</v>
      </c>
      <c r="L187" s="237"/>
      <c r="M187" s="238" t="s">
        <v>21</v>
      </c>
      <c r="N187" s="239" t="s">
        <v>40</v>
      </c>
      <c r="O187" s="40"/>
      <c r="P187" s="200">
        <f t="shared" si="31"/>
        <v>0</v>
      </c>
      <c r="Q187" s="200">
        <v>0</v>
      </c>
      <c r="R187" s="200">
        <f t="shared" si="32"/>
        <v>0</v>
      </c>
      <c r="S187" s="200">
        <v>0</v>
      </c>
      <c r="T187" s="201">
        <f t="shared" si="33"/>
        <v>0</v>
      </c>
      <c r="AR187" s="22" t="s">
        <v>212</v>
      </c>
      <c r="AT187" s="22" t="s">
        <v>290</v>
      </c>
      <c r="AU187" s="22" t="s">
        <v>79</v>
      </c>
      <c r="AY187" s="22" t="s">
        <v>171</v>
      </c>
      <c r="BE187" s="202">
        <f t="shared" si="34"/>
        <v>0</v>
      </c>
      <c r="BF187" s="202">
        <f t="shared" si="35"/>
        <v>0</v>
      </c>
      <c r="BG187" s="202">
        <f t="shared" si="36"/>
        <v>0</v>
      </c>
      <c r="BH187" s="202">
        <f t="shared" si="37"/>
        <v>0</v>
      </c>
      <c r="BI187" s="202">
        <f t="shared" si="38"/>
        <v>0</v>
      </c>
      <c r="BJ187" s="22" t="s">
        <v>77</v>
      </c>
      <c r="BK187" s="202">
        <f t="shared" si="39"/>
        <v>0</v>
      </c>
      <c r="BL187" s="22" t="s">
        <v>178</v>
      </c>
      <c r="BM187" s="22" t="s">
        <v>1483</v>
      </c>
    </row>
    <row r="188" spans="2:65" s="1" customFormat="1" ht="22.5" customHeight="1">
      <c r="B188" s="39"/>
      <c r="C188" s="230" t="s">
        <v>920</v>
      </c>
      <c r="D188" s="230" t="s">
        <v>290</v>
      </c>
      <c r="E188" s="231" t="s">
        <v>3869</v>
      </c>
      <c r="F188" s="232" t="s">
        <v>3870</v>
      </c>
      <c r="G188" s="233" t="s">
        <v>285</v>
      </c>
      <c r="H188" s="234">
        <v>55</v>
      </c>
      <c r="I188" s="235"/>
      <c r="J188" s="236">
        <f t="shared" si="30"/>
        <v>0</v>
      </c>
      <c r="K188" s="232" t="s">
        <v>21</v>
      </c>
      <c r="L188" s="237"/>
      <c r="M188" s="238" t="s">
        <v>21</v>
      </c>
      <c r="N188" s="239" t="s">
        <v>40</v>
      </c>
      <c r="O188" s="40"/>
      <c r="P188" s="200">
        <f t="shared" si="31"/>
        <v>0</v>
      </c>
      <c r="Q188" s="200">
        <v>0</v>
      </c>
      <c r="R188" s="200">
        <f t="shared" si="32"/>
        <v>0</v>
      </c>
      <c r="S188" s="200">
        <v>0</v>
      </c>
      <c r="T188" s="201">
        <f t="shared" si="33"/>
        <v>0</v>
      </c>
      <c r="AR188" s="22" t="s">
        <v>212</v>
      </c>
      <c r="AT188" s="22" t="s">
        <v>290</v>
      </c>
      <c r="AU188" s="22" t="s">
        <v>79</v>
      </c>
      <c r="AY188" s="22" t="s">
        <v>171</v>
      </c>
      <c r="BE188" s="202">
        <f t="shared" si="34"/>
        <v>0</v>
      </c>
      <c r="BF188" s="202">
        <f t="shared" si="35"/>
        <v>0</v>
      </c>
      <c r="BG188" s="202">
        <f t="shared" si="36"/>
        <v>0</v>
      </c>
      <c r="BH188" s="202">
        <f t="shared" si="37"/>
        <v>0</v>
      </c>
      <c r="BI188" s="202">
        <f t="shared" si="38"/>
        <v>0</v>
      </c>
      <c r="BJ188" s="22" t="s">
        <v>77</v>
      </c>
      <c r="BK188" s="202">
        <f t="shared" si="39"/>
        <v>0</v>
      </c>
      <c r="BL188" s="22" t="s">
        <v>178</v>
      </c>
      <c r="BM188" s="22" t="s">
        <v>1496</v>
      </c>
    </row>
    <row r="189" spans="2:65" s="1" customFormat="1" ht="22.5" customHeight="1">
      <c r="B189" s="39"/>
      <c r="C189" s="230" t="s">
        <v>924</v>
      </c>
      <c r="D189" s="230" t="s">
        <v>290</v>
      </c>
      <c r="E189" s="231" t="s">
        <v>3849</v>
      </c>
      <c r="F189" s="232" t="s">
        <v>3850</v>
      </c>
      <c r="G189" s="233" t="s">
        <v>285</v>
      </c>
      <c r="H189" s="234">
        <v>3</v>
      </c>
      <c r="I189" s="235"/>
      <c r="J189" s="236">
        <f t="shared" si="30"/>
        <v>0</v>
      </c>
      <c r="K189" s="232" t="s">
        <v>21</v>
      </c>
      <c r="L189" s="237"/>
      <c r="M189" s="238" t="s">
        <v>21</v>
      </c>
      <c r="N189" s="239" t="s">
        <v>40</v>
      </c>
      <c r="O189" s="40"/>
      <c r="P189" s="200">
        <f t="shared" si="31"/>
        <v>0</v>
      </c>
      <c r="Q189" s="200">
        <v>0</v>
      </c>
      <c r="R189" s="200">
        <f t="shared" si="32"/>
        <v>0</v>
      </c>
      <c r="S189" s="200">
        <v>0</v>
      </c>
      <c r="T189" s="201">
        <f t="shared" si="33"/>
        <v>0</v>
      </c>
      <c r="AR189" s="22" t="s">
        <v>212</v>
      </c>
      <c r="AT189" s="22" t="s">
        <v>290</v>
      </c>
      <c r="AU189" s="22" t="s">
        <v>79</v>
      </c>
      <c r="AY189" s="22" t="s">
        <v>171</v>
      </c>
      <c r="BE189" s="202">
        <f t="shared" si="34"/>
        <v>0</v>
      </c>
      <c r="BF189" s="202">
        <f t="shared" si="35"/>
        <v>0</v>
      </c>
      <c r="BG189" s="202">
        <f t="shared" si="36"/>
        <v>0</v>
      </c>
      <c r="BH189" s="202">
        <f t="shared" si="37"/>
        <v>0</v>
      </c>
      <c r="BI189" s="202">
        <f t="shared" si="38"/>
        <v>0</v>
      </c>
      <c r="BJ189" s="22" t="s">
        <v>77</v>
      </c>
      <c r="BK189" s="202">
        <f t="shared" si="39"/>
        <v>0</v>
      </c>
      <c r="BL189" s="22" t="s">
        <v>178</v>
      </c>
      <c r="BM189" s="22" t="s">
        <v>1505</v>
      </c>
    </row>
    <row r="190" spans="2:65" s="1" customFormat="1" ht="22.5" customHeight="1">
      <c r="B190" s="39"/>
      <c r="C190" s="230" t="s">
        <v>928</v>
      </c>
      <c r="D190" s="230" t="s">
        <v>290</v>
      </c>
      <c r="E190" s="231" t="s">
        <v>3855</v>
      </c>
      <c r="F190" s="232" t="s">
        <v>3856</v>
      </c>
      <c r="G190" s="233" t="s">
        <v>411</v>
      </c>
      <c r="H190" s="234">
        <v>8</v>
      </c>
      <c r="I190" s="235"/>
      <c r="J190" s="236">
        <f t="shared" si="30"/>
        <v>0</v>
      </c>
      <c r="K190" s="232" t="s">
        <v>21</v>
      </c>
      <c r="L190" s="237"/>
      <c r="M190" s="238" t="s">
        <v>21</v>
      </c>
      <c r="N190" s="239" t="s">
        <v>40</v>
      </c>
      <c r="O190" s="40"/>
      <c r="P190" s="200">
        <f t="shared" si="31"/>
        <v>0</v>
      </c>
      <c r="Q190" s="200">
        <v>0</v>
      </c>
      <c r="R190" s="200">
        <f t="shared" si="32"/>
        <v>0</v>
      </c>
      <c r="S190" s="200">
        <v>0</v>
      </c>
      <c r="T190" s="201">
        <f t="shared" si="33"/>
        <v>0</v>
      </c>
      <c r="AR190" s="22" t="s">
        <v>212</v>
      </c>
      <c r="AT190" s="22" t="s">
        <v>290</v>
      </c>
      <c r="AU190" s="22" t="s">
        <v>79</v>
      </c>
      <c r="AY190" s="22" t="s">
        <v>171</v>
      </c>
      <c r="BE190" s="202">
        <f t="shared" si="34"/>
        <v>0</v>
      </c>
      <c r="BF190" s="202">
        <f t="shared" si="35"/>
        <v>0</v>
      </c>
      <c r="BG190" s="202">
        <f t="shared" si="36"/>
        <v>0</v>
      </c>
      <c r="BH190" s="202">
        <f t="shared" si="37"/>
        <v>0</v>
      </c>
      <c r="BI190" s="202">
        <f t="shared" si="38"/>
        <v>0</v>
      </c>
      <c r="BJ190" s="22" t="s">
        <v>77</v>
      </c>
      <c r="BK190" s="202">
        <f t="shared" si="39"/>
        <v>0</v>
      </c>
      <c r="BL190" s="22" t="s">
        <v>178</v>
      </c>
      <c r="BM190" s="22" t="s">
        <v>1524</v>
      </c>
    </row>
    <row r="191" spans="2:65" s="1" customFormat="1" ht="22.5" customHeight="1">
      <c r="B191" s="39"/>
      <c r="C191" s="230" t="s">
        <v>932</v>
      </c>
      <c r="D191" s="230" t="s">
        <v>290</v>
      </c>
      <c r="E191" s="231" t="s">
        <v>3853</v>
      </c>
      <c r="F191" s="232" t="s">
        <v>3854</v>
      </c>
      <c r="G191" s="233" t="s">
        <v>285</v>
      </c>
      <c r="H191" s="234">
        <v>0.5</v>
      </c>
      <c r="I191" s="235"/>
      <c r="J191" s="236">
        <f t="shared" si="30"/>
        <v>0</v>
      </c>
      <c r="K191" s="232" t="s">
        <v>21</v>
      </c>
      <c r="L191" s="237"/>
      <c r="M191" s="238" t="s">
        <v>21</v>
      </c>
      <c r="N191" s="239" t="s">
        <v>40</v>
      </c>
      <c r="O191" s="40"/>
      <c r="P191" s="200">
        <f t="shared" si="31"/>
        <v>0</v>
      </c>
      <c r="Q191" s="200">
        <v>0</v>
      </c>
      <c r="R191" s="200">
        <f t="shared" si="32"/>
        <v>0</v>
      </c>
      <c r="S191" s="200">
        <v>0</v>
      </c>
      <c r="T191" s="201">
        <f t="shared" si="33"/>
        <v>0</v>
      </c>
      <c r="AR191" s="22" t="s">
        <v>212</v>
      </c>
      <c r="AT191" s="22" t="s">
        <v>290</v>
      </c>
      <c r="AU191" s="22" t="s">
        <v>79</v>
      </c>
      <c r="AY191" s="22" t="s">
        <v>171</v>
      </c>
      <c r="BE191" s="202">
        <f t="shared" si="34"/>
        <v>0</v>
      </c>
      <c r="BF191" s="202">
        <f t="shared" si="35"/>
        <v>0</v>
      </c>
      <c r="BG191" s="202">
        <f t="shared" si="36"/>
        <v>0</v>
      </c>
      <c r="BH191" s="202">
        <f t="shared" si="37"/>
        <v>0</v>
      </c>
      <c r="BI191" s="202">
        <f t="shared" si="38"/>
        <v>0</v>
      </c>
      <c r="BJ191" s="22" t="s">
        <v>77</v>
      </c>
      <c r="BK191" s="202">
        <f t="shared" si="39"/>
        <v>0</v>
      </c>
      <c r="BL191" s="22" t="s">
        <v>178</v>
      </c>
      <c r="BM191" s="22" t="s">
        <v>1536</v>
      </c>
    </row>
    <row r="192" spans="2:65" s="1" customFormat="1" ht="22.5" customHeight="1">
      <c r="B192" s="39"/>
      <c r="C192" s="230" t="s">
        <v>936</v>
      </c>
      <c r="D192" s="230" t="s">
        <v>290</v>
      </c>
      <c r="E192" s="231" t="s">
        <v>3855</v>
      </c>
      <c r="F192" s="232" t="s">
        <v>3856</v>
      </c>
      <c r="G192" s="233" t="s">
        <v>411</v>
      </c>
      <c r="H192" s="234">
        <v>8</v>
      </c>
      <c r="I192" s="235"/>
      <c r="J192" s="236">
        <f t="shared" si="30"/>
        <v>0</v>
      </c>
      <c r="K192" s="232" t="s">
        <v>21</v>
      </c>
      <c r="L192" s="237"/>
      <c r="M192" s="238" t="s">
        <v>21</v>
      </c>
      <c r="N192" s="239" t="s">
        <v>40</v>
      </c>
      <c r="O192" s="40"/>
      <c r="P192" s="200">
        <f t="shared" si="31"/>
        <v>0</v>
      </c>
      <c r="Q192" s="200">
        <v>0</v>
      </c>
      <c r="R192" s="200">
        <f t="shared" si="32"/>
        <v>0</v>
      </c>
      <c r="S192" s="200">
        <v>0</v>
      </c>
      <c r="T192" s="201">
        <f t="shared" si="33"/>
        <v>0</v>
      </c>
      <c r="AR192" s="22" t="s">
        <v>212</v>
      </c>
      <c r="AT192" s="22" t="s">
        <v>290</v>
      </c>
      <c r="AU192" s="22" t="s">
        <v>79</v>
      </c>
      <c r="AY192" s="22" t="s">
        <v>171</v>
      </c>
      <c r="BE192" s="202">
        <f t="shared" si="34"/>
        <v>0</v>
      </c>
      <c r="BF192" s="202">
        <f t="shared" si="35"/>
        <v>0</v>
      </c>
      <c r="BG192" s="202">
        <f t="shared" si="36"/>
        <v>0</v>
      </c>
      <c r="BH192" s="202">
        <f t="shared" si="37"/>
        <v>0</v>
      </c>
      <c r="BI192" s="202">
        <f t="shared" si="38"/>
        <v>0</v>
      </c>
      <c r="BJ192" s="22" t="s">
        <v>77</v>
      </c>
      <c r="BK192" s="202">
        <f t="shared" si="39"/>
        <v>0</v>
      </c>
      <c r="BL192" s="22" t="s">
        <v>178</v>
      </c>
      <c r="BM192" s="22" t="s">
        <v>1546</v>
      </c>
    </row>
    <row r="193" spans="2:65" s="1" customFormat="1" ht="22.5" customHeight="1">
      <c r="B193" s="39"/>
      <c r="C193" s="230" t="s">
        <v>943</v>
      </c>
      <c r="D193" s="230" t="s">
        <v>290</v>
      </c>
      <c r="E193" s="231" t="s">
        <v>3857</v>
      </c>
      <c r="F193" s="232" t="s">
        <v>3858</v>
      </c>
      <c r="G193" s="233" t="s">
        <v>411</v>
      </c>
      <c r="H193" s="234">
        <v>2</v>
      </c>
      <c r="I193" s="235"/>
      <c r="J193" s="236">
        <f t="shared" si="30"/>
        <v>0</v>
      </c>
      <c r="K193" s="232" t="s">
        <v>21</v>
      </c>
      <c r="L193" s="237"/>
      <c r="M193" s="238" t="s">
        <v>21</v>
      </c>
      <c r="N193" s="239" t="s">
        <v>40</v>
      </c>
      <c r="O193" s="40"/>
      <c r="P193" s="200">
        <f t="shared" si="31"/>
        <v>0</v>
      </c>
      <c r="Q193" s="200">
        <v>0</v>
      </c>
      <c r="R193" s="200">
        <f t="shared" si="32"/>
        <v>0</v>
      </c>
      <c r="S193" s="200">
        <v>0</v>
      </c>
      <c r="T193" s="201">
        <f t="shared" si="33"/>
        <v>0</v>
      </c>
      <c r="AR193" s="22" t="s">
        <v>212</v>
      </c>
      <c r="AT193" s="22" t="s">
        <v>290</v>
      </c>
      <c r="AU193" s="22" t="s">
        <v>79</v>
      </c>
      <c r="AY193" s="22" t="s">
        <v>171</v>
      </c>
      <c r="BE193" s="202">
        <f t="shared" si="34"/>
        <v>0</v>
      </c>
      <c r="BF193" s="202">
        <f t="shared" si="35"/>
        <v>0</v>
      </c>
      <c r="BG193" s="202">
        <f t="shared" si="36"/>
        <v>0</v>
      </c>
      <c r="BH193" s="202">
        <f t="shared" si="37"/>
        <v>0</v>
      </c>
      <c r="BI193" s="202">
        <f t="shared" si="38"/>
        <v>0</v>
      </c>
      <c r="BJ193" s="22" t="s">
        <v>77</v>
      </c>
      <c r="BK193" s="202">
        <f t="shared" si="39"/>
        <v>0</v>
      </c>
      <c r="BL193" s="22" t="s">
        <v>178</v>
      </c>
      <c r="BM193" s="22" t="s">
        <v>1555</v>
      </c>
    </row>
    <row r="194" spans="2:65" s="1" customFormat="1" ht="22.5" customHeight="1">
      <c r="B194" s="39"/>
      <c r="C194" s="230" t="s">
        <v>947</v>
      </c>
      <c r="D194" s="230" t="s">
        <v>290</v>
      </c>
      <c r="E194" s="231" t="s">
        <v>3859</v>
      </c>
      <c r="F194" s="232" t="s">
        <v>3860</v>
      </c>
      <c r="G194" s="233" t="s">
        <v>411</v>
      </c>
      <c r="H194" s="234">
        <v>1</v>
      </c>
      <c r="I194" s="235"/>
      <c r="J194" s="236">
        <f t="shared" si="30"/>
        <v>0</v>
      </c>
      <c r="K194" s="232" t="s">
        <v>21</v>
      </c>
      <c r="L194" s="237"/>
      <c r="M194" s="238" t="s">
        <v>21</v>
      </c>
      <c r="N194" s="239" t="s">
        <v>40</v>
      </c>
      <c r="O194" s="40"/>
      <c r="P194" s="200">
        <f t="shared" si="31"/>
        <v>0</v>
      </c>
      <c r="Q194" s="200">
        <v>0</v>
      </c>
      <c r="R194" s="200">
        <f t="shared" si="32"/>
        <v>0</v>
      </c>
      <c r="S194" s="200">
        <v>0</v>
      </c>
      <c r="T194" s="201">
        <f t="shared" si="33"/>
        <v>0</v>
      </c>
      <c r="AR194" s="22" t="s">
        <v>212</v>
      </c>
      <c r="AT194" s="22" t="s">
        <v>290</v>
      </c>
      <c r="AU194" s="22" t="s">
        <v>79</v>
      </c>
      <c r="AY194" s="22" t="s">
        <v>171</v>
      </c>
      <c r="BE194" s="202">
        <f t="shared" si="34"/>
        <v>0</v>
      </c>
      <c r="BF194" s="202">
        <f t="shared" si="35"/>
        <v>0</v>
      </c>
      <c r="BG194" s="202">
        <f t="shared" si="36"/>
        <v>0</v>
      </c>
      <c r="BH194" s="202">
        <f t="shared" si="37"/>
        <v>0</v>
      </c>
      <c r="BI194" s="202">
        <f t="shared" si="38"/>
        <v>0</v>
      </c>
      <c r="BJ194" s="22" t="s">
        <v>77</v>
      </c>
      <c r="BK194" s="202">
        <f t="shared" si="39"/>
        <v>0</v>
      </c>
      <c r="BL194" s="22" t="s">
        <v>178</v>
      </c>
      <c r="BM194" s="22" t="s">
        <v>1569</v>
      </c>
    </row>
    <row r="195" spans="2:65" s="1" customFormat="1" ht="22.5" customHeight="1">
      <c r="B195" s="39"/>
      <c r="C195" s="230" t="s">
        <v>958</v>
      </c>
      <c r="D195" s="230" t="s">
        <v>290</v>
      </c>
      <c r="E195" s="231" t="s">
        <v>3871</v>
      </c>
      <c r="F195" s="232" t="s">
        <v>3872</v>
      </c>
      <c r="G195" s="233" t="s">
        <v>2708</v>
      </c>
      <c r="H195" s="234">
        <v>4</v>
      </c>
      <c r="I195" s="235"/>
      <c r="J195" s="236">
        <f t="shared" si="30"/>
        <v>0</v>
      </c>
      <c r="K195" s="232" t="s">
        <v>21</v>
      </c>
      <c r="L195" s="237"/>
      <c r="M195" s="238" t="s">
        <v>21</v>
      </c>
      <c r="N195" s="239" t="s">
        <v>40</v>
      </c>
      <c r="O195" s="40"/>
      <c r="P195" s="200">
        <f t="shared" si="31"/>
        <v>0</v>
      </c>
      <c r="Q195" s="200">
        <v>0</v>
      </c>
      <c r="R195" s="200">
        <f t="shared" si="32"/>
        <v>0</v>
      </c>
      <c r="S195" s="200">
        <v>0</v>
      </c>
      <c r="T195" s="201">
        <f t="shared" si="33"/>
        <v>0</v>
      </c>
      <c r="AR195" s="22" t="s">
        <v>212</v>
      </c>
      <c r="AT195" s="22" t="s">
        <v>290</v>
      </c>
      <c r="AU195" s="22" t="s">
        <v>79</v>
      </c>
      <c r="AY195" s="22" t="s">
        <v>171</v>
      </c>
      <c r="BE195" s="202">
        <f t="shared" si="34"/>
        <v>0</v>
      </c>
      <c r="BF195" s="202">
        <f t="shared" si="35"/>
        <v>0</v>
      </c>
      <c r="BG195" s="202">
        <f t="shared" si="36"/>
        <v>0</v>
      </c>
      <c r="BH195" s="202">
        <f t="shared" si="37"/>
        <v>0</v>
      </c>
      <c r="BI195" s="202">
        <f t="shared" si="38"/>
        <v>0</v>
      </c>
      <c r="BJ195" s="22" t="s">
        <v>77</v>
      </c>
      <c r="BK195" s="202">
        <f t="shared" si="39"/>
        <v>0</v>
      </c>
      <c r="BL195" s="22" t="s">
        <v>178</v>
      </c>
      <c r="BM195" s="22" t="s">
        <v>1578</v>
      </c>
    </row>
    <row r="196" spans="2:65" s="1" customFormat="1" ht="22.5" customHeight="1">
      <c r="B196" s="39"/>
      <c r="C196" s="230" t="s">
        <v>964</v>
      </c>
      <c r="D196" s="230" t="s">
        <v>290</v>
      </c>
      <c r="E196" s="231" t="s">
        <v>3873</v>
      </c>
      <c r="F196" s="232" t="s">
        <v>3874</v>
      </c>
      <c r="G196" s="233" t="s">
        <v>2708</v>
      </c>
      <c r="H196" s="234">
        <v>1</v>
      </c>
      <c r="I196" s="235"/>
      <c r="J196" s="236">
        <f t="shared" si="30"/>
        <v>0</v>
      </c>
      <c r="K196" s="232" t="s">
        <v>21</v>
      </c>
      <c r="L196" s="237"/>
      <c r="M196" s="238" t="s">
        <v>21</v>
      </c>
      <c r="N196" s="239" t="s">
        <v>40</v>
      </c>
      <c r="O196" s="40"/>
      <c r="P196" s="200">
        <f t="shared" si="31"/>
        <v>0</v>
      </c>
      <c r="Q196" s="200">
        <v>0</v>
      </c>
      <c r="R196" s="200">
        <f t="shared" si="32"/>
        <v>0</v>
      </c>
      <c r="S196" s="200">
        <v>0</v>
      </c>
      <c r="T196" s="201">
        <f t="shared" si="33"/>
        <v>0</v>
      </c>
      <c r="AR196" s="22" t="s">
        <v>212</v>
      </c>
      <c r="AT196" s="22" t="s">
        <v>290</v>
      </c>
      <c r="AU196" s="22" t="s">
        <v>79</v>
      </c>
      <c r="AY196" s="22" t="s">
        <v>171</v>
      </c>
      <c r="BE196" s="202">
        <f t="shared" si="34"/>
        <v>0</v>
      </c>
      <c r="BF196" s="202">
        <f t="shared" si="35"/>
        <v>0</v>
      </c>
      <c r="BG196" s="202">
        <f t="shared" si="36"/>
        <v>0</v>
      </c>
      <c r="BH196" s="202">
        <f t="shared" si="37"/>
        <v>0</v>
      </c>
      <c r="BI196" s="202">
        <f t="shared" si="38"/>
        <v>0</v>
      </c>
      <c r="BJ196" s="22" t="s">
        <v>77</v>
      </c>
      <c r="BK196" s="202">
        <f t="shared" si="39"/>
        <v>0</v>
      </c>
      <c r="BL196" s="22" t="s">
        <v>178</v>
      </c>
      <c r="BM196" s="22" t="s">
        <v>1588</v>
      </c>
    </row>
    <row r="197" spans="2:65" s="1" customFormat="1" ht="22.5" customHeight="1">
      <c r="B197" s="39"/>
      <c r="C197" s="230" t="s">
        <v>973</v>
      </c>
      <c r="D197" s="230" t="s">
        <v>290</v>
      </c>
      <c r="E197" s="231" t="s">
        <v>3875</v>
      </c>
      <c r="F197" s="232" t="s">
        <v>3876</v>
      </c>
      <c r="G197" s="233" t="s">
        <v>2708</v>
      </c>
      <c r="H197" s="234">
        <v>4</v>
      </c>
      <c r="I197" s="235"/>
      <c r="J197" s="236">
        <f t="shared" si="30"/>
        <v>0</v>
      </c>
      <c r="K197" s="232" t="s">
        <v>21</v>
      </c>
      <c r="L197" s="237"/>
      <c r="M197" s="238" t="s">
        <v>21</v>
      </c>
      <c r="N197" s="239" t="s">
        <v>40</v>
      </c>
      <c r="O197" s="40"/>
      <c r="P197" s="200">
        <f t="shared" si="31"/>
        <v>0</v>
      </c>
      <c r="Q197" s="200">
        <v>0</v>
      </c>
      <c r="R197" s="200">
        <f t="shared" si="32"/>
        <v>0</v>
      </c>
      <c r="S197" s="200">
        <v>0</v>
      </c>
      <c r="T197" s="201">
        <f t="shared" si="33"/>
        <v>0</v>
      </c>
      <c r="AR197" s="22" t="s">
        <v>212</v>
      </c>
      <c r="AT197" s="22" t="s">
        <v>290</v>
      </c>
      <c r="AU197" s="22" t="s">
        <v>79</v>
      </c>
      <c r="AY197" s="22" t="s">
        <v>171</v>
      </c>
      <c r="BE197" s="202">
        <f t="shared" si="34"/>
        <v>0</v>
      </c>
      <c r="BF197" s="202">
        <f t="shared" si="35"/>
        <v>0</v>
      </c>
      <c r="BG197" s="202">
        <f t="shared" si="36"/>
        <v>0</v>
      </c>
      <c r="BH197" s="202">
        <f t="shared" si="37"/>
        <v>0</v>
      </c>
      <c r="BI197" s="202">
        <f t="shared" si="38"/>
        <v>0</v>
      </c>
      <c r="BJ197" s="22" t="s">
        <v>77</v>
      </c>
      <c r="BK197" s="202">
        <f t="shared" si="39"/>
        <v>0</v>
      </c>
      <c r="BL197" s="22" t="s">
        <v>178</v>
      </c>
      <c r="BM197" s="22" t="s">
        <v>1596</v>
      </c>
    </row>
    <row r="198" spans="2:65" s="1" customFormat="1" ht="22.5" customHeight="1">
      <c r="B198" s="39"/>
      <c r="C198" s="230" t="s">
        <v>978</v>
      </c>
      <c r="D198" s="230" t="s">
        <v>290</v>
      </c>
      <c r="E198" s="231" t="s">
        <v>3877</v>
      </c>
      <c r="F198" s="232" t="s">
        <v>3878</v>
      </c>
      <c r="G198" s="233" t="s">
        <v>2936</v>
      </c>
      <c r="H198" s="234">
        <v>20</v>
      </c>
      <c r="I198" s="235"/>
      <c r="J198" s="236">
        <f t="shared" si="30"/>
        <v>0</v>
      </c>
      <c r="K198" s="232" t="s">
        <v>21</v>
      </c>
      <c r="L198" s="237"/>
      <c r="M198" s="238" t="s">
        <v>21</v>
      </c>
      <c r="N198" s="239" t="s">
        <v>40</v>
      </c>
      <c r="O198" s="40"/>
      <c r="P198" s="200">
        <f t="shared" si="31"/>
        <v>0</v>
      </c>
      <c r="Q198" s="200">
        <v>0</v>
      </c>
      <c r="R198" s="200">
        <f t="shared" si="32"/>
        <v>0</v>
      </c>
      <c r="S198" s="200">
        <v>0</v>
      </c>
      <c r="T198" s="201">
        <f t="shared" si="33"/>
        <v>0</v>
      </c>
      <c r="AR198" s="22" t="s">
        <v>212</v>
      </c>
      <c r="AT198" s="22" t="s">
        <v>290</v>
      </c>
      <c r="AU198" s="22" t="s">
        <v>79</v>
      </c>
      <c r="AY198" s="22" t="s">
        <v>171</v>
      </c>
      <c r="BE198" s="202">
        <f t="shared" si="34"/>
        <v>0</v>
      </c>
      <c r="BF198" s="202">
        <f t="shared" si="35"/>
        <v>0</v>
      </c>
      <c r="BG198" s="202">
        <f t="shared" si="36"/>
        <v>0</v>
      </c>
      <c r="BH198" s="202">
        <f t="shared" si="37"/>
        <v>0</v>
      </c>
      <c r="BI198" s="202">
        <f t="shared" si="38"/>
        <v>0</v>
      </c>
      <c r="BJ198" s="22" t="s">
        <v>77</v>
      </c>
      <c r="BK198" s="202">
        <f t="shared" si="39"/>
        <v>0</v>
      </c>
      <c r="BL198" s="22" t="s">
        <v>178</v>
      </c>
      <c r="BM198" s="22" t="s">
        <v>1607</v>
      </c>
    </row>
    <row r="199" spans="2:65" s="1" customFormat="1" ht="22.5" customHeight="1">
      <c r="B199" s="39"/>
      <c r="C199" s="230" t="s">
        <v>983</v>
      </c>
      <c r="D199" s="230" t="s">
        <v>290</v>
      </c>
      <c r="E199" s="231" t="s">
        <v>3879</v>
      </c>
      <c r="F199" s="232" t="s">
        <v>3880</v>
      </c>
      <c r="G199" s="233" t="s">
        <v>2708</v>
      </c>
      <c r="H199" s="234">
        <v>4</v>
      </c>
      <c r="I199" s="235"/>
      <c r="J199" s="236">
        <f t="shared" si="30"/>
        <v>0</v>
      </c>
      <c r="K199" s="232" t="s">
        <v>21</v>
      </c>
      <c r="L199" s="237"/>
      <c r="M199" s="238" t="s">
        <v>21</v>
      </c>
      <c r="N199" s="239" t="s">
        <v>40</v>
      </c>
      <c r="O199" s="40"/>
      <c r="P199" s="200">
        <f t="shared" si="31"/>
        <v>0</v>
      </c>
      <c r="Q199" s="200">
        <v>0</v>
      </c>
      <c r="R199" s="200">
        <f t="shared" si="32"/>
        <v>0</v>
      </c>
      <c r="S199" s="200">
        <v>0</v>
      </c>
      <c r="T199" s="201">
        <f t="shared" si="33"/>
        <v>0</v>
      </c>
      <c r="AR199" s="22" t="s">
        <v>212</v>
      </c>
      <c r="AT199" s="22" t="s">
        <v>290</v>
      </c>
      <c r="AU199" s="22" t="s">
        <v>79</v>
      </c>
      <c r="AY199" s="22" t="s">
        <v>171</v>
      </c>
      <c r="BE199" s="202">
        <f t="shared" si="34"/>
        <v>0</v>
      </c>
      <c r="BF199" s="202">
        <f t="shared" si="35"/>
        <v>0</v>
      </c>
      <c r="BG199" s="202">
        <f t="shared" si="36"/>
        <v>0</v>
      </c>
      <c r="BH199" s="202">
        <f t="shared" si="37"/>
        <v>0</v>
      </c>
      <c r="BI199" s="202">
        <f t="shared" si="38"/>
        <v>0</v>
      </c>
      <c r="BJ199" s="22" t="s">
        <v>77</v>
      </c>
      <c r="BK199" s="202">
        <f t="shared" si="39"/>
        <v>0</v>
      </c>
      <c r="BL199" s="22" t="s">
        <v>178</v>
      </c>
      <c r="BM199" s="22" t="s">
        <v>1617</v>
      </c>
    </row>
    <row r="200" spans="2:65" s="1" customFormat="1" ht="22.5" customHeight="1">
      <c r="B200" s="39"/>
      <c r="C200" s="230" t="s">
        <v>988</v>
      </c>
      <c r="D200" s="230" t="s">
        <v>290</v>
      </c>
      <c r="E200" s="231" t="s">
        <v>3881</v>
      </c>
      <c r="F200" s="232" t="s">
        <v>3882</v>
      </c>
      <c r="G200" s="233" t="s">
        <v>2708</v>
      </c>
      <c r="H200" s="234">
        <v>1</v>
      </c>
      <c r="I200" s="235"/>
      <c r="J200" s="236">
        <f t="shared" ref="J200:J231" si="40">ROUND(I200*H200,2)</f>
        <v>0</v>
      </c>
      <c r="K200" s="232" t="s">
        <v>21</v>
      </c>
      <c r="L200" s="237"/>
      <c r="M200" s="238" t="s">
        <v>21</v>
      </c>
      <c r="N200" s="239" t="s">
        <v>40</v>
      </c>
      <c r="O200" s="40"/>
      <c r="P200" s="200">
        <f t="shared" ref="P200:P231" si="41">O200*H200</f>
        <v>0</v>
      </c>
      <c r="Q200" s="200">
        <v>0</v>
      </c>
      <c r="R200" s="200">
        <f t="shared" ref="R200:R231" si="42">Q200*H200</f>
        <v>0</v>
      </c>
      <c r="S200" s="200">
        <v>0</v>
      </c>
      <c r="T200" s="201">
        <f t="shared" ref="T200:T231" si="43">S200*H200</f>
        <v>0</v>
      </c>
      <c r="AR200" s="22" t="s">
        <v>212</v>
      </c>
      <c r="AT200" s="22" t="s">
        <v>290</v>
      </c>
      <c r="AU200" s="22" t="s">
        <v>79</v>
      </c>
      <c r="AY200" s="22" t="s">
        <v>171</v>
      </c>
      <c r="BE200" s="202">
        <f t="shared" ref="BE200:BE231" si="44">IF(N200="základní",J200,0)</f>
        <v>0</v>
      </c>
      <c r="BF200" s="202">
        <f t="shared" ref="BF200:BF231" si="45">IF(N200="snížená",J200,0)</f>
        <v>0</v>
      </c>
      <c r="BG200" s="202">
        <f t="shared" ref="BG200:BG231" si="46">IF(N200="zákl. přenesená",J200,0)</f>
        <v>0</v>
      </c>
      <c r="BH200" s="202">
        <f t="shared" ref="BH200:BH231" si="47">IF(N200="sníž. přenesená",J200,0)</f>
        <v>0</v>
      </c>
      <c r="BI200" s="202">
        <f t="shared" ref="BI200:BI231" si="48">IF(N200="nulová",J200,0)</f>
        <v>0</v>
      </c>
      <c r="BJ200" s="22" t="s">
        <v>77</v>
      </c>
      <c r="BK200" s="202">
        <f t="shared" ref="BK200:BK231" si="49">ROUND(I200*H200,2)</f>
        <v>0</v>
      </c>
      <c r="BL200" s="22" t="s">
        <v>178</v>
      </c>
      <c r="BM200" s="22" t="s">
        <v>1626</v>
      </c>
    </row>
    <row r="201" spans="2:65" s="1" customFormat="1" ht="22.5" customHeight="1">
      <c r="B201" s="39"/>
      <c r="C201" s="230" t="s">
        <v>993</v>
      </c>
      <c r="D201" s="230" t="s">
        <v>290</v>
      </c>
      <c r="E201" s="231" t="s">
        <v>3883</v>
      </c>
      <c r="F201" s="232" t="s">
        <v>3884</v>
      </c>
      <c r="G201" s="233" t="s">
        <v>2708</v>
      </c>
      <c r="H201" s="234">
        <v>1</v>
      </c>
      <c r="I201" s="235"/>
      <c r="J201" s="236">
        <f t="shared" si="40"/>
        <v>0</v>
      </c>
      <c r="K201" s="232" t="s">
        <v>21</v>
      </c>
      <c r="L201" s="237"/>
      <c r="M201" s="238" t="s">
        <v>21</v>
      </c>
      <c r="N201" s="239" t="s">
        <v>40</v>
      </c>
      <c r="O201" s="40"/>
      <c r="P201" s="200">
        <f t="shared" si="41"/>
        <v>0</v>
      </c>
      <c r="Q201" s="200">
        <v>0</v>
      </c>
      <c r="R201" s="200">
        <f t="shared" si="42"/>
        <v>0</v>
      </c>
      <c r="S201" s="200">
        <v>0</v>
      </c>
      <c r="T201" s="201">
        <f t="shared" si="43"/>
        <v>0</v>
      </c>
      <c r="AR201" s="22" t="s">
        <v>212</v>
      </c>
      <c r="AT201" s="22" t="s">
        <v>290</v>
      </c>
      <c r="AU201" s="22" t="s">
        <v>79</v>
      </c>
      <c r="AY201" s="22" t="s">
        <v>171</v>
      </c>
      <c r="BE201" s="202">
        <f t="shared" si="44"/>
        <v>0</v>
      </c>
      <c r="BF201" s="202">
        <f t="shared" si="45"/>
        <v>0</v>
      </c>
      <c r="BG201" s="202">
        <f t="shared" si="46"/>
        <v>0</v>
      </c>
      <c r="BH201" s="202">
        <f t="shared" si="47"/>
        <v>0</v>
      </c>
      <c r="BI201" s="202">
        <f t="shared" si="48"/>
        <v>0</v>
      </c>
      <c r="BJ201" s="22" t="s">
        <v>77</v>
      </c>
      <c r="BK201" s="202">
        <f t="shared" si="49"/>
        <v>0</v>
      </c>
      <c r="BL201" s="22" t="s">
        <v>178</v>
      </c>
      <c r="BM201" s="22" t="s">
        <v>1637</v>
      </c>
    </row>
    <row r="202" spans="2:65" s="1" customFormat="1" ht="22.5" customHeight="1">
      <c r="B202" s="39"/>
      <c r="C202" s="230" t="s">
        <v>998</v>
      </c>
      <c r="D202" s="230" t="s">
        <v>290</v>
      </c>
      <c r="E202" s="231" t="s">
        <v>3885</v>
      </c>
      <c r="F202" s="232" t="s">
        <v>3886</v>
      </c>
      <c r="G202" s="233" t="s">
        <v>2708</v>
      </c>
      <c r="H202" s="234">
        <v>1</v>
      </c>
      <c r="I202" s="235"/>
      <c r="J202" s="236">
        <f t="shared" si="40"/>
        <v>0</v>
      </c>
      <c r="K202" s="232" t="s">
        <v>21</v>
      </c>
      <c r="L202" s="237"/>
      <c r="M202" s="238" t="s">
        <v>21</v>
      </c>
      <c r="N202" s="239" t="s">
        <v>40</v>
      </c>
      <c r="O202" s="40"/>
      <c r="P202" s="200">
        <f t="shared" si="41"/>
        <v>0</v>
      </c>
      <c r="Q202" s="200">
        <v>0</v>
      </c>
      <c r="R202" s="200">
        <f t="shared" si="42"/>
        <v>0</v>
      </c>
      <c r="S202" s="200">
        <v>0</v>
      </c>
      <c r="T202" s="201">
        <f t="shared" si="43"/>
        <v>0</v>
      </c>
      <c r="AR202" s="22" t="s">
        <v>212</v>
      </c>
      <c r="AT202" s="22" t="s">
        <v>290</v>
      </c>
      <c r="AU202" s="22" t="s">
        <v>79</v>
      </c>
      <c r="AY202" s="22" t="s">
        <v>171</v>
      </c>
      <c r="BE202" s="202">
        <f t="shared" si="44"/>
        <v>0</v>
      </c>
      <c r="BF202" s="202">
        <f t="shared" si="45"/>
        <v>0</v>
      </c>
      <c r="BG202" s="202">
        <f t="shared" si="46"/>
        <v>0</v>
      </c>
      <c r="BH202" s="202">
        <f t="shared" si="47"/>
        <v>0</v>
      </c>
      <c r="BI202" s="202">
        <f t="shared" si="48"/>
        <v>0</v>
      </c>
      <c r="BJ202" s="22" t="s">
        <v>77</v>
      </c>
      <c r="BK202" s="202">
        <f t="shared" si="49"/>
        <v>0</v>
      </c>
      <c r="BL202" s="22" t="s">
        <v>178</v>
      </c>
      <c r="BM202" s="22" t="s">
        <v>1648</v>
      </c>
    </row>
    <row r="203" spans="2:65" s="1" customFormat="1" ht="22.5" customHeight="1">
      <c r="B203" s="39"/>
      <c r="C203" s="230" t="s">
        <v>1011</v>
      </c>
      <c r="D203" s="230" t="s">
        <v>290</v>
      </c>
      <c r="E203" s="231" t="s">
        <v>3887</v>
      </c>
      <c r="F203" s="232" t="s">
        <v>3888</v>
      </c>
      <c r="G203" s="233" t="s">
        <v>285</v>
      </c>
      <c r="H203" s="234">
        <v>1</v>
      </c>
      <c r="I203" s="235"/>
      <c r="J203" s="236">
        <f t="shared" si="40"/>
        <v>0</v>
      </c>
      <c r="K203" s="232" t="s">
        <v>21</v>
      </c>
      <c r="L203" s="237"/>
      <c r="M203" s="238" t="s">
        <v>21</v>
      </c>
      <c r="N203" s="239" t="s">
        <v>40</v>
      </c>
      <c r="O203" s="40"/>
      <c r="P203" s="200">
        <f t="shared" si="41"/>
        <v>0</v>
      </c>
      <c r="Q203" s="200">
        <v>0</v>
      </c>
      <c r="R203" s="200">
        <f t="shared" si="42"/>
        <v>0</v>
      </c>
      <c r="S203" s="200">
        <v>0</v>
      </c>
      <c r="T203" s="201">
        <f t="shared" si="43"/>
        <v>0</v>
      </c>
      <c r="AR203" s="22" t="s">
        <v>212</v>
      </c>
      <c r="AT203" s="22" t="s">
        <v>290</v>
      </c>
      <c r="AU203" s="22" t="s">
        <v>79</v>
      </c>
      <c r="AY203" s="22" t="s">
        <v>171</v>
      </c>
      <c r="BE203" s="202">
        <f t="shared" si="44"/>
        <v>0</v>
      </c>
      <c r="BF203" s="202">
        <f t="shared" si="45"/>
        <v>0</v>
      </c>
      <c r="BG203" s="202">
        <f t="shared" si="46"/>
        <v>0</v>
      </c>
      <c r="BH203" s="202">
        <f t="shared" si="47"/>
        <v>0</v>
      </c>
      <c r="BI203" s="202">
        <f t="shared" si="48"/>
        <v>0</v>
      </c>
      <c r="BJ203" s="22" t="s">
        <v>77</v>
      </c>
      <c r="BK203" s="202">
        <f t="shared" si="49"/>
        <v>0</v>
      </c>
      <c r="BL203" s="22" t="s">
        <v>178</v>
      </c>
      <c r="BM203" s="22" t="s">
        <v>1657</v>
      </c>
    </row>
    <row r="204" spans="2:65" s="1" customFormat="1" ht="22.5" customHeight="1">
      <c r="B204" s="39"/>
      <c r="C204" s="230" t="s">
        <v>1015</v>
      </c>
      <c r="D204" s="230" t="s">
        <v>290</v>
      </c>
      <c r="E204" s="231" t="s">
        <v>3889</v>
      </c>
      <c r="F204" s="232" t="s">
        <v>3890</v>
      </c>
      <c r="G204" s="233" t="s">
        <v>2708</v>
      </c>
      <c r="H204" s="234">
        <v>1</v>
      </c>
      <c r="I204" s="235"/>
      <c r="J204" s="236">
        <f t="shared" si="40"/>
        <v>0</v>
      </c>
      <c r="K204" s="232" t="s">
        <v>21</v>
      </c>
      <c r="L204" s="237"/>
      <c r="M204" s="238" t="s">
        <v>21</v>
      </c>
      <c r="N204" s="239" t="s">
        <v>40</v>
      </c>
      <c r="O204" s="40"/>
      <c r="P204" s="200">
        <f t="shared" si="41"/>
        <v>0</v>
      </c>
      <c r="Q204" s="200">
        <v>0</v>
      </c>
      <c r="R204" s="200">
        <f t="shared" si="42"/>
        <v>0</v>
      </c>
      <c r="S204" s="200">
        <v>0</v>
      </c>
      <c r="T204" s="201">
        <f t="shared" si="43"/>
        <v>0</v>
      </c>
      <c r="AR204" s="22" t="s">
        <v>212</v>
      </c>
      <c r="AT204" s="22" t="s">
        <v>290</v>
      </c>
      <c r="AU204" s="22" t="s">
        <v>79</v>
      </c>
      <c r="AY204" s="22" t="s">
        <v>171</v>
      </c>
      <c r="BE204" s="202">
        <f t="shared" si="44"/>
        <v>0</v>
      </c>
      <c r="BF204" s="202">
        <f t="shared" si="45"/>
        <v>0</v>
      </c>
      <c r="BG204" s="202">
        <f t="shared" si="46"/>
        <v>0</v>
      </c>
      <c r="BH204" s="202">
        <f t="shared" si="47"/>
        <v>0</v>
      </c>
      <c r="BI204" s="202">
        <f t="shared" si="48"/>
        <v>0</v>
      </c>
      <c r="BJ204" s="22" t="s">
        <v>77</v>
      </c>
      <c r="BK204" s="202">
        <f t="shared" si="49"/>
        <v>0</v>
      </c>
      <c r="BL204" s="22" t="s">
        <v>178</v>
      </c>
      <c r="BM204" s="22" t="s">
        <v>1666</v>
      </c>
    </row>
    <row r="205" spans="2:65" s="1" customFormat="1" ht="22.5" customHeight="1">
      <c r="B205" s="39"/>
      <c r="C205" s="230" t="s">
        <v>1019</v>
      </c>
      <c r="D205" s="230" t="s">
        <v>290</v>
      </c>
      <c r="E205" s="231" t="s">
        <v>3891</v>
      </c>
      <c r="F205" s="232" t="s">
        <v>3892</v>
      </c>
      <c r="G205" s="233" t="s">
        <v>285</v>
      </c>
      <c r="H205" s="234">
        <v>1</v>
      </c>
      <c r="I205" s="235"/>
      <c r="J205" s="236">
        <f t="shared" si="40"/>
        <v>0</v>
      </c>
      <c r="K205" s="232" t="s">
        <v>21</v>
      </c>
      <c r="L205" s="237"/>
      <c r="M205" s="238" t="s">
        <v>21</v>
      </c>
      <c r="N205" s="239" t="s">
        <v>40</v>
      </c>
      <c r="O205" s="40"/>
      <c r="P205" s="200">
        <f t="shared" si="41"/>
        <v>0</v>
      </c>
      <c r="Q205" s="200">
        <v>0</v>
      </c>
      <c r="R205" s="200">
        <f t="shared" si="42"/>
        <v>0</v>
      </c>
      <c r="S205" s="200">
        <v>0</v>
      </c>
      <c r="T205" s="201">
        <f t="shared" si="43"/>
        <v>0</v>
      </c>
      <c r="AR205" s="22" t="s">
        <v>212</v>
      </c>
      <c r="AT205" s="22" t="s">
        <v>290</v>
      </c>
      <c r="AU205" s="22" t="s">
        <v>79</v>
      </c>
      <c r="AY205" s="22" t="s">
        <v>171</v>
      </c>
      <c r="BE205" s="202">
        <f t="shared" si="44"/>
        <v>0</v>
      </c>
      <c r="BF205" s="202">
        <f t="shared" si="45"/>
        <v>0</v>
      </c>
      <c r="BG205" s="202">
        <f t="shared" si="46"/>
        <v>0</v>
      </c>
      <c r="BH205" s="202">
        <f t="shared" si="47"/>
        <v>0</v>
      </c>
      <c r="BI205" s="202">
        <f t="shared" si="48"/>
        <v>0</v>
      </c>
      <c r="BJ205" s="22" t="s">
        <v>77</v>
      </c>
      <c r="BK205" s="202">
        <f t="shared" si="49"/>
        <v>0</v>
      </c>
      <c r="BL205" s="22" t="s">
        <v>178</v>
      </c>
      <c r="BM205" s="22" t="s">
        <v>1676</v>
      </c>
    </row>
    <row r="206" spans="2:65" s="1" customFormat="1" ht="22.5" customHeight="1">
      <c r="B206" s="39"/>
      <c r="C206" s="230" t="s">
        <v>1023</v>
      </c>
      <c r="D206" s="230" t="s">
        <v>290</v>
      </c>
      <c r="E206" s="231" t="s">
        <v>3893</v>
      </c>
      <c r="F206" s="232" t="s">
        <v>3894</v>
      </c>
      <c r="G206" s="233" t="s">
        <v>285</v>
      </c>
      <c r="H206" s="234">
        <v>1</v>
      </c>
      <c r="I206" s="235"/>
      <c r="J206" s="236">
        <f t="shared" si="40"/>
        <v>0</v>
      </c>
      <c r="K206" s="232" t="s">
        <v>21</v>
      </c>
      <c r="L206" s="237"/>
      <c r="M206" s="238" t="s">
        <v>21</v>
      </c>
      <c r="N206" s="239" t="s">
        <v>40</v>
      </c>
      <c r="O206" s="40"/>
      <c r="P206" s="200">
        <f t="shared" si="41"/>
        <v>0</v>
      </c>
      <c r="Q206" s="200">
        <v>0</v>
      </c>
      <c r="R206" s="200">
        <f t="shared" si="42"/>
        <v>0</v>
      </c>
      <c r="S206" s="200">
        <v>0</v>
      </c>
      <c r="T206" s="201">
        <f t="shared" si="43"/>
        <v>0</v>
      </c>
      <c r="AR206" s="22" t="s">
        <v>212</v>
      </c>
      <c r="AT206" s="22" t="s">
        <v>290</v>
      </c>
      <c r="AU206" s="22" t="s">
        <v>79</v>
      </c>
      <c r="AY206" s="22" t="s">
        <v>171</v>
      </c>
      <c r="BE206" s="202">
        <f t="shared" si="44"/>
        <v>0</v>
      </c>
      <c r="BF206" s="202">
        <f t="shared" si="45"/>
        <v>0</v>
      </c>
      <c r="BG206" s="202">
        <f t="shared" si="46"/>
        <v>0</v>
      </c>
      <c r="BH206" s="202">
        <f t="shared" si="47"/>
        <v>0</v>
      </c>
      <c r="BI206" s="202">
        <f t="shared" si="48"/>
        <v>0</v>
      </c>
      <c r="BJ206" s="22" t="s">
        <v>77</v>
      </c>
      <c r="BK206" s="202">
        <f t="shared" si="49"/>
        <v>0</v>
      </c>
      <c r="BL206" s="22" t="s">
        <v>178</v>
      </c>
      <c r="BM206" s="22" t="s">
        <v>1685</v>
      </c>
    </row>
    <row r="207" spans="2:65" s="1" customFormat="1" ht="22.5" customHeight="1">
      <c r="B207" s="39"/>
      <c r="C207" s="230" t="s">
        <v>1027</v>
      </c>
      <c r="D207" s="230" t="s">
        <v>290</v>
      </c>
      <c r="E207" s="231" t="s">
        <v>3895</v>
      </c>
      <c r="F207" s="232" t="s">
        <v>3896</v>
      </c>
      <c r="G207" s="233" t="s">
        <v>2708</v>
      </c>
      <c r="H207" s="234">
        <v>1</v>
      </c>
      <c r="I207" s="235"/>
      <c r="J207" s="236">
        <f t="shared" si="40"/>
        <v>0</v>
      </c>
      <c r="K207" s="232" t="s">
        <v>21</v>
      </c>
      <c r="L207" s="237"/>
      <c r="M207" s="238" t="s">
        <v>21</v>
      </c>
      <c r="N207" s="239" t="s">
        <v>40</v>
      </c>
      <c r="O207" s="40"/>
      <c r="P207" s="200">
        <f t="shared" si="41"/>
        <v>0</v>
      </c>
      <c r="Q207" s="200">
        <v>0</v>
      </c>
      <c r="R207" s="200">
        <f t="shared" si="42"/>
        <v>0</v>
      </c>
      <c r="S207" s="200">
        <v>0</v>
      </c>
      <c r="T207" s="201">
        <f t="shared" si="43"/>
        <v>0</v>
      </c>
      <c r="AR207" s="22" t="s">
        <v>212</v>
      </c>
      <c r="AT207" s="22" t="s">
        <v>290</v>
      </c>
      <c r="AU207" s="22" t="s">
        <v>79</v>
      </c>
      <c r="AY207" s="22" t="s">
        <v>171</v>
      </c>
      <c r="BE207" s="202">
        <f t="shared" si="44"/>
        <v>0</v>
      </c>
      <c r="BF207" s="202">
        <f t="shared" si="45"/>
        <v>0</v>
      </c>
      <c r="BG207" s="202">
        <f t="shared" si="46"/>
        <v>0</v>
      </c>
      <c r="BH207" s="202">
        <f t="shared" si="47"/>
        <v>0</v>
      </c>
      <c r="BI207" s="202">
        <f t="shared" si="48"/>
        <v>0</v>
      </c>
      <c r="BJ207" s="22" t="s">
        <v>77</v>
      </c>
      <c r="BK207" s="202">
        <f t="shared" si="49"/>
        <v>0</v>
      </c>
      <c r="BL207" s="22" t="s">
        <v>178</v>
      </c>
      <c r="BM207" s="22" t="s">
        <v>1702</v>
      </c>
    </row>
    <row r="208" spans="2:65" s="1" customFormat="1" ht="22.5" customHeight="1">
      <c r="B208" s="39"/>
      <c r="C208" s="230" t="s">
        <v>1037</v>
      </c>
      <c r="D208" s="230" t="s">
        <v>290</v>
      </c>
      <c r="E208" s="231" t="s">
        <v>3897</v>
      </c>
      <c r="F208" s="232" t="s">
        <v>3898</v>
      </c>
      <c r="G208" s="233" t="s">
        <v>2708</v>
      </c>
      <c r="H208" s="234">
        <v>1</v>
      </c>
      <c r="I208" s="235"/>
      <c r="J208" s="236">
        <f t="shared" si="40"/>
        <v>0</v>
      </c>
      <c r="K208" s="232" t="s">
        <v>21</v>
      </c>
      <c r="L208" s="237"/>
      <c r="M208" s="238" t="s">
        <v>21</v>
      </c>
      <c r="N208" s="239" t="s">
        <v>40</v>
      </c>
      <c r="O208" s="40"/>
      <c r="P208" s="200">
        <f t="shared" si="41"/>
        <v>0</v>
      </c>
      <c r="Q208" s="200">
        <v>0</v>
      </c>
      <c r="R208" s="200">
        <f t="shared" si="42"/>
        <v>0</v>
      </c>
      <c r="S208" s="200">
        <v>0</v>
      </c>
      <c r="T208" s="201">
        <f t="shared" si="43"/>
        <v>0</v>
      </c>
      <c r="AR208" s="22" t="s">
        <v>212</v>
      </c>
      <c r="AT208" s="22" t="s">
        <v>290</v>
      </c>
      <c r="AU208" s="22" t="s">
        <v>79</v>
      </c>
      <c r="AY208" s="22" t="s">
        <v>171</v>
      </c>
      <c r="BE208" s="202">
        <f t="shared" si="44"/>
        <v>0</v>
      </c>
      <c r="BF208" s="202">
        <f t="shared" si="45"/>
        <v>0</v>
      </c>
      <c r="BG208" s="202">
        <f t="shared" si="46"/>
        <v>0</v>
      </c>
      <c r="BH208" s="202">
        <f t="shared" si="47"/>
        <v>0</v>
      </c>
      <c r="BI208" s="202">
        <f t="shared" si="48"/>
        <v>0</v>
      </c>
      <c r="BJ208" s="22" t="s">
        <v>77</v>
      </c>
      <c r="BK208" s="202">
        <f t="shared" si="49"/>
        <v>0</v>
      </c>
      <c r="BL208" s="22" t="s">
        <v>178</v>
      </c>
      <c r="BM208" s="22" t="s">
        <v>1712</v>
      </c>
    </row>
    <row r="209" spans="2:65" s="1" customFormat="1" ht="31.5" customHeight="1">
      <c r="B209" s="39"/>
      <c r="C209" s="230" t="s">
        <v>1041</v>
      </c>
      <c r="D209" s="230" t="s">
        <v>290</v>
      </c>
      <c r="E209" s="231" t="s">
        <v>3899</v>
      </c>
      <c r="F209" s="232" t="s">
        <v>3900</v>
      </c>
      <c r="G209" s="233" t="s">
        <v>1605</v>
      </c>
      <c r="H209" s="234">
        <v>1</v>
      </c>
      <c r="I209" s="235"/>
      <c r="J209" s="236">
        <f t="shared" si="40"/>
        <v>0</v>
      </c>
      <c r="K209" s="232" t="s">
        <v>21</v>
      </c>
      <c r="L209" s="237"/>
      <c r="M209" s="238" t="s">
        <v>21</v>
      </c>
      <c r="N209" s="239" t="s">
        <v>40</v>
      </c>
      <c r="O209" s="40"/>
      <c r="P209" s="200">
        <f t="shared" si="41"/>
        <v>0</v>
      </c>
      <c r="Q209" s="200">
        <v>0</v>
      </c>
      <c r="R209" s="200">
        <f t="shared" si="42"/>
        <v>0</v>
      </c>
      <c r="S209" s="200">
        <v>0</v>
      </c>
      <c r="T209" s="201">
        <f t="shared" si="43"/>
        <v>0</v>
      </c>
      <c r="AR209" s="22" t="s">
        <v>212</v>
      </c>
      <c r="AT209" s="22" t="s">
        <v>290</v>
      </c>
      <c r="AU209" s="22" t="s">
        <v>79</v>
      </c>
      <c r="AY209" s="22" t="s">
        <v>171</v>
      </c>
      <c r="BE209" s="202">
        <f t="shared" si="44"/>
        <v>0</v>
      </c>
      <c r="BF209" s="202">
        <f t="shared" si="45"/>
        <v>0</v>
      </c>
      <c r="BG209" s="202">
        <f t="shared" si="46"/>
        <v>0</v>
      </c>
      <c r="BH209" s="202">
        <f t="shared" si="47"/>
        <v>0</v>
      </c>
      <c r="BI209" s="202">
        <f t="shared" si="48"/>
        <v>0</v>
      </c>
      <c r="BJ209" s="22" t="s">
        <v>77</v>
      </c>
      <c r="BK209" s="202">
        <f t="shared" si="49"/>
        <v>0</v>
      </c>
      <c r="BL209" s="22" t="s">
        <v>178</v>
      </c>
      <c r="BM209" s="22" t="s">
        <v>1723</v>
      </c>
    </row>
    <row r="210" spans="2:65" s="1" customFormat="1" ht="22.5" customHeight="1">
      <c r="B210" s="39"/>
      <c r="C210" s="230" t="s">
        <v>1045</v>
      </c>
      <c r="D210" s="230" t="s">
        <v>290</v>
      </c>
      <c r="E210" s="231" t="s">
        <v>3901</v>
      </c>
      <c r="F210" s="232" t="s">
        <v>3902</v>
      </c>
      <c r="G210" s="233" t="s">
        <v>285</v>
      </c>
      <c r="H210" s="234">
        <v>6</v>
      </c>
      <c r="I210" s="235"/>
      <c r="J210" s="236">
        <f t="shared" si="40"/>
        <v>0</v>
      </c>
      <c r="K210" s="232" t="s">
        <v>21</v>
      </c>
      <c r="L210" s="237"/>
      <c r="M210" s="238" t="s">
        <v>21</v>
      </c>
      <c r="N210" s="239" t="s">
        <v>40</v>
      </c>
      <c r="O210" s="40"/>
      <c r="P210" s="200">
        <f t="shared" si="41"/>
        <v>0</v>
      </c>
      <c r="Q210" s="200">
        <v>0</v>
      </c>
      <c r="R210" s="200">
        <f t="shared" si="42"/>
        <v>0</v>
      </c>
      <c r="S210" s="200">
        <v>0</v>
      </c>
      <c r="T210" s="201">
        <f t="shared" si="43"/>
        <v>0</v>
      </c>
      <c r="AR210" s="22" t="s">
        <v>212</v>
      </c>
      <c r="AT210" s="22" t="s">
        <v>290</v>
      </c>
      <c r="AU210" s="22" t="s">
        <v>79</v>
      </c>
      <c r="AY210" s="22" t="s">
        <v>171</v>
      </c>
      <c r="BE210" s="202">
        <f t="shared" si="44"/>
        <v>0</v>
      </c>
      <c r="BF210" s="202">
        <f t="shared" si="45"/>
        <v>0</v>
      </c>
      <c r="BG210" s="202">
        <f t="shared" si="46"/>
        <v>0</v>
      </c>
      <c r="BH210" s="202">
        <f t="shared" si="47"/>
        <v>0</v>
      </c>
      <c r="BI210" s="202">
        <f t="shared" si="48"/>
        <v>0</v>
      </c>
      <c r="BJ210" s="22" t="s">
        <v>77</v>
      </c>
      <c r="BK210" s="202">
        <f t="shared" si="49"/>
        <v>0</v>
      </c>
      <c r="BL210" s="22" t="s">
        <v>178</v>
      </c>
      <c r="BM210" s="22" t="s">
        <v>1739</v>
      </c>
    </row>
    <row r="211" spans="2:65" s="1" customFormat="1" ht="22.5" customHeight="1">
      <c r="B211" s="39"/>
      <c r="C211" s="230" t="s">
        <v>1049</v>
      </c>
      <c r="D211" s="230" t="s">
        <v>290</v>
      </c>
      <c r="E211" s="231" t="s">
        <v>3903</v>
      </c>
      <c r="F211" s="232" t="s">
        <v>3904</v>
      </c>
      <c r="G211" s="233" t="s">
        <v>411</v>
      </c>
      <c r="H211" s="234">
        <v>6</v>
      </c>
      <c r="I211" s="235"/>
      <c r="J211" s="236">
        <f t="shared" si="40"/>
        <v>0</v>
      </c>
      <c r="K211" s="232" t="s">
        <v>21</v>
      </c>
      <c r="L211" s="237"/>
      <c r="M211" s="238" t="s">
        <v>21</v>
      </c>
      <c r="N211" s="239" t="s">
        <v>40</v>
      </c>
      <c r="O211" s="40"/>
      <c r="P211" s="200">
        <f t="shared" si="41"/>
        <v>0</v>
      </c>
      <c r="Q211" s="200">
        <v>0</v>
      </c>
      <c r="R211" s="200">
        <f t="shared" si="42"/>
        <v>0</v>
      </c>
      <c r="S211" s="200">
        <v>0</v>
      </c>
      <c r="T211" s="201">
        <f t="shared" si="43"/>
        <v>0</v>
      </c>
      <c r="AR211" s="22" t="s">
        <v>212</v>
      </c>
      <c r="AT211" s="22" t="s">
        <v>290</v>
      </c>
      <c r="AU211" s="22" t="s">
        <v>79</v>
      </c>
      <c r="AY211" s="22" t="s">
        <v>171</v>
      </c>
      <c r="BE211" s="202">
        <f t="shared" si="44"/>
        <v>0</v>
      </c>
      <c r="BF211" s="202">
        <f t="shared" si="45"/>
        <v>0</v>
      </c>
      <c r="BG211" s="202">
        <f t="shared" si="46"/>
        <v>0</v>
      </c>
      <c r="BH211" s="202">
        <f t="shared" si="47"/>
        <v>0</v>
      </c>
      <c r="BI211" s="202">
        <f t="shared" si="48"/>
        <v>0</v>
      </c>
      <c r="BJ211" s="22" t="s">
        <v>77</v>
      </c>
      <c r="BK211" s="202">
        <f t="shared" si="49"/>
        <v>0</v>
      </c>
      <c r="BL211" s="22" t="s">
        <v>178</v>
      </c>
      <c r="BM211" s="22" t="s">
        <v>1750</v>
      </c>
    </row>
    <row r="212" spans="2:65" s="1" customFormat="1" ht="22.5" customHeight="1">
      <c r="B212" s="39"/>
      <c r="C212" s="230" t="s">
        <v>1056</v>
      </c>
      <c r="D212" s="230" t="s">
        <v>290</v>
      </c>
      <c r="E212" s="231" t="s">
        <v>3905</v>
      </c>
      <c r="F212" s="232" t="s">
        <v>3906</v>
      </c>
      <c r="G212" s="233" t="s">
        <v>285</v>
      </c>
      <c r="H212" s="234">
        <v>1</v>
      </c>
      <c r="I212" s="235"/>
      <c r="J212" s="236">
        <f t="shared" si="40"/>
        <v>0</v>
      </c>
      <c r="K212" s="232" t="s">
        <v>21</v>
      </c>
      <c r="L212" s="237"/>
      <c r="M212" s="238" t="s">
        <v>21</v>
      </c>
      <c r="N212" s="239" t="s">
        <v>40</v>
      </c>
      <c r="O212" s="40"/>
      <c r="P212" s="200">
        <f t="shared" si="41"/>
        <v>0</v>
      </c>
      <c r="Q212" s="200">
        <v>0</v>
      </c>
      <c r="R212" s="200">
        <f t="shared" si="42"/>
        <v>0</v>
      </c>
      <c r="S212" s="200">
        <v>0</v>
      </c>
      <c r="T212" s="201">
        <f t="shared" si="43"/>
        <v>0</v>
      </c>
      <c r="AR212" s="22" t="s">
        <v>212</v>
      </c>
      <c r="AT212" s="22" t="s">
        <v>290</v>
      </c>
      <c r="AU212" s="22" t="s">
        <v>79</v>
      </c>
      <c r="AY212" s="22" t="s">
        <v>171</v>
      </c>
      <c r="BE212" s="202">
        <f t="shared" si="44"/>
        <v>0</v>
      </c>
      <c r="BF212" s="202">
        <f t="shared" si="45"/>
        <v>0</v>
      </c>
      <c r="BG212" s="202">
        <f t="shared" si="46"/>
        <v>0</v>
      </c>
      <c r="BH212" s="202">
        <f t="shared" si="47"/>
        <v>0</v>
      </c>
      <c r="BI212" s="202">
        <f t="shared" si="48"/>
        <v>0</v>
      </c>
      <c r="BJ212" s="22" t="s">
        <v>77</v>
      </c>
      <c r="BK212" s="202">
        <f t="shared" si="49"/>
        <v>0</v>
      </c>
      <c r="BL212" s="22" t="s">
        <v>178</v>
      </c>
      <c r="BM212" s="22" t="s">
        <v>1760</v>
      </c>
    </row>
    <row r="213" spans="2:65" s="1" customFormat="1" ht="22.5" customHeight="1">
      <c r="B213" s="39"/>
      <c r="C213" s="230" t="s">
        <v>1060</v>
      </c>
      <c r="D213" s="230" t="s">
        <v>290</v>
      </c>
      <c r="E213" s="231" t="s">
        <v>3907</v>
      </c>
      <c r="F213" s="232" t="s">
        <v>3908</v>
      </c>
      <c r="G213" s="233" t="s">
        <v>285</v>
      </c>
      <c r="H213" s="234">
        <v>1</v>
      </c>
      <c r="I213" s="235"/>
      <c r="J213" s="236">
        <f t="shared" si="40"/>
        <v>0</v>
      </c>
      <c r="K213" s="232" t="s">
        <v>21</v>
      </c>
      <c r="L213" s="237"/>
      <c r="M213" s="238" t="s">
        <v>21</v>
      </c>
      <c r="N213" s="239" t="s">
        <v>40</v>
      </c>
      <c r="O213" s="40"/>
      <c r="P213" s="200">
        <f t="shared" si="41"/>
        <v>0</v>
      </c>
      <c r="Q213" s="200">
        <v>0</v>
      </c>
      <c r="R213" s="200">
        <f t="shared" si="42"/>
        <v>0</v>
      </c>
      <c r="S213" s="200">
        <v>0</v>
      </c>
      <c r="T213" s="201">
        <f t="shared" si="43"/>
        <v>0</v>
      </c>
      <c r="AR213" s="22" t="s">
        <v>212</v>
      </c>
      <c r="AT213" s="22" t="s">
        <v>290</v>
      </c>
      <c r="AU213" s="22" t="s">
        <v>79</v>
      </c>
      <c r="AY213" s="22" t="s">
        <v>171</v>
      </c>
      <c r="BE213" s="202">
        <f t="shared" si="44"/>
        <v>0</v>
      </c>
      <c r="BF213" s="202">
        <f t="shared" si="45"/>
        <v>0</v>
      </c>
      <c r="BG213" s="202">
        <f t="shared" si="46"/>
        <v>0</v>
      </c>
      <c r="BH213" s="202">
        <f t="shared" si="47"/>
        <v>0</v>
      </c>
      <c r="BI213" s="202">
        <f t="shared" si="48"/>
        <v>0</v>
      </c>
      <c r="BJ213" s="22" t="s">
        <v>77</v>
      </c>
      <c r="BK213" s="202">
        <f t="shared" si="49"/>
        <v>0</v>
      </c>
      <c r="BL213" s="22" t="s">
        <v>178</v>
      </c>
      <c r="BM213" s="22" t="s">
        <v>1774</v>
      </c>
    </row>
    <row r="214" spans="2:65" s="1" customFormat="1" ht="22.5" customHeight="1">
      <c r="B214" s="39"/>
      <c r="C214" s="230" t="s">
        <v>1064</v>
      </c>
      <c r="D214" s="230" t="s">
        <v>290</v>
      </c>
      <c r="E214" s="231" t="s">
        <v>3909</v>
      </c>
      <c r="F214" s="232" t="s">
        <v>3910</v>
      </c>
      <c r="G214" s="233" t="s">
        <v>2708</v>
      </c>
      <c r="H214" s="234">
        <v>24</v>
      </c>
      <c r="I214" s="235"/>
      <c r="J214" s="236">
        <f t="shared" si="40"/>
        <v>0</v>
      </c>
      <c r="K214" s="232" t="s">
        <v>21</v>
      </c>
      <c r="L214" s="237"/>
      <c r="M214" s="238" t="s">
        <v>21</v>
      </c>
      <c r="N214" s="239" t="s">
        <v>40</v>
      </c>
      <c r="O214" s="40"/>
      <c r="P214" s="200">
        <f t="shared" si="41"/>
        <v>0</v>
      </c>
      <c r="Q214" s="200">
        <v>0</v>
      </c>
      <c r="R214" s="200">
        <f t="shared" si="42"/>
        <v>0</v>
      </c>
      <c r="S214" s="200">
        <v>0</v>
      </c>
      <c r="T214" s="201">
        <f t="shared" si="43"/>
        <v>0</v>
      </c>
      <c r="AR214" s="22" t="s">
        <v>212</v>
      </c>
      <c r="AT214" s="22" t="s">
        <v>290</v>
      </c>
      <c r="AU214" s="22" t="s">
        <v>79</v>
      </c>
      <c r="AY214" s="22" t="s">
        <v>171</v>
      </c>
      <c r="BE214" s="202">
        <f t="shared" si="44"/>
        <v>0</v>
      </c>
      <c r="BF214" s="202">
        <f t="shared" si="45"/>
        <v>0</v>
      </c>
      <c r="BG214" s="202">
        <f t="shared" si="46"/>
        <v>0</v>
      </c>
      <c r="BH214" s="202">
        <f t="shared" si="47"/>
        <v>0</v>
      </c>
      <c r="BI214" s="202">
        <f t="shared" si="48"/>
        <v>0</v>
      </c>
      <c r="BJ214" s="22" t="s">
        <v>77</v>
      </c>
      <c r="BK214" s="202">
        <f t="shared" si="49"/>
        <v>0</v>
      </c>
      <c r="BL214" s="22" t="s">
        <v>178</v>
      </c>
      <c r="BM214" s="22" t="s">
        <v>1784</v>
      </c>
    </row>
    <row r="215" spans="2:65" s="1" customFormat="1" ht="22.5" customHeight="1">
      <c r="B215" s="39"/>
      <c r="C215" s="230" t="s">
        <v>1068</v>
      </c>
      <c r="D215" s="230" t="s">
        <v>290</v>
      </c>
      <c r="E215" s="231" t="s">
        <v>3911</v>
      </c>
      <c r="F215" s="232" t="s">
        <v>3912</v>
      </c>
      <c r="G215" s="233" t="s">
        <v>2708</v>
      </c>
      <c r="H215" s="234">
        <v>130</v>
      </c>
      <c r="I215" s="235"/>
      <c r="J215" s="236">
        <f t="shared" si="40"/>
        <v>0</v>
      </c>
      <c r="K215" s="232" t="s">
        <v>21</v>
      </c>
      <c r="L215" s="237"/>
      <c r="M215" s="238" t="s">
        <v>21</v>
      </c>
      <c r="N215" s="239" t="s">
        <v>40</v>
      </c>
      <c r="O215" s="40"/>
      <c r="P215" s="200">
        <f t="shared" si="41"/>
        <v>0</v>
      </c>
      <c r="Q215" s="200">
        <v>0</v>
      </c>
      <c r="R215" s="200">
        <f t="shared" si="42"/>
        <v>0</v>
      </c>
      <c r="S215" s="200">
        <v>0</v>
      </c>
      <c r="T215" s="201">
        <f t="shared" si="43"/>
        <v>0</v>
      </c>
      <c r="AR215" s="22" t="s">
        <v>212</v>
      </c>
      <c r="AT215" s="22" t="s">
        <v>290</v>
      </c>
      <c r="AU215" s="22" t="s">
        <v>79</v>
      </c>
      <c r="AY215" s="22" t="s">
        <v>171</v>
      </c>
      <c r="BE215" s="202">
        <f t="shared" si="44"/>
        <v>0</v>
      </c>
      <c r="BF215" s="202">
        <f t="shared" si="45"/>
        <v>0</v>
      </c>
      <c r="BG215" s="202">
        <f t="shared" si="46"/>
        <v>0</v>
      </c>
      <c r="BH215" s="202">
        <f t="shared" si="47"/>
        <v>0</v>
      </c>
      <c r="BI215" s="202">
        <f t="shared" si="48"/>
        <v>0</v>
      </c>
      <c r="BJ215" s="22" t="s">
        <v>77</v>
      </c>
      <c r="BK215" s="202">
        <f t="shared" si="49"/>
        <v>0</v>
      </c>
      <c r="BL215" s="22" t="s">
        <v>178</v>
      </c>
      <c r="BM215" s="22" t="s">
        <v>1792</v>
      </c>
    </row>
    <row r="216" spans="2:65" s="1" customFormat="1" ht="22.5" customHeight="1">
      <c r="B216" s="39"/>
      <c r="C216" s="230" t="s">
        <v>1073</v>
      </c>
      <c r="D216" s="230" t="s">
        <v>290</v>
      </c>
      <c r="E216" s="231" t="s">
        <v>3913</v>
      </c>
      <c r="F216" s="232" t="s">
        <v>3914</v>
      </c>
      <c r="G216" s="233" t="s">
        <v>411</v>
      </c>
      <c r="H216" s="234">
        <v>3</v>
      </c>
      <c r="I216" s="235"/>
      <c r="J216" s="236">
        <f t="shared" si="40"/>
        <v>0</v>
      </c>
      <c r="K216" s="232" t="s">
        <v>21</v>
      </c>
      <c r="L216" s="237"/>
      <c r="M216" s="238" t="s">
        <v>21</v>
      </c>
      <c r="N216" s="239" t="s">
        <v>40</v>
      </c>
      <c r="O216" s="40"/>
      <c r="P216" s="200">
        <f t="shared" si="41"/>
        <v>0</v>
      </c>
      <c r="Q216" s="200">
        <v>0</v>
      </c>
      <c r="R216" s="200">
        <f t="shared" si="42"/>
        <v>0</v>
      </c>
      <c r="S216" s="200">
        <v>0</v>
      </c>
      <c r="T216" s="201">
        <f t="shared" si="43"/>
        <v>0</v>
      </c>
      <c r="AR216" s="22" t="s">
        <v>212</v>
      </c>
      <c r="AT216" s="22" t="s">
        <v>290</v>
      </c>
      <c r="AU216" s="22" t="s">
        <v>79</v>
      </c>
      <c r="AY216" s="22" t="s">
        <v>171</v>
      </c>
      <c r="BE216" s="202">
        <f t="shared" si="44"/>
        <v>0</v>
      </c>
      <c r="BF216" s="202">
        <f t="shared" si="45"/>
        <v>0</v>
      </c>
      <c r="BG216" s="202">
        <f t="shared" si="46"/>
        <v>0</v>
      </c>
      <c r="BH216" s="202">
        <f t="shared" si="47"/>
        <v>0</v>
      </c>
      <c r="BI216" s="202">
        <f t="shared" si="48"/>
        <v>0</v>
      </c>
      <c r="BJ216" s="22" t="s">
        <v>77</v>
      </c>
      <c r="BK216" s="202">
        <f t="shared" si="49"/>
        <v>0</v>
      </c>
      <c r="BL216" s="22" t="s">
        <v>178</v>
      </c>
      <c r="BM216" s="22" t="s">
        <v>1800</v>
      </c>
    </row>
    <row r="217" spans="2:65" s="1" customFormat="1" ht="22.5" customHeight="1">
      <c r="B217" s="39"/>
      <c r="C217" s="230" t="s">
        <v>1085</v>
      </c>
      <c r="D217" s="230" t="s">
        <v>290</v>
      </c>
      <c r="E217" s="231" t="s">
        <v>3915</v>
      </c>
      <c r="F217" s="232" t="s">
        <v>3916</v>
      </c>
      <c r="G217" s="233" t="s">
        <v>3917</v>
      </c>
      <c r="H217" s="234">
        <v>2</v>
      </c>
      <c r="I217" s="235"/>
      <c r="J217" s="236">
        <f t="shared" si="40"/>
        <v>0</v>
      </c>
      <c r="K217" s="232" t="s">
        <v>21</v>
      </c>
      <c r="L217" s="237"/>
      <c r="M217" s="238" t="s">
        <v>21</v>
      </c>
      <c r="N217" s="239" t="s">
        <v>40</v>
      </c>
      <c r="O217" s="40"/>
      <c r="P217" s="200">
        <f t="shared" si="41"/>
        <v>0</v>
      </c>
      <c r="Q217" s="200">
        <v>0</v>
      </c>
      <c r="R217" s="200">
        <f t="shared" si="42"/>
        <v>0</v>
      </c>
      <c r="S217" s="200">
        <v>0</v>
      </c>
      <c r="T217" s="201">
        <f t="shared" si="43"/>
        <v>0</v>
      </c>
      <c r="AR217" s="22" t="s">
        <v>212</v>
      </c>
      <c r="AT217" s="22" t="s">
        <v>290</v>
      </c>
      <c r="AU217" s="22" t="s">
        <v>79</v>
      </c>
      <c r="AY217" s="22" t="s">
        <v>171</v>
      </c>
      <c r="BE217" s="202">
        <f t="shared" si="44"/>
        <v>0</v>
      </c>
      <c r="BF217" s="202">
        <f t="shared" si="45"/>
        <v>0</v>
      </c>
      <c r="BG217" s="202">
        <f t="shared" si="46"/>
        <v>0</v>
      </c>
      <c r="BH217" s="202">
        <f t="shared" si="47"/>
        <v>0</v>
      </c>
      <c r="BI217" s="202">
        <f t="shared" si="48"/>
        <v>0</v>
      </c>
      <c r="BJ217" s="22" t="s">
        <v>77</v>
      </c>
      <c r="BK217" s="202">
        <f t="shared" si="49"/>
        <v>0</v>
      </c>
      <c r="BL217" s="22" t="s">
        <v>178</v>
      </c>
      <c r="BM217" s="22" t="s">
        <v>1825</v>
      </c>
    </row>
    <row r="218" spans="2:65" s="1" customFormat="1" ht="22.5" customHeight="1">
      <c r="B218" s="39"/>
      <c r="C218" s="230" t="s">
        <v>1089</v>
      </c>
      <c r="D218" s="230" t="s">
        <v>290</v>
      </c>
      <c r="E218" s="231" t="s">
        <v>3918</v>
      </c>
      <c r="F218" s="232" t="s">
        <v>3919</v>
      </c>
      <c r="G218" s="233" t="s">
        <v>411</v>
      </c>
      <c r="H218" s="234">
        <v>8</v>
      </c>
      <c r="I218" s="235"/>
      <c r="J218" s="236">
        <f t="shared" si="40"/>
        <v>0</v>
      </c>
      <c r="K218" s="232" t="s">
        <v>21</v>
      </c>
      <c r="L218" s="237"/>
      <c r="M218" s="238" t="s">
        <v>21</v>
      </c>
      <c r="N218" s="239" t="s">
        <v>40</v>
      </c>
      <c r="O218" s="40"/>
      <c r="P218" s="200">
        <f t="shared" si="41"/>
        <v>0</v>
      </c>
      <c r="Q218" s="200">
        <v>0</v>
      </c>
      <c r="R218" s="200">
        <f t="shared" si="42"/>
        <v>0</v>
      </c>
      <c r="S218" s="200">
        <v>0</v>
      </c>
      <c r="T218" s="201">
        <f t="shared" si="43"/>
        <v>0</v>
      </c>
      <c r="AR218" s="22" t="s">
        <v>212</v>
      </c>
      <c r="AT218" s="22" t="s">
        <v>290</v>
      </c>
      <c r="AU218" s="22" t="s">
        <v>79</v>
      </c>
      <c r="AY218" s="22" t="s">
        <v>171</v>
      </c>
      <c r="BE218" s="202">
        <f t="shared" si="44"/>
        <v>0</v>
      </c>
      <c r="BF218" s="202">
        <f t="shared" si="45"/>
        <v>0</v>
      </c>
      <c r="BG218" s="202">
        <f t="shared" si="46"/>
        <v>0</v>
      </c>
      <c r="BH218" s="202">
        <f t="shared" si="47"/>
        <v>0</v>
      </c>
      <c r="BI218" s="202">
        <f t="shared" si="48"/>
        <v>0</v>
      </c>
      <c r="BJ218" s="22" t="s">
        <v>77</v>
      </c>
      <c r="BK218" s="202">
        <f t="shared" si="49"/>
        <v>0</v>
      </c>
      <c r="BL218" s="22" t="s">
        <v>178</v>
      </c>
      <c r="BM218" s="22" t="s">
        <v>1835</v>
      </c>
    </row>
    <row r="219" spans="2:65" s="1" customFormat="1" ht="22.5" customHeight="1">
      <c r="B219" s="39"/>
      <c r="C219" s="230" t="s">
        <v>1093</v>
      </c>
      <c r="D219" s="230" t="s">
        <v>290</v>
      </c>
      <c r="E219" s="231" t="s">
        <v>3920</v>
      </c>
      <c r="F219" s="232" t="s">
        <v>3921</v>
      </c>
      <c r="G219" s="233" t="s">
        <v>411</v>
      </c>
      <c r="H219" s="234">
        <v>10</v>
      </c>
      <c r="I219" s="235"/>
      <c r="J219" s="236">
        <f t="shared" si="40"/>
        <v>0</v>
      </c>
      <c r="K219" s="232" t="s">
        <v>21</v>
      </c>
      <c r="L219" s="237"/>
      <c r="M219" s="238" t="s">
        <v>21</v>
      </c>
      <c r="N219" s="239" t="s">
        <v>40</v>
      </c>
      <c r="O219" s="40"/>
      <c r="P219" s="200">
        <f t="shared" si="41"/>
        <v>0</v>
      </c>
      <c r="Q219" s="200">
        <v>0</v>
      </c>
      <c r="R219" s="200">
        <f t="shared" si="42"/>
        <v>0</v>
      </c>
      <c r="S219" s="200">
        <v>0</v>
      </c>
      <c r="T219" s="201">
        <f t="shared" si="43"/>
        <v>0</v>
      </c>
      <c r="AR219" s="22" t="s">
        <v>212</v>
      </c>
      <c r="AT219" s="22" t="s">
        <v>290</v>
      </c>
      <c r="AU219" s="22" t="s">
        <v>79</v>
      </c>
      <c r="AY219" s="22" t="s">
        <v>171</v>
      </c>
      <c r="BE219" s="202">
        <f t="shared" si="44"/>
        <v>0</v>
      </c>
      <c r="BF219" s="202">
        <f t="shared" si="45"/>
        <v>0</v>
      </c>
      <c r="BG219" s="202">
        <f t="shared" si="46"/>
        <v>0</v>
      </c>
      <c r="BH219" s="202">
        <f t="shared" si="47"/>
        <v>0</v>
      </c>
      <c r="BI219" s="202">
        <f t="shared" si="48"/>
        <v>0</v>
      </c>
      <c r="BJ219" s="22" t="s">
        <v>77</v>
      </c>
      <c r="BK219" s="202">
        <f t="shared" si="49"/>
        <v>0</v>
      </c>
      <c r="BL219" s="22" t="s">
        <v>178</v>
      </c>
      <c r="BM219" s="22" t="s">
        <v>1843</v>
      </c>
    </row>
    <row r="220" spans="2:65" s="1" customFormat="1" ht="22.5" customHeight="1">
      <c r="B220" s="39"/>
      <c r="C220" s="230" t="s">
        <v>1097</v>
      </c>
      <c r="D220" s="230" t="s">
        <v>290</v>
      </c>
      <c r="E220" s="231" t="s">
        <v>3922</v>
      </c>
      <c r="F220" s="232" t="s">
        <v>3923</v>
      </c>
      <c r="G220" s="233" t="s">
        <v>3924</v>
      </c>
      <c r="H220" s="234">
        <v>0.05</v>
      </c>
      <c r="I220" s="235"/>
      <c r="J220" s="236">
        <f t="shared" si="40"/>
        <v>0</v>
      </c>
      <c r="K220" s="232" t="s">
        <v>21</v>
      </c>
      <c r="L220" s="237"/>
      <c r="M220" s="238" t="s">
        <v>21</v>
      </c>
      <c r="N220" s="239" t="s">
        <v>40</v>
      </c>
      <c r="O220" s="40"/>
      <c r="P220" s="200">
        <f t="shared" si="41"/>
        <v>0</v>
      </c>
      <c r="Q220" s="200">
        <v>0</v>
      </c>
      <c r="R220" s="200">
        <f t="shared" si="42"/>
        <v>0</v>
      </c>
      <c r="S220" s="200">
        <v>0</v>
      </c>
      <c r="T220" s="201">
        <f t="shared" si="43"/>
        <v>0</v>
      </c>
      <c r="AR220" s="22" t="s">
        <v>212</v>
      </c>
      <c r="AT220" s="22" t="s">
        <v>290</v>
      </c>
      <c r="AU220" s="22" t="s">
        <v>79</v>
      </c>
      <c r="AY220" s="22" t="s">
        <v>171</v>
      </c>
      <c r="BE220" s="202">
        <f t="shared" si="44"/>
        <v>0</v>
      </c>
      <c r="BF220" s="202">
        <f t="shared" si="45"/>
        <v>0</v>
      </c>
      <c r="BG220" s="202">
        <f t="shared" si="46"/>
        <v>0</v>
      </c>
      <c r="BH220" s="202">
        <f t="shared" si="47"/>
        <v>0</v>
      </c>
      <c r="BI220" s="202">
        <f t="shared" si="48"/>
        <v>0</v>
      </c>
      <c r="BJ220" s="22" t="s">
        <v>77</v>
      </c>
      <c r="BK220" s="202">
        <f t="shared" si="49"/>
        <v>0</v>
      </c>
      <c r="BL220" s="22" t="s">
        <v>178</v>
      </c>
      <c r="BM220" s="22" t="s">
        <v>1853</v>
      </c>
    </row>
    <row r="221" spans="2:65" s="1" customFormat="1" ht="22.5" customHeight="1">
      <c r="B221" s="39"/>
      <c r="C221" s="230" t="s">
        <v>1101</v>
      </c>
      <c r="D221" s="230" t="s">
        <v>290</v>
      </c>
      <c r="E221" s="231" t="s">
        <v>3925</v>
      </c>
      <c r="F221" s="232" t="s">
        <v>3926</v>
      </c>
      <c r="G221" s="233" t="s">
        <v>2708</v>
      </c>
      <c r="H221" s="234">
        <v>20</v>
      </c>
      <c r="I221" s="235"/>
      <c r="J221" s="236">
        <f t="shared" si="40"/>
        <v>0</v>
      </c>
      <c r="K221" s="232" t="s">
        <v>21</v>
      </c>
      <c r="L221" s="237"/>
      <c r="M221" s="238" t="s">
        <v>21</v>
      </c>
      <c r="N221" s="239" t="s">
        <v>40</v>
      </c>
      <c r="O221" s="40"/>
      <c r="P221" s="200">
        <f t="shared" si="41"/>
        <v>0</v>
      </c>
      <c r="Q221" s="200">
        <v>0</v>
      </c>
      <c r="R221" s="200">
        <f t="shared" si="42"/>
        <v>0</v>
      </c>
      <c r="S221" s="200">
        <v>0</v>
      </c>
      <c r="T221" s="201">
        <f t="shared" si="43"/>
        <v>0</v>
      </c>
      <c r="AR221" s="22" t="s">
        <v>212</v>
      </c>
      <c r="AT221" s="22" t="s">
        <v>290</v>
      </c>
      <c r="AU221" s="22" t="s">
        <v>79</v>
      </c>
      <c r="AY221" s="22" t="s">
        <v>171</v>
      </c>
      <c r="BE221" s="202">
        <f t="shared" si="44"/>
        <v>0</v>
      </c>
      <c r="BF221" s="202">
        <f t="shared" si="45"/>
        <v>0</v>
      </c>
      <c r="BG221" s="202">
        <f t="shared" si="46"/>
        <v>0</v>
      </c>
      <c r="BH221" s="202">
        <f t="shared" si="47"/>
        <v>0</v>
      </c>
      <c r="BI221" s="202">
        <f t="shared" si="48"/>
        <v>0</v>
      </c>
      <c r="BJ221" s="22" t="s">
        <v>77</v>
      </c>
      <c r="BK221" s="202">
        <f t="shared" si="49"/>
        <v>0</v>
      </c>
      <c r="BL221" s="22" t="s">
        <v>178</v>
      </c>
      <c r="BM221" s="22" t="s">
        <v>1861</v>
      </c>
    </row>
    <row r="222" spans="2:65" s="1" customFormat="1" ht="22.5" customHeight="1">
      <c r="B222" s="39"/>
      <c r="C222" s="230" t="s">
        <v>1105</v>
      </c>
      <c r="D222" s="230" t="s">
        <v>290</v>
      </c>
      <c r="E222" s="231" t="s">
        <v>3927</v>
      </c>
      <c r="F222" s="232" t="s">
        <v>3928</v>
      </c>
      <c r="G222" s="233" t="s">
        <v>3924</v>
      </c>
      <c r="H222" s="234">
        <v>0.05</v>
      </c>
      <c r="I222" s="235"/>
      <c r="J222" s="236">
        <f t="shared" si="40"/>
        <v>0</v>
      </c>
      <c r="K222" s="232" t="s">
        <v>21</v>
      </c>
      <c r="L222" s="237"/>
      <c r="M222" s="238" t="s">
        <v>21</v>
      </c>
      <c r="N222" s="239" t="s">
        <v>40</v>
      </c>
      <c r="O222" s="40"/>
      <c r="P222" s="200">
        <f t="shared" si="41"/>
        <v>0</v>
      </c>
      <c r="Q222" s="200">
        <v>0</v>
      </c>
      <c r="R222" s="200">
        <f t="shared" si="42"/>
        <v>0</v>
      </c>
      <c r="S222" s="200">
        <v>0</v>
      </c>
      <c r="T222" s="201">
        <f t="shared" si="43"/>
        <v>0</v>
      </c>
      <c r="AR222" s="22" t="s">
        <v>212</v>
      </c>
      <c r="AT222" s="22" t="s">
        <v>290</v>
      </c>
      <c r="AU222" s="22" t="s">
        <v>79</v>
      </c>
      <c r="AY222" s="22" t="s">
        <v>171</v>
      </c>
      <c r="BE222" s="202">
        <f t="shared" si="44"/>
        <v>0</v>
      </c>
      <c r="BF222" s="202">
        <f t="shared" si="45"/>
        <v>0</v>
      </c>
      <c r="BG222" s="202">
        <f t="shared" si="46"/>
        <v>0</v>
      </c>
      <c r="BH222" s="202">
        <f t="shared" si="47"/>
        <v>0</v>
      </c>
      <c r="BI222" s="202">
        <f t="shared" si="48"/>
        <v>0</v>
      </c>
      <c r="BJ222" s="22" t="s">
        <v>77</v>
      </c>
      <c r="BK222" s="202">
        <f t="shared" si="49"/>
        <v>0</v>
      </c>
      <c r="BL222" s="22" t="s">
        <v>178</v>
      </c>
      <c r="BM222" s="22" t="s">
        <v>1869</v>
      </c>
    </row>
    <row r="223" spans="2:65" s="1" customFormat="1" ht="22.5" customHeight="1">
      <c r="B223" s="39"/>
      <c r="C223" s="230" t="s">
        <v>1109</v>
      </c>
      <c r="D223" s="230" t="s">
        <v>290</v>
      </c>
      <c r="E223" s="231" t="s">
        <v>3929</v>
      </c>
      <c r="F223" s="232" t="s">
        <v>3930</v>
      </c>
      <c r="G223" s="233" t="s">
        <v>411</v>
      </c>
      <c r="H223" s="234">
        <v>45</v>
      </c>
      <c r="I223" s="235"/>
      <c r="J223" s="236">
        <f t="shared" si="40"/>
        <v>0</v>
      </c>
      <c r="K223" s="232" t="s">
        <v>21</v>
      </c>
      <c r="L223" s="237"/>
      <c r="M223" s="238" t="s">
        <v>21</v>
      </c>
      <c r="N223" s="239" t="s">
        <v>40</v>
      </c>
      <c r="O223" s="40"/>
      <c r="P223" s="200">
        <f t="shared" si="41"/>
        <v>0</v>
      </c>
      <c r="Q223" s="200">
        <v>0</v>
      </c>
      <c r="R223" s="200">
        <f t="shared" si="42"/>
        <v>0</v>
      </c>
      <c r="S223" s="200">
        <v>0</v>
      </c>
      <c r="T223" s="201">
        <f t="shared" si="43"/>
        <v>0</v>
      </c>
      <c r="AR223" s="22" t="s">
        <v>212</v>
      </c>
      <c r="AT223" s="22" t="s">
        <v>290</v>
      </c>
      <c r="AU223" s="22" t="s">
        <v>79</v>
      </c>
      <c r="AY223" s="22" t="s">
        <v>171</v>
      </c>
      <c r="BE223" s="202">
        <f t="shared" si="44"/>
        <v>0</v>
      </c>
      <c r="BF223" s="202">
        <f t="shared" si="45"/>
        <v>0</v>
      </c>
      <c r="BG223" s="202">
        <f t="shared" si="46"/>
        <v>0</v>
      </c>
      <c r="BH223" s="202">
        <f t="shared" si="47"/>
        <v>0</v>
      </c>
      <c r="BI223" s="202">
        <f t="shared" si="48"/>
        <v>0</v>
      </c>
      <c r="BJ223" s="22" t="s">
        <v>77</v>
      </c>
      <c r="BK223" s="202">
        <f t="shared" si="49"/>
        <v>0</v>
      </c>
      <c r="BL223" s="22" t="s">
        <v>178</v>
      </c>
      <c r="BM223" s="22" t="s">
        <v>1877</v>
      </c>
    </row>
    <row r="224" spans="2:65" s="1" customFormat="1" ht="22.5" customHeight="1">
      <c r="B224" s="39"/>
      <c r="C224" s="230" t="s">
        <v>1113</v>
      </c>
      <c r="D224" s="230" t="s">
        <v>290</v>
      </c>
      <c r="E224" s="231" t="s">
        <v>3931</v>
      </c>
      <c r="F224" s="232" t="s">
        <v>3932</v>
      </c>
      <c r="G224" s="233" t="s">
        <v>2708</v>
      </c>
      <c r="H224" s="234">
        <v>7</v>
      </c>
      <c r="I224" s="235"/>
      <c r="J224" s="236">
        <f t="shared" si="40"/>
        <v>0</v>
      </c>
      <c r="K224" s="232" t="s">
        <v>21</v>
      </c>
      <c r="L224" s="237"/>
      <c r="M224" s="238" t="s">
        <v>21</v>
      </c>
      <c r="N224" s="239" t="s">
        <v>40</v>
      </c>
      <c r="O224" s="40"/>
      <c r="P224" s="200">
        <f t="shared" si="41"/>
        <v>0</v>
      </c>
      <c r="Q224" s="200">
        <v>0</v>
      </c>
      <c r="R224" s="200">
        <f t="shared" si="42"/>
        <v>0</v>
      </c>
      <c r="S224" s="200">
        <v>0</v>
      </c>
      <c r="T224" s="201">
        <f t="shared" si="43"/>
        <v>0</v>
      </c>
      <c r="AR224" s="22" t="s">
        <v>212</v>
      </c>
      <c r="AT224" s="22" t="s">
        <v>290</v>
      </c>
      <c r="AU224" s="22" t="s">
        <v>79</v>
      </c>
      <c r="AY224" s="22" t="s">
        <v>171</v>
      </c>
      <c r="BE224" s="202">
        <f t="shared" si="44"/>
        <v>0</v>
      </c>
      <c r="BF224" s="202">
        <f t="shared" si="45"/>
        <v>0</v>
      </c>
      <c r="BG224" s="202">
        <f t="shared" si="46"/>
        <v>0</v>
      </c>
      <c r="BH224" s="202">
        <f t="shared" si="47"/>
        <v>0</v>
      </c>
      <c r="BI224" s="202">
        <f t="shared" si="48"/>
        <v>0</v>
      </c>
      <c r="BJ224" s="22" t="s">
        <v>77</v>
      </c>
      <c r="BK224" s="202">
        <f t="shared" si="49"/>
        <v>0</v>
      </c>
      <c r="BL224" s="22" t="s">
        <v>178</v>
      </c>
      <c r="BM224" s="22" t="s">
        <v>1888</v>
      </c>
    </row>
    <row r="225" spans="2:65" s="1" customFormat="1" ht="22.5" customHeight="1">
      <c r="B225" s="39"/>
      <c r="C225" s="230" t="s">
        <v>1118</v>
      </c>
      <c r="D225" s="230" t="s">
        <v>290</v>
      </c>
      <c r="E225" s="231" t="s">
        <v>3933</v>
      </c>
      <c r="F225" s="232" t="s">
        <v>3934</v>
      </c>
      <c r="G225" s="233" t="s">
        <v>2708</v>
      </c>
      <c r="H225" s="234">
        <v>6</v>
      </c>
      <c r="I225" s="235"/>
      <c r="J225" s="236">
        <f t="shared" si="40"/>
        <v>0</v>
      </c>
      <c r="K225" s="232" t="s">
        <v>21</v>
      </c>
      <c r="L225" s="237"/>
      <c r="M225" s="238" t="s">
        <v>21</v>
      </c>
      <c r="N225" s="239" t="s">
        <v>40</v>
      </c>
      <c r="O225" s="40"/>
      <c r="P225" s="200">
        <f t="shared" si="41"/>
        <v>0</v>
      </c>
      <c r="Q225" s="200">
        <v>0</v>
      </c>
      <c r="R225" s="200">
        <f t="shared" si="42"/>
        <v>0</v>
      </c>
      <c r="S225" s="200">
        <v>0</v>
      </c>
      <c r="T225" s="201">
        <f t="shared" si="43"/>
        <v>0</v>
      </c>
      <c r="AR225" s="22" t="s">
        <v>212</v>
      </c>
      <c r="AT225" s="22" t="s">
        <v>290</v>
      </c>
      <c r="AU225" s="22" t="s">
        <v>79</v>
      </c>
      <c r="AY225" s="22" t="s">
        <v>171</v>
      </c>
      <c r="BE225" s="202">
        <f t="shared" si="44"/>
        <v>0</v>
      </c>
      <c r="BF225" s="202">
        <f t="shared" si="45"/>
        <v>0</v>
      </c>
      <c r="BG225" s="202">
        <f t="shared" si="46"/>
        <v>0</v>
      </c>
      <c r="BH225" s="202">
        <f t="shared" si="47"/>
        <v>0</v>
      </c>
      <c r="BI225" s="202">
        <f t="shared" si="48"/>
        <v>0</v>
      </c>
      <c r="BJ225" s="22" t="s">
        <v>77</v>
      </c>
      <c r="BK225" s="202">
        <f t="shared" si="49"/>
        <v>0</v>
      </c>
      <c r="BL225" s="22" t="s">
        <v>178</v>
      </c>
      <c r="BM225" s="22" t="s">
        <v>1896</v>
      </c>
    </row>
    <row r="226" spans="2:65" s="1" customFormat="1" ht="22.5" customHeight="1">
      <c r="B226" s="39"/>
      <c r="C226" s="230" t="s">
        <v>1128</v>
      </c>
      <c r="D226" s="230" t="s">
        <v>290</v>
      </c>
      <c r="E226" s="231" t="s">
        <v>3935</v>
      </c>
      <c r="F226" s="232" t="s">
        <v>3936</v>
      </c>
      <c r="G226" s="233" t="s">
        <v>2708</v>
      </c>
      <c r="H226" s="234">
        <v>12</v>
      </c>
      <c r="I226" s="235"/>
      <c r="J226" s="236">
        <f t="shared" si="40"/>
        <v>0</v>
      </c>
      <c r="K226" s="232" t="s">
        <v>21</v>
      </c>
      <c r="L226" s="237"/>
      <c r="M226" s="238" t="s">
        <v>21</v>
      </c>
      <c r="N226" s="239" t="s">
        <v>40</v>
      </c>
      <c r="O226" s="40"/>
      <c r="P226" s="200">
        <f t="shared" si="41"/>
        <v>0</v>
      </c>
      <c r="Q226" s="200">
        <v>0</v>
      </c>
      <c r="R226" s="200">
        <f t="shared" si="42"/>
        <v>0</v>
      </c>
      <c r="S226" s="200">
        <v>0</v>
      </c>
      <c r="T226" s="201">
        <f t="shared" si="43"/>
        <v>0</v>
      </c>
      <c r="AR226" s="22" t="s">
        <v>212</v>
      </c>
      <c r="AT226" s="22" t="s">
        <v>290</v>
      </c>
      <c r="AU226" s="22" t="s">
        <v>79</v>
      </c>
      <c r="AY226" s="22" t="s">
        <v>171</v>
      </c>
      <c r="BE226" s="202">
        <f t="shared" si="44"/>
        <v>0</v>
      </c>
      <c r="BF226" s="202">
        <f t="shared" si="45"/>
        <v>0</v>
      </c>
      <c r="BG226" s="202">
        <f t="shared" si="46"/>
        <v>0</v>
      </c>
      <c r="BH226" s="202">
        <f t="shared" si="47"/>
        <v>0</v>
      </c>
      <c r="BI226" s="202">
        <f t="shared" si="48"/>
        <v>0</v>
      </c>
      <c r="BJ226" s="22" t="s">
        <v>77</v>
      </c>
      <c r="BK226" s="202">
        <f t="shared" si="49"/>
        <v>0</v>
      </c>
      <c r="BL226" s="22" t="s">
        <v>178</v>
      </c>
      <c r="BM226" s="22" t="s">
        <v>1905</v>
      </c>
    </row>
    <row r="227" spans="2:65" s="1" customFormat="1" ht="22.5" customHeight="1">
      <c r="B227" s="39"/>
      <c r="C227" s="230" t="s">
        <v>1134</v>
      </c>
      <c r="D227" s="230" t="s">
        <v>290</v>
      </c>
      <c r="E227" s="231" t="s">
        <v>3937</v>
      </c>
      <c r="F227" s="232" t="s">
        <v>3938</v>
      </c>
      <c r="G227" s="233" t="s">
        <v>411</v>
      </c>
      <c r="H227" s="234">
        <v>60</v>
      </c>
      <c r="I227" s="235"/>
      <c r="J227" s="236">
        <f t="shared" si="40"/>
        <v>0</v>
      </c>
      <c r="K227" s="232" t="s">
        <v>21</v>
      </c>
      <c r="L227" s="237"/>
      <c r="M227" s="238" t="s">
        <v>21</v>
      </c>
      <c r="N227" s="239" t="s">
        <v>40</v>
      </c>
      <c r="O227" s="40"/>
      <c r="P227" s="200">
        <f t="shared" si="41"/>
        <v>0</v>
      </c>
      <c r="Q227" s="200">
        <v>0</v>
      </c>
      <c r="R227" s="200">
        <f t="shared" si="42"/>
        <v>0</v>
      </c>
      <c r="S227" s="200">
        <v>0</v>
      </c>
      <c r="T227" s="201">
        <f t="shared" si="43"/>
        <v>0</v>
      </c>
      <c r="AR227" s="22" t="s">
        <v>212</v>
      </c>
      <c r="AT227" s="22" t="s">
        <v>290</v>
      </c>
      <c r="AU227" s="22" t="s">
        <v>79</v>
      </c>
      <c r="AY227" s="22" t="s">
        <v>171</v>
      </c>
      <c r="BE227" s="202">
        <f t="shared" si="44"/>
        <v>0</v>
      </c>
      <c r="BF227" s="202">
        <f t="shared" si="45"/>
        <v>0</v>
      </c>
      <c r="BG227" s="202">
        <f t="shared" si="46"/>
        <v>0</v>
      </c>
      <c r="BH227" s="202">
        <f t="shared" si="47"/>
        <v>0</v>
      </c>
      <c r="BI227" s="202">
        <f t="shared" si="48"/>
        <v>0</v>
      </c>
      <c r="BJ227" s="22" t="s">
        <v>77</v>
      </c>
      <c r="BK227" s="202">
        <f t="shared" si="49"/>
        <v>0</v>
      </c>
      <c r="BL227" s="22" t="s">
        <v>178</v>
      </c>
      <c r="BM227" s="22" t="s">
        <v>1914</v>
      </c>
    </row>
    <row r="228" spans="2:65" s="1" customFormat="1" ht="22.5" customHeight="1">
      <c r="B228" s="39"/>
      <c r="C228" s="230" t="s">
        <v>1139</v>
      </c>
      <c r="D228" s="230" t="s">
        <v>290</v>
      </c>
      <c r="E228" s="231" t="s">
        <v>3939</v>
      </c>
      <c r="F228" s="232" t="s">
        <v>3940</v>
      </c>
      <c r="G228" s="233" t="s">
        <v>3760</v>
      </c>
      <c r="H228" s="234">
        <v>1</v>
      </c>
      <c r="I228" s="235"/>
      <c r="J228" s="236">
        <f t="shared" si="40"/>
        <v>0</v>
      </c>
      <c r="K228" s="232" t="s">
        <v>21</v>
      </c>
      <c r="L228" s="237"/>
      <c r="M228" s="238" t="s">
        <v>21</v>
      </c>
      <c r="N228" s="239" t="s">
        <v>40</v>
      </c>
      <c r="O228" s="40"/>
      <c r="P228" s="200">
        <f t="shared" si="41"/>
        <v>0</v>
      </c>
      <c r="Q228" s="200">
        <v>0</v>
      </c>
      <c r="R228" s="200">
        <f t="shared" si="42"/>
        <v>0</v>
      </c>
      <c r="S228" s="200">
        <v>0</v>
      </c>
      <c r="T228" s="201">
        <f t="shared" si="43"/>
        <v>0</v>
      </c>
      <c r="AR228" s="22" t="s">
        <v>212</v>
      </c>
      <c r="AT228" s="22" t="s">
        <v>290</v>
      </c>
      <c r="AU228" s="22" t="s">
        <v>79</v>
      </c>
      <c r="AY228" s="22" t="s">
        <v>171</v>
      </c>
      <c r="BE228" s="202">
        <f t="shared" si="44"/>
        <v>0</v>
      </c>
      <c r="BF228" s="202">
        <f t="shared" si="45"/>
        <v>0</v>
      </c>
      <c r="BG228" s="202">
        <f t="shared" si="46"/>
        <v>0</v>
      </c>
      <c r="BH228" s="202">
        <f t="shared" si="47"/>
        <v>0</v>
      </c>
      <c r="BI228" s="202">
        <f t="shared" si="48"/>
        <v>0</v>
      </c>
      <c r="BJ228" s="22" t="s">
        <v>77</v>
      </c>
      <c r="BK228" s="202">
        <f t="shared" si="49"/>
        <v>0</v>
      </c>
      <c r="BL228" s="22" t="s">
        <v>178</v>
      </c>
      <c r="BM228" s="22" t="s">
        <v>1926</v>
      </c>
    </row>
    <row r="229" spans="2:65" s="1" customFormat="1" ht="22.5" customHeight="1">
      <c r="B229" s="39"/>
      <c r="C229" s="230" t="s">
        <v>1148</v>
      </c>
      <c r="D229" s="230" t="s">
        <v>290</v>
      </c>
      <c r="E229" s="231" t="s">
        <v>3941</v>
      </c>
      <c r="F229" s="232" t="s">
        <v>3942</v>
      </c>
      <c r="G229" s="233" t="s">
        <v>3943</v>
      </c>
      <c r="H229" s="234">
        <v>4</v>
      </c>
      <c r="I229" s="235"/>
      <c r="J229" s="236">
        <f t="shared" si="40"/>
        <v>0</v>
      </c>
      <c r="K229" s="232" t="s">
        <v>21</v>
      </c>
      <c r="L229" s="237"/>
      <c r="M229" s="238" t="s">
        <v>21</v>
      </c>
      <c r="N229" s="239" t="s">
        <v>40</v>
      </c>
      <c r="O229" s="40"/>
      <c r="P229" s="200">
        <f t="shared" si="41"/>
        <v>0</v>
      </c>
      <c r="Q229" s="200">
        <v>0</v>
      </c>
      <c r="R229" s="200">
        <f t="shared" si="42"/>
        <v>0</v>
      </c>
      <c r="S229" s="200">
        <v>0</v>
      </c>
      <c r="T229" s="201">
        <f t="shared" si="43"/>
        <v>0</v>
      </c>
      <c r="AR229" s="22" t="s">
        <v>212</v>
      </c>
      <c r="AT229" s="22" t="s">
        <v>290</v>
      </c>
      <c r="AU229" s="22" t="s">
        <v>79</v>
      </c>
      <c r="AY229" s="22" t="s">
        <v>171</v>
      </c>
      <c r="BE229" s="202">
        <f t="shared" si="44"/>
        <v>0</v>
      </c>
      <c r="BF229" s="202">
        <f t="shared" si="45"/>
        <v>0</v>
      </c>
      <c r="BG229" s="202">
        <f t="shared" si="46"/>
        <v>0</v>
      </c>
      <c r="BH229" s="202">
        <f t="shared" si="47"/>
        <v>0</v>
      </c>
      <c r="BI229" s="202">
        <f t="shared" si="48"/>
        <v>0</v>
      </c>
      <c r="BJ229" s="22" t="s">
        <v>77</v>
      </c>
      <c r="BK229" s="202">
        <f t="shared" si="49"/>
        <v>0</v>
      </c>
      <c r="BL229" s="22" t="s">
        <v>178</v>
      </c>
      <c r="BM229" s="22" t="s">
        <v>1934</v>
      </c>
    </row>
    <row r="230" spans="2:65" s="1" customFormat="1" ht="22.5" customHeight="1">
      <c r="B230" s="39"/>
      <c r="C230" s="230" t="s">
        <v>1153</v>
      </c>
      <c r="D230" s="230" t="s">
        <v>290</v>
      </c>
      <c r="E230" s="231" t="s">
        <v>3944</v>
      </c>
      <c r="F230" s="232" t="s">
        <v>3945</v>
      </c>
      <c r="G230" s="233" t="s">
        <v>285</v>
      </c>
      <c r="H230" s="234">
        <v>210</v>
      </c>
      <c r="I230" s="235"/>
      <c r="J230" s="236">
        <f t="shared" si="40"/>
        <v>0</v>
      </c>
      <c r="K230" s="232" t="s">
        <v>21</v>
      </c>
      <c r="L230" s="237"/>
      <c r="M230" s="238" t="s">
        <v>21</v>
      </c>
      <c r="N230" s="239" t="s">
        <v>40</v>
      </c>
      <c r="O230" s="40"/>
      <c r="P230" s="200">
        <f t="shared" si="41"/>
        <v>0</v>
      </c>
      <c r="Q230" s="200">
        <v>0</v>
      </c>
      <c r="R230" s="200">
        <f t="shared" si="42"/>
        <v>0</v>
      </c>
      <c r="S230" s="200">
        <v>0</v>
      </c>
      <c r="T230" s="201">
        <f t="shared" si="43"/>
        <v>0</v>
      </c>
      <c r="AR230" s="22" t="s">
        <v>212</v>
      </c>
      <c r="AT230" s="22" t="s">
        <v>290</v>
      </c>
      <c r="AU230" s="22" t="s">
        <v>79</v>
      </c>
      <c r="AY230" s="22" t="s">
        <v>171</v>
      </c>
      <c r="BE230" s="202">
        <f t="shared" si="44"/>
        <v>0</v>
      </c>
      <c r="BF230" s="202">
        <f t="shared" si="45"/>
        <v>0</v>
      </c>
      <c r="BG230" s="202">
        <f t="shared" si="46"/>
        <v>0</v>
      </c>
      <c r="BH230" s="202">
        <f t="shared" si="47"/>
        <v>0</v>
      </c>
      <c r="BI230" s="202">
        <f t="shared" si="48"/>
        <v>0</v>
      </c>
      <c r="BJ230" s="22" t="s">
        <v>77</v>
      </c>
      <c r="BK230" s="202">
        <f t="shared" si="49"/>
        <v>0</v>
      </c>
      <c r="BL230" s="22" t="s">
        <v>178</v>
      </c>
      <c r="BM230" s="22" t="s">
        <v>1943</v>
      </c>
    </row>
    <row r="231" spans="2:65" s="1" customFormat="1" ht="22.5" customHeight="1">
      <c r="B231" s="39"/>
      <c r="C231" s="230" t="s">
        <v>1161</v>
      </c>
      <c r="D231" s="230" t="s">
        <v>290</v>
      </c>
      <c r="E231" s="231" t="s">
        <v>3946</v>
      </c>
      <c r="F231" s="232" t="s">
        <v>3947</v>
      </c>
      <c r="G231" s="233" t="s">
        <v>2708</v>
      </c>
      <c r="H231" s="234">
        <v>120</v>
      </c>
      <c r="I231" s="235"/>
      <c r="J231" s="236">
        <f t="shared" si="40"/>
        <v>0</v>
      </c>
      <c r="K231" s="232" t="s">
        <v>21</v>
      </c>
      <c r="L231" s="237"/>
      <c r="M231" s="238" t="s">
        <v>21</v>
      </c>
      <c r="N231" s="239" t="s">
        <v>40</v>
      </c>
      <c r="O231" s="40"/>
      <c r="P231" s="200">
        <f t="shared" si="41"/>
        <v>0</v>
      </c>
      <c r="Q231" s="200">
        <v>0</v>
      </c>
      <c r="R231" s="200">
        <f t="shared" si="42"/>
        <v>0</v>
      </c>
      <c r="S231" s="200">
        <v>0</v>
      </c>
      <c r="T231" s="201">
        <f t="shared" si="43"/>
        <v>0</v>
      </c>
      <c r="AR231" s="22" t="s">
        <v>212</v>
      </c>
      <c r="AT231" s="22" t="s">
        <v>290</v>
      </c>
      <c r="AU231" s="22" t="s">
        <v>79</v>
      </c>
      <c r="AY231" s="22" t="s">
        <v>171</v>
      </c>
      <c r="BE231" s="202">
        <f t="shared" si="44"/>
        <v>0</v>
      </c>
      <c r="BF231" s="202">
        <f t="shared" si="45"/>
        <v>0</v>
      </c>
      <c r="BG231" s="202">
        <f t="shared" si="46"/>
        <v>0</v>
      </c>
      <c r="BH231" s="202">
        <f t="shared" si="47"/>
        <v>0</v>
      </c>
      <c r="BI231" s="202">
        <f t="shared" si="48"/>
        <v>0</v>
      </c>
      <c r="BJ231" s="22" t="s">
        <v>77</v>
      </c>
      <c r="BK231" s="202">
        <f t="shared" si="49"/>
        <v>0</v>
      </c>
      <c r="BL231" s="22" t="s">
        <v>178</v>
      </c>
      <c r="BM231" s="22" t="s">
        <v>1955</v>
      </c>
    </row>
    <row r="232" spans="2:65" s="1" customFormat="1" ht="22.5" customHeight="1">
      <c r="B232" s="39"/>
      <c r="C232" s="230" t="s">
        <v>1166</v>
      </c>
      <c r="D232" s="230" t="s">
        <v>290</v>
      </c>
      <c r="E232" s="231" t="s">
        <v>3948</v>
      </c>
      <c r="F232" s="232" t="s">
        <v>3949</v>
      </c>
      <c r="G232" s="233" t="s">
        <v>2708</v>
      </c>
      <c r="H232" s="234">
        <v>12</v>
      </c>
      <c r="I232" s="235"/>
      <c r="J232" s="236">
        <f t="shared" ref="J232:J255" si="50">ROUND(I232*H232,2)</f>
        <v>0</v>
      </c>
      <c r="K232" s="232" t="s">
        <v>21</v>
      </c>
      <c r="L232" s="237"/>
      <c r="M232" s="238" t="s">
        <v>21</v>
      </c>
      <c r="N232" s="239" t="s">
        <v>40</v>
      </c>
      <c r="O232" s="40"/>
      <c r="P232" s="200">
        <f t="shared" ref="P232:P255" si="51">O232*H232</f>
        <v>0</v>
      </c>
      <c r="Q232" s="200">
        <v>0</v>
      </c>
      <c r="R232" s="200">
        <f t="shared" ref="R232:R255" si="52">Q232*H232</f>
        <v>0</v>
      </c>
      <c r="S232" s="200">
        <v>0</v>
      </c>
      <c r="T232" s="201">
        <f t="shared" ref="T232:T255" si="53">S232*H232</f>
        <v>0</v>
      </c>
      <c r="AR232" s="22" t="s">
        <v>212</v>
      </c>
      <c r="AT232" s="22" t="s">
        <v>290</v>
      </c>
      <c r="AU232" s="22" t="s">
        <v>79</v>
      </c>
      <c r="AY232" s="22" t="s">
        <v>171</v>
      </c>
      <c r="BE232" s="202">
        <f t="shared" ref="BE232:BE255" si="54">IF(N232="základní",J232,0)</f>
        <v>0</v>
      </c>
      <c r="BF232" s="202">
        <f t="shared" ref="BF232:BF255" si="55">IF(N232="snížená",J232,0)</f>
        <v>0</v>
      </c>
      <c r="BG232" s="202">
        <f t="shared" ref="BG232:BG255" si="56">IF(N232="zákl. přenesená",J232,0)</f>
        <v>0</v>
      </c>
      <c r="BH232" s="202">
        <f t="shared" ref="BH232:BH255" si="57">IF(N232="sníž. přenesená",J232,0)</f>
        <v>0</v>
      </c>
      <c r="BI232" s="202">
        <f t="shared" ref="BI232:BI255" si="58">IF(N232="nulová",J232,0)</f>
        <v>0</v>
      </c>
      <c r="BJ232" s="22" t="s">
        <v>77</v>
      </c>
      <c r="BK232" s="202">
        <f t="shared" ref="BK232:BK255" si="59">ROUND(I232*H232,2)</f>
        <v>0</v>
      </c>
      <c r="BL232" s="22" t="s">
        <v>178</v>
      </c>
      <c r="BM232" s="22" t="s">
        <v>1963</v>
      </c>
    </row>
    <row r="233" spans="2:65" s="1" customFormat="1" ht="22.5" customHeight="1">
      <c r="B233" s="39"/>
      <c r="C233" s="230" t="s">
        <v>1171</v>
      </c>
      <c r="D233" s="230" t="s">
        <v>290</v>
      </c>
      <c r="E233" s="231" t="s">
        <v>3950</v>
      </c>
      <c r="F233" s="232" t="s">
        <v>3951</v>
      </c>
      <c r="G233" s="233" t="s">
        <v>285</v>
      </c>
      <c r="H233" s="234">
        <v>40</v>
      </c>
      <c r="I233" s="235"/>
      <c r="J233" s="236">
        <f t="shared" si="50"/>
        <v>0</v>
      </c>
      <c r="K233" s="232" t="s">
        <v>21</v>
      </c>
      <c r="L233" s="237"/>
      <c r="M233" s="238" t="s">
        <v>21</v>
      </c>
      <c r="N233" s="239" t="s">
        <v>40</v>
      </c>
      <c r="O233" s="40"/>
      <c r="P233" s="200">
        <f t="shared" si="51"/>
        <v>0</v>
      </c>
      <c r="Q233" s="200">
        <v>0</v>
      </c>
      <c r="R233" s="200">
        <f t="shared" si="52"/>
        <v>0</v>
      </c>
      <c r="S233" s="200">
        <v>0</v>
      </c>
      <c r="T233" s="201">
        <f t="shared" si="53"/>
        <v>0</v>
      </c>
      <c r="AR233" s="22" t="s">
        <v>212</v>
      </c>
      <c r="AT233" s="22" t="s">
        <v>290</v>
      </c>
      <c r="AU233" s="22" t="s">
        <v>79</v>
      </c>
      <c r="AY233" s="22" t="s">
        <v>171</v>
      </c>
      <c r="BE233" s="202">
        <f t="shared" si="54"/>
        <v>0</v>
      </c>
      <c r="BF233" s="202">
        <f t="shared" si="55"/>
        <v>0</v>
      </c>
      <c r="BG233" s="202">
        <f t="shared" si="56"/>
        <v>0</v>
      </c>
      <c r="BH233" s="202">
        <f t="shared" si="57"/>
        <v>0</v>
      </c>
      <c r="BI233" s="202">
        <f t="shared" si="58"/>
        <v>0</v>
      </c>
      <c r="BJ233" s="22" t="s">
        <v>77</v>
      </c>
      <c r="BK233" s="202">
        <f t="shared" si="59"/>
        <v>0</v>
      </c>
      <c r="BL233" s="22" t="s">
        <v>178</v>
      </c>
      <c r="BM233" s="22" t="s">
        <v>1971</v>
      </c>
    </row>
    <row r="234" spans="2:65" s="1" customFormat="1" ht="22.5" customHeight="1">
      <c r="B234" s="39"/>
      <c r="C234" s="230" t="s">
        <v>1176</v>
      </c>
      <c r="D234" s="230" t="s">
        <v>290</v>
      </c>
      <c r="E234" s="231" t="s">
        <v>3952</v>
      </c>
      <c r="F234" s="232" t="s">
        <v>3953</v>
      </c>
      <c r="G234" s="233" t="s">
        <v>411</v>
      </c>
      <c r="H234" s="234">
        <v>3</v>
      </c>
      <c r="I234" s="235"/>
      <c r="J234" s="236">
        <f t="shared" si="50"/>
        <v>0</v>
      </c>
      <c r="K234" s="232" t="s">
        <v>21</v>
      </c>
      <c r="L234" s="237"/>
      <c r="M234" s="238" t="s">
        <v>21</v>
      </c>
      <c r="N234" s="239" t="s">
        <v>40</v>
      </c>
      <c r="O234" s="40"/>
      <c r="P234" s="200">
        <f t="shared" si="51"/>
        <v>0</v>
      </c>
      <c r="Q234" s="200">
        <v>0</v>
      </c>
      <c r="R234" s="200">
        <f t="shared" si="52"/>
        <v>0</v>
      </c>
      <c r="S234" s="200">
        <v>0</v>
      </c>
      <c r="T234" s="201">
        <f t="shared" si="53"/>
        <v>0</v>
      </c>
      <c r="AR234" s="22" t="s">
        <v>212</v>
      </c>
      <c r="AT234" s="22" t="s">
        <v>290</v>
      </c>
      <c r="AU234" s="22" t="s">
        <v>79</v>
      </c>
      <c r="AY234" s="22" t="s">
        <v>171</v>
      </c>
      <c r="BE234" s="202">
        <f t="shared" si="54"/>
        <v>0</v>
      </c>
      <c r="BF234" s="202">
        <f t="shared" si="55"/>
        <v>0</v>
      </c>
      <c r="BG234" s="202">
        <f t="shared" si="56"/>
        <v>0</v>
      </c>
      <c r="BH234" s="202">
        <f t="shared" si="57"/>
        <v>0</v>
      </c>
      <c r="BI234" s="202">
        <f t="shared" si="58"/>
        <v>0</v>
      </c>
      <c r="BJ234" s="22" t="s">
        <v>77</v>
      </c>
      <c r="BK234" s="202">
        <f t="shared" si="59"/>
        <v>0</v>
      </c>
      <c r="BL234" s="22" t="s">
        <v>178</v>
      </c>
      <c r="BM234" s="22" t="s">
        <v>1980</v>
      </c>
    </row>
    <row r="235" spans="2:65" s="1" customFormat="1" ht="22.5" customHeight="1">
      <c r="B235" s="39"/>
      <c r="C235" s="230" t="s">
        <v>1180</v>
      </c>
      <c r="D235" s="230" t="s">
        <v>290</v>
      </c>
      <c r="E235" s="231" t="s">
        <v>3954</v>
      </c>
      <c r="F235" s="232" t="s">
        <v>3955</v>
      </c>
      <c r="G235" s="233" t="s">
        <v>411</v>
      </c>
      <c r="H235" s="234">
        <v>40</v>
      </c>
      <c r="I235" s="235"/>
      <c r="J235" s="236">
        <f t="shared" si="50"/>
        <v>0</v>
      </c>
      <c r="K235" s="232" t="s">
        <v>21</v>
      </c>
      <c r="L235" s="237"/>
      <c r="M235" s="238" t="s">
        <v>21</v>
      </c>
      <c r="N235" s="239" t="s">
        <v>40</v>
      </c>
      <c r="O235" s="40"/>
      <c r="P235" s="200">
        <f t="shared" si="51"/>
        <v>0</v>
      </c>
      <c r="Q235" s="200">
        <v>0</v>
      </c>
      <c r="R235" s="200">
        <f t="shared" si="52"/>
        <v>0</v>
      </c>
      <c r="S235" s="200">
        <v>0</v>
      </c>
      <c r="T235" s="201">
        <f t="shared" si="53"/>
        <v>0</v>
      </c>
      <c r="AR235" s="22" t="s">
        <v>212</v>
      </c>
      <c r="AT235" s="22" t="s">
        <v>290</v>
      </c>
      <c r="AU235" s="22" t="s">
        <v>79</v>
      </c>
      <c r="AY235" s="22" t="s">
        <v>171</v>
      </c>
      <c r="BE235" s="202">
        <f t="shared" si="54"/>
        <v>0</v>
      </c>
      <c r="BF235" s="202">
        <f t="shared" si="55"/>
        <v>0</v>
      </c>
      <c r="BG235" s="202">
        <f t="shared" si="56"/>
        <v>0</v>
      </c>
      <c r="BH235" s="202">
        <f t="shared" si="57"/>
        <v>0</v>
      </c>
      <c r="BI235" s="202">
        <f t="shared" si="58"/>
        <v>0</v>
      </c>
      <c r="BJ235" s="22" t="s">
        <v>77</v>
      </c>
      <c r="BK235" s="202">
        <f t="shared" si="59"/>
        <v>0</v>
      </c>
      <c r="BL235" s="22" t="s">
        <v>178</v>
      </c>
      <c r="BM235" s="22" t="s">
        <v>1993</v>
      </c>
    </row>
    <row r="236" spans="2:65" s="1" customFormat="1" ht="22.5" customHeight="1">
      <c r="B236" s="39"/>
      <c r="C236" s="230" t="s">
        <v>1186</v>
      </c>
      <c r="D236" s="230" t="s">
        <v>290</v>
      </c>
      <c r="E236" s="231" t="s">
        <v>3956</v>
      </c>
      <c r="F236" s="232" t="s">
        <v>3957</v>
      </c>
      <c r="G236" s="233" t="s">
        <v>411</v>
      </c>
      <c r="H236" s="234">
        <v>75</v>
      </c>
      <c r="I236" s="235"/>
      <c r="J236" s="236">
        <f t="shared" si="50"/>
        <v>0</v>
      </c>
      <c r="K236" s="232" t="s">
        <v>21</v>
      </c>
      <c r="L236" s="237"/>
      <c r="M236" s="238" t="s">
        <v>21</v>
      </c>
      <c r="N236" s="239" t="s">
        <v>40</v>
      </c>
      <c r="O236" s="40"/>
      <c r="P236" s="200">
        <f t="shared" si="51"/>
        <v>0</v>
      </c>
      <c r="Q236" s="200">
        <v>0</v>
      </c>
      <c r="R236" s="200">
        <f t="shared" si="52"/>
        <v>0</v>
      </c>
      <c r="S236" s="200">
        <v>0</v>
      </c>
      <c r="T236" s="201">
        <f t="shared" si="53"/>
        <v>0</v>
      </c>
      <c r="AR236" s="22" t="s">
        <v>212</v>
      </c>
      <c r="AT236" s="22" t="s">
        <v>290</v>
      </c>
      <c r="AU236" s="22" t="s">
        <v>79</v>
      </c>
      <c r="AY236" s="22" t="s">
        <v>171</v>
      </c>
      <c r="BE236" s="202">
        <f t="shared" si="54"/>
        <v>0</v>
      </c>
      <c r="BF236" s="202">
        <f t="shared" si="55"/>
        <v>0</v>
      </c>
      <c r="BG236" s="202">
        <f t="shared" si="56"/>
        <v>0</v>
      </c>
      <c r="BH236" s="202">
        <f t="shared" si="57"/>
        <v>0</v>
      </c>
      <c r="BI236" s="202">
        <f t="shared" si="58"/>
        <v>0</v>
      </c>
      <c r="BJ236" s="22" t="s">
        <v>77</v>
      </c>
      <c r="BK236" s="202">
        <f t="shared" si="59"/>
        <v>0</v>
      </c>
      <c r="BL236" s="22" t="s">
        <v>178</v>
      </c>
      <c r="BM236" s="22" t="s">
        <v>2010</v>
      </c>
    </row>
    <row r="237" spans="2:65" s="1" customFormat="1" ht="22.5" customHeight="1">
      <c r="B237" s="39"/>
      <c r="C237" s="230" t="s">
        <v>1192</v>
      </c>
      <c r="D237" s="230" t="s">
        <v>290</v>
      </c>
      <c r="E237" s="231" t="s">
        <v>3958</v>
      </c>
      <c r="F237" s="232" t="s">
        <v>3959</v>
      </c>
      <c r="G237" s="233" t="s">
        <v>411</v>
      </c>
      <c r="H237" s="234">
        <v>5</v>
      </c>
      <c r="I237" s="235"/>
      <c r="J237" s="236">
        <f t="shared" si="50"/>
        <v>0</v>
      </c>
      <c r="K237" s="232" t="s">
        <v>21</v>
      </c>
      <c r="L237" s="237"/>
      <c r="M237" s="238" t="s">
        <v>21</v>
      </c>
      <c r="N237" s="239" t="s">
        <v>40</v>
      </c>
      <c r="O237" s="40"/>
      <c r="P237" s="200">
        <f t="shared" si="51"/>
        <v>0</v>
      </c>
      <c r="Q237" s="200">
        <v>0</v>
      </c>
      <c r="R237" s="200">
        <f t="shared" si="52"/>
        <v>0</v>
      </c>
      <c r="S237" s="200">
        <v>0</v>
      </c>
      <c r="T237" s="201">
        <f t="shared" si="53"/>
        <v>0</v>
      </c>
      <c r="AR237" s="22" t="s">
        <v>212</v>
      </c>
      <c r="AT237" s="22" t="s">
        <v>290</v>
      </c>
      <c r="AU237" s="22" t="s">
        <v>79</v>
      </c>
      <c r="AY237" s="22" t="s">
        <v>171</v>
      </c>
      <c r="BE237" s="202">
        <f t="shared" si="54"/>
        <v>0</v>
      </c>
      <c r="BF237" s="202">
        <f t="shared" si="55"/>
        <v>0</v>
      </c>
      <c r="BG237" s="202">
        <f t="shared" si="56"/>
        <v>0</v>
      </c>
      <c r="BH237" s="202">
        <f t="shared" si="57"/>
        <v>0</v>
      </c>
      <c r="BI237" s="202">
        <f t="shared" si="58"/>
        <v>0</v>
      </c>
      <c r="BJ237" s="22" t="s">
        <v>77</v>
      </c>
      <c r="BK237" s="202">
        <f t="shared" si="59"/>
        <v>0</v>
      </c>
      <c r="BL237" s="22" t="s">
        <v>178</v>
      </c>
      <c r="BM237" s="22" t="s">
        <v>2021</v>
      </c>
    </row>
    <row r="238" spans="2:65" s="1" customFormat="1" ht="22.5" customHeight="1">
      <c r="B238" s="39"/>
      <c r="C238" s="230" t="s">
        <v>1198</v>
      </c>
      <c r="D238" s="230" t="s">
        <v>290</v>
      </c>
      <c r="E238" s="231" t="s">
        <v>3960</v>
      </c>
      <c r="F238" s="232" t="s">
        <v>3961</v>
      </c>
      <c r="G238" s="233" t="s">
        <v>3943</v>
      </c>
      <c r="H238" s="234">
        <v>1</v>
      </c>
      <c r="I238" s="235"/>
      <c r="J238" s="236">
        <f t="shared" si="50"/>
        <v>0</v>
      </c>
      <c r="K238" s="232" t="s">
        <v>21</v>
      </c>
      <c r="L238" s="237"/>
      <c r="M238" s="238" t="s">
        <v>21</v>
      </c>
      <c r="N238" s="239" t="s">
        <v>40</v>
      </c>
      <c r="O238" s="40"/>
      <c r="P238" s="200">
        <f t="shared" si="51"/>
        <v>0</v>
      </c>
      <c r="Q238" s="200">
        <v>0</v>
      </c>
      <c r="R238" s="200">
        <f t="shared" si="52"/>
        <v>0</v>
      </c>
      <c r="S238" s="200">
        <v>0</v>
      </c>
      <c r="T238" s="201">
        <f t="shared" si="53"/>
        <v>0</v>
      </c>
      <c r="AR238" s="22" t="s">
        <v>212</v>
      </c>
      <c r="AT238" s="22" t="s">
        <v>290</v>
      </c>
      <c r="AU238" s="22" t="s">
        <v>79</v>
      </c>
      <c r="AY238" s="22" t="s">
        <v>171</v>
      </c>
      <c r="BE238" s="202">
        <f t="shared" si="54"/>
        <v>0</v>
      </c>
      <c r="BF238" s="202">
        <f t="shared" si="55"/>
        <v>0</v>
      </c>
      <c r="BG238" s="202">
        <f t="shared" si="56"/>
        <v>0</v>
      </c>
      <c r="BH238" s="202">
        <f t="shared" si="57"/>
        <v>0</v>
      </c>
      <c r="BI238" s="202">
        <f t="shared" si="58"/>
        <v>0</v>
      </c>
      <c r="BJ238" s="22" t="s">
        <v>77</v>
      </c>
      <c r="BK238" s="202">
        <f t="shared" si="59"/>
        <v>0</v>
      </c>
      <c r="BL238" s="22" t="s">
        <v>178</v>
      </c>
      <c r="BM238" s="22" t="s">
        <v>2030</v>
      </c>
    </row>
    <row r="239" spans="2:65" s="1" customFormat="1" ht="22.5" customHeight="1">
      <c r="B239" s="39"/>
      <c r="C239" s="230" t="s">
        <v>1202</v>
      </c>
      <c r="D239" s="230" t="s">
        <v>290</v>
      </c>
      <c r="E239" s="231" t="s">
        <v>3962</v>
      </c>
      <c r="F239" s="232" t="s">
        <v>3963</v>
      </c>
      <c r="G239" s="233" t="s">
        <v>3943</v>
      </c>
      <c r="H239" s="234">
        <v>3</v>
      </c>
      <c r="I239" s="235"/>
      <c r="J239" s="236">
        <f t="shared" si="50"/>
        <v>0</v>
      </c>
      <c r="K239" s="232" t="s">
        <v>21</v>
      </c>
      <c r="L239" s="237"/>
      <c r="M239" s="238" t="s">
        <v>21</v>
      </c>
      <c r="N239" s="239" t="s">
        <v>40</v>
      </c>
      <c r="O239" s="40"/>
      <c r="P239" s="200">
        <f t="shared" si="51"/>
        <v>0</v>
      </c>
      <c r="Q239" s="200">
        <v>0</v>
      </c>
      <c r="R239" s="200">
        <f t="shared" si="52"/>
        <v>0</v>
      </c>
      <c r="S239" s="200">
        <v>0</v>
      </c>
      <c r="T239" s="201">
        <f t="shared" si="53"/>
        <v>0</v>
      </c>
      <c r="AR239" s="22" t="s">
        <v>212</v>
      </c>
      <c r="AT239" s="22" t="s">
        <v>290</v>
      </c>
      <c r="AU239" s="22" t="s">
        <v>79</v>
      </c>
      <c r="AY239" s="22" t="s">
        <v>171</v>
      </c>
      <c r="BE239" s="202">
        <f t="shared" si="54"/>
        <v>0</v>
      </c>
      <c r="BF239" s="202">
        <f t="shared" si="55"/>
        <v>0</v>
      </c>
      <c r="BG239" s="202">
        <f t="shared" si="56"/>
        <v>0</v>
      </c>
      <c r="BH239" s="202">
        <f t="shared" si="57"/>
        <v>0</v>
      </c>
      <c r="BI239" s="202">
        <f t="shared" si="58"/>
        <v>0</v>
      </c>
      <c r="BJ239" s="22" t="s">
        <v>77</v>
      </c>
      <c r="BK239" s="202">
        <f t="shared" si="59"/>
        <v>0</v>
      </c>
      <c r="BL239" s="22" t="s">
        <v>178</v>
      </c>
      <c r="BM239" s="22" t="s">
        <v>2040</v>
      </c>
    </row>
    <row r="240" spans="2:65" s="1" customFormat="1" ht="22.5" customHeight="1">
      <c r="B240" s="39"/>
      <c r="C240" s="230" t="s">
        <v>1229</v>
      </c>
      <c r="D240" s="230" t="s">
        <v>290</v>
      </c>
      <c r="E240" s="231" t="s">
        <v>3964</v>
      </c>
      <c r="F240" s="232" t="s">
        <v>3965</v>
      </c>
      <c r="G240" s="233" t="s">
        <v>3943</v>
      </c>
      <c r="H240" s="234">
        <v>1</v>
      </c>
      <c r="I240" s="235"/>
      <c r="J240" s="236">
        <f t="shared" si="50"/>
        <v>0</v>
      </c>
      <c r="K240" s="232" t="s">
        <v>21</v>
      </c>
      <c r="L240" s="237"/>
      <c r="M240" s="238" t="s">
        <v>21</v>
      </c>
      <c r="N240" s="239" t="s">
        <v>40</v>
      </c>
      <c r="O240" s="40"/>
      <c r="P240" s="200">
        <f t="shared" si="51"/>
        <v>0</v>
      </c>
      <c r="Q240" s="200">
        <v>0</v>
      </c>
      <c r="R240" s="200">
        <f t="shared" si="52"/>
        <v>0</v>
      </c>
      <c r="S240" s="200">
        <v>0</v>
      </c>
      <c r="T240" s="201">
        <f t="shared" si="53"/>
        <v>0</v>
      </c>
      <c r="AR240" s="22" t="s">
        <v>212</v>
      </c>
      <c r="AT240" s="22" t="s">
        <v>290</v>
      </c>
      <c r="AU240" s="22" t="s">
        <v>79</v>
      </c>
      <c r="AY240" s="22" t="s">
        <v>171</v>
      </c>
      <c r="BE240" s="202">
        <f t="shared" si="54"/>
        <v>0</v>
      </c>
      <c r="BF240" s="202">
        <f t="shared" si="55"/>
        <v>0</v>
      </c>
      <c r="BG240" s="202">
        <f t="shared" si="56"/>
        <v>0</v>
      </c>
      <c r="BH240" s="202">
        <f t="shared" si="57"/>
        <v>0</v>
      </c>
      <c r="BI240" s="202">
        <f t="shared" si="58"/>
        <v>0</v>
      </c>
      <c r="BJ240" s="22" t="s">
        <v>77</v>
      </c>
      <c r="BK240" s="202">
        <f t="shared" si="59"/>
        <v>0</v>
      </c>
      <c r="BL240" s="22" t="s">
        <v>178</v>
      </c>
      <c r="BM240" s="22" t="s">
        <v>2052</v>
      </c>
    </row>
    <row r="241" spans="2:65" s="1" customFormat="1" ht="31.5" customHeight="1">
      <c r="B241" s="39"/>
      <c r="C241" s="230" t="s">
        <v>1234</v>
      </c>
      <c r="D241" s="230" t="s">
        <v>290</v>
      </c>
      <c r="E241" s="231" t="s">
        <v>3966</v>
      </c>
      <c r="F241" s="232" t="s">
        <v>3967</v>
      </c>
      <c r="G241" s="233" t="s">
        <v>2708</v>
      </c>
      <c r="H241" s="234">
        <v>8</v>
      </c>
      <c r="I241" s="235"/>
      <c r="J241" s="236">
        <f t="shared" si="50"/>
        <v>0</v>
      </c>
      <c r="K241" s="232" t="s">
        <v>21</v>
      </c>
      <c r="L241" s="237"/>
      <c r="M241" s="238" t="s">
        <v>21</v>
      </c>
      <c r="N241" s="239" t="s">
        <v>40</v>
      </c>
      <c r="O241" s="40"/>
      <c r="P241" s="200">
        <f t="shared" si="51"/>
        <v>0</v>
      </c>
      <c r="Q241" s="200">
        <v>0</v>
      </c>
      <c r="R241" s="200">
        <f t="shared" si="52"/>
        <v>0</v>
      </c>
      <c r="S241" s="200">
        <v>0</v>
      </c>
      <c r="T241" s="201">
        <f t="shared" si="53"/>
        <v>0</v>
      </c>
      <c r="AR241" s="22" t="s">
        <v>212</v>
      </c>
      <c r="AT241" s="22" t="s">
        <v>290</v>
      </c>
      <c r="AU241" s="22" t="s">
        <v>79</v>
      </c>
      <c r="AY241" s="22" t="s">
        <v>171</v>
      </c>
      <c r="BE241" s="202">
        <f t="shared" si="54"/>
        <v>0</v>
      </c>
      <c r="BF241" s="202">
        <f t="shared" si="55"/>
        <v>0</v>
      </c>
      <c r="BG241" s="202">
        <f t="shared" si="56"/>
        <v>0</v>
      </c>
      <c r="BH241" s="202">
        <f t="shared" si="57"/>
        <v>0</v>
      </c>
      <c r="BI241" s="202">
        <f t="shared" si="58"/>
        <v>0</v>
      </c>
      <c r="BJ241" s="22" t="s">
        <v>77</v>
      </c>
      <c r="BK241" s="202">
        <f t="shared" si="59"/>
        <v>0</v>
      </c>
      <c r="BL241" s="22" t="s">
        <v>178</v>
      </c>
      <c r="BM241" s="22" t="s">
        <v>2060</v>
      </c>
    </row>
    <row r="242" spans="2:65" s="1" customFormat="1" ht="22.5" customHeight="1">
      <c r="B242" s="39"/>
      <c r="C242" s="230" t="s">
        <v>1242</v>
      </c>
      <c r="D242" s="230" t="s">
        <v>290</v>
      </c>
      <c r="E242" s="231" t="s">
        <v>3968</v>
      </c>
      <c r="F242" s="232" t="s">
        <v>3969</v>
      </c>
      <c r="G242" s="233" t="s">
        <v>285</v>
      </c>
      <c r="H242" s="234">
        <v>16</v>
      </c>
      <c r="I242" s="235"/>
      <c r="J242" s="236">
        <f t="shared" si="50"/>
        <v>0</v>
      </c>
      <c r="K242" s="232" t="s">
        <v>21</v>
      </c>
      <c r="L242" s="237"/>
      <c r="M242" s="238" t="s">
        <v>21</v>
      </c>
      <c r="N242" s="239" t="s">
        <v>40</v>
      </c>
      <c r="O242" s="40"/>
      <c r="P242" s="200">
        <f t="shared" si="51"/>
        <v>0</v>
      </c>
      <c r="Q242" s="200">
        <v>0</v>
      </c>
      <c r="R242" s="200">
        <f t="shared" si="52"/>
        <v>0</v>
      </c>
      <c r="S242" s="200">
        <v>0</v>
      </c>
      <c r="T242" s="201">
        <f t="shared" si="53"/>
        <v>0</v>
      </c>
      <c r="AR242" s="22" t="s">
        <v>212</v>
      </c>
      <c r="AT242" s="22" t="s">
        <v>290</v>
      </c>
      <c r="AU242" s="22" t="s">
        <v>79</v>
      </c>
      <c r="AY242" s="22" t="s">
        <v>171</v>
      </c>
      <c r="BE242" s="202">
        <f t="shared" si="54"/>
        <v>0</v>
      </c>
      <c r="BF242" s="202">
        <f t="shared" si="55"/>
        <v>0</v>
      </c>
      <c r="BG242" s="202">
        <f t="shared" si="56"/>
        <v>0</v>
      </c>
      <c r="BH242" s="202">
        <f t="shared" si="57"/>
        <v>0</v>
      </c>
      <c r="BI242" s="202">
        <f t="shared" si="58"/>
        <v>0</v>
      </c>
      <c r="BJ242" s="22" t="s">
        <v>77</v>
      </c>
      <c r="BK242" s="202">
        <f t="shared" si="59"/>
        <v>0</v>
      </c>
      <c r="BL242" s="22" t="s">
        <v>178</v>
      </c>
      <c r="BM242" s="22" t="s">
        <v>2070</v>
      </c>
    </row>
    <row r="243" spans="2:65" s="1" customFormat="1" ht="22.5" customHeight="1">
      <c r="B243" s="39"/>
      <c r="C243" s="230" t="s">
        <v>1247</v>
      </c>
      <c r="D243" s="230" t="s">
        <v>290</v>
      </c>
      <c r="E243" s="231" t="s">
        <v>3970</v>
      </c>
      <c r="F243" s="232" t="s">
        <v>3971</v>
      </c>
      <c r="G243" s="233" t="s">
        <v>285</v>
      </c>
      <c r="H243" s="234">
        <v>1</v>
      </c>
      <c r="I243" s="235"/>
      <c r="J243" s="236">
        <f t="shared" si="50"/>
        <v>0</v>
      </c>
      <c r="K243" s="232" t="s">
        <v>21</v>
      </c>
      <c r="L243" s="237"/>
      <c r="M243" s="238" t="s">
        <v>21</v>
      </c>
      <c r="N243" s="239" t="s">
        <v>40</v>
      </c>
      <c r="O243" s="40"/>
      <c r="P243" s="200">
        <f t="shared" si="51"/>
        <v>0</v>
      </c>
      <c r="Q243" s="200">
        <v>0</v>
      </c>
      <c r="R243" s="200">
        <f t="shared" si="52"/>
        <v>0</v>
      </c>
      <c r="S243" s="200">
        <v>0</v>
      </c>
      <c r="T243" s="201">
        <f t="shared" si="53"/>
        <v>0</v>
      </c>
      <c r="AR243" s="22" t="s">
        <v>212</v>
      </c>
      <c r="AT243" s="22" t="s">
        <v>290</v>
      </c>
      <c r="AU243" s="22" t="s">
        <v>79</v>
      </c>
      <c r="AY243" s="22" t="s">
        <v>171</v>
      </c>
      <c r="BE243" s="202">
        <f t="shared" si="54"/>
        <v>0</v>
      </c>
      <c r="BF243" s="202">
        <f t="shared" si="55"/>
        <v>0</v>
      </c>
      <c r="BG243" s="202">
        <f t="shared" si="56"/>
        <v>0</v>
      </c>
      <c r="BH243" s="202">
        <f t="shared" si="57"/>
        <v>0</v>
      </c>
      <c r="BI243" s="202">
        <f t="shared" si="58"/>
        <v>0</v>
      </c>
      <c r="BJ243" s="22" t="s">
        <v>77</v>
      </c>
      <c r="BK243" s="202">
        <f t="shared" si="59"/>
        <v>0</v>
      </c>
      <c r="BL243" s="22" t="s">
        <v>178</v>
      </c>
      <c r="BM243" s="22" t="s">
        <v>2078</v>
      </c>
    </row>
    <row r="244" spans="2:65" s="1" customFormat="1" ht="22.5" customHeight="1">
      <c r="B244" s="39"/>
      <c r="C244" s="230" t="s">
        <v>1252</v>
      </c>
      <c r="D244" s="230" t="s">
        <v>290</v>
      </c>
      <c r="E244" s="231" t="s">
        <v>3972</v>
      </c>
      <c r="F244" s="232" t="s">
        <v>3973</v>
      </c>
      <c r="G244" s="233" t="s">
        <v>285</v>
      </c>
      <c r="H244" s="234">
        <v>2</v>
      </c>
      <c r="I244" s="235"/>
      <c r="J244" s="236">
        <f t="shared" si="50"/>
        <v>0</v>
      </c>
      <c r="K244" s="232" t="s">
        <v>21</v>
      </c>
      <c r="L244" s="237"/>
      <c r="M244" s="238" t="s">
        <v>21</v>
      </c>
      <c r="N244" s="239" t="s">
        <v>40</v>
      </c>
      <c r="O244" s="40"/>
      <c r="P244" s="200">
        <f t="shared" si="51"/>
        <v>0</v>
      </c>
      <c r="Q244" s="200">
        <v>0</v>
      </c>
      <c r="R244" s="200">
        <f t="shared" si="52"/>
        <v>0</v>
      </c>
      <c r="S244" s="200">
        <v>0</v>
      </c>
      <c r="T244" s="201">
        <f t="shared" si="53"/>
        <v>0</v>
      </c>
      <c r="AR244" s="22" t="s">
        <v>212</v>
      </c>
      <c r="AT244" s="22" t="s">
        <v>290</v>
      </c>
      <c r="AU244" s="22" t="s">
        <v>79</v>
      </c>
      <c r="AY244" s="22" t="s">
        <v>171</v>
      </c>
      <c r="BE244" s="202">
        <f t="shared" si="54"/>
        <v>0</v>
      </c>
      <c r="BF244" s="202">
        <f t="shared" si="55"/>
        <v>0</v>
      </c>
      <c r="BG244" s="202">
        <f t="shared" si="56"/>
        <v>0</v>
      </c>
      <c r="BH244" s="202">
        <f t="shared" si="57"/>
        <v>0</v>
      </c>
      <c r="BI244" s="202">
        <f t="shared" si="58"/>
        <v>0</v>
      </c>
      <c r="BJ244" s="22" t="s">
        <v>77</v>
      </c>
      <c r="BK244" s="202">
        <f t="shared" si="59"/>
        <v>0</v>
      </c>
      <c r="BL244" s="22" t="s">
        <v>178</v>
      </c>
      <c r="BM244" s="22" t="s">
        <v>2086</v>
      </c>
    </row>
    <row r="245" spans="2:65" s="1" customFormat="1" ht="22.5" customHeight="1">
      <c r="B245" s="39"/>
      <c r="C245" s="230" t="s">
        <v>1256</v>
      </c>
      <c r="D245" s="230" t="s">
        <v>290</v>
      </c>
      <c r="E245" s="231" t="s">
        <v>3974</v>
      </c>
      <c r="F245" s="232" t="s">
        <v>3975</v>
      </c>
      <c r="G245" s="233" t="s">
        <v>285</v>
      </c>
      <c r="H245" s="234">
        <v>3</v>
      </c>
      <c r="I245" s="235"/>
      <c r="J245" s="236">
        <f t="shared" si="50"/>
        <v>0</v>
      </c>
      <c r="K245" s="232" t="s">
        <v>21</v>
      </c>
      <c r="L245" s="237"/>
      <c r="M245" s="238" t="s">
        <v>21</v>
      </c>
      <c r="N245" s="239" t="s">
        <v>40</v>
      </c>
      <c r="O245" s="40"/>
      <c r="P245" s="200">
        <f t="shared" si="51"/>
        <v>0</v>
      </c>
      <c r="Q245" s="200">
        <v>0</v>
      </c>
      <c r="R245" s="200">
        <f t="shared" si="52"/>
        <v>0</v>
      </c>
      <c r="S245" s="200">
        <v>0</v>
      </c>
      <c r="T245" s="201">
        <f t="shared" si="53"/>
        <v>0</v>
      </c>
      <c r="AR245" s="22" t="s">
        <v>212</v>
      </c>
      <c r="AT245" s="22" t="s">
        <v>290</v>
      </c>
      <c r="AU245" s="22" t="s">
        <v>79</v>
      </c>
      <c r="AY245" s="22" t="s">
        <v>171</v>
      </c>
      <c r="BE245" s="202">
        <f t="shared" si="54"/>
        <v>0</v>
      </c>
      <c r="BF245" s="202">
        <f t="shared" si="55"/>
        <v>0</v>
      </c>
      <c r="BG245" s="202">
        <f t="shared" si="56"/>
        <v>0</v>
      </c>
      <c r="BH245" s="202">
        <f t="shared" si="57"/>
        <v>0</v>
      </c>
      <c r="BI245" s="202">
        <f t="shared" si="58"/>
        <v>0</v>
      </c>
      <c r="BJ245" s="22" t="s">
        <v>77</v>
      </c>
      <c r="BK245" s="202">
        <f t="shared" si="59"/>
        <v>0</v>
      </c>
      <c r="BL245" s="22" t="s">
        <v>178</v>
      </c>
      <c r="BM245" s="22" t="s">
        <v>2094</v>
      </c>
    </row>
    <row r="246" spans="2:65" s="1" customFormat="1" ht="22.5" customHeight="1">
      <c r="B246" s="39"/>
      <c r="C246" s="230" t="s">
        <v>1260</v>
      </c>
      <c r="D246" s="230" t="s">
        <v>290</v>
      </c>
      <c r="E246" s="231" t="s">
        <v>3976</v>
      </c>
      <c r="F246" s="232" t="s">
        <v>3977</v>
      </c>
      <c r="G246" s="233" t="s">
        <v>411</v>
      </c>
      <c r="H246" s="234">
        <v>25</v>
      </c>
      <c r="I246" s="235"/>
      <c r="J246" s="236">
        <f t="shared" si="50"/>
        <v>0</v>
      </c>
      <c r="K246" s="232" t="s">
        <v>21</v>
      </c>
      <c r="L246" s="237"/>
      <c r="M246" s="238" t="s">
        <v>21</v>
      </c>
      <c r="N246" s="239" t="s">
        <v>40</v>
      </c>
      <c r="O246" s="40"/>
      <c r="P246" s="200">
        <f t="shared" si="51"/>
        <v>0</v>
      </c>
      <c r="Q246" s="200">
        <v>0</v>
      </c>
      <c r="R246" s="200">
        <f t="shared" si="52"/>
        <v>0</v>
      </c>
      <c r="S246" s="200">
        <v>0</v>
      </c>
      <c r="T246" s="201">
        <f t="shared" si="53"/>
        <v>0</v>
      </c>
      <c r="AR246" s="22" t="s">
        <v>212</v>
      </c>
      <c r="AT246" s="22" t="s">
        <v>290</v>
      </c>
      <c r="AU246" s="22" t="s">
        <v>79</v>
      </c>
      <c r="AY246" s="22" t="s">
        <v>171</v>
      </c>
      <c r="BE246" s="202">
        <f t="shared" si="54"/>
        <v>0</v>
      </c>
      <c r="BF246" s="202">
        <f t="shared" si="55"/>
        <v>0</v>
      </c>
      <c r="BG246" s="202">
        <f t="shared" si="56"/>
        <v>0</v>
      </c>
      <c r="BH246" s="202">
        <f t="shared" si="57"/>
        <v>0</v>
      </c>
      <c r="BI246" s="202">
        <f t="shared" si="58"/>
        <v>0</v>
      </c>
      <c r="BJ246" s="22" t="s">
        <v>77</v>
      </c>
      <c r="BK246" s="202">
        <f t="shared" si="59"/>
        <v>0</v>
      </c>
      <c r="BL246" s="22" t="s">
        <v>178</v>
      </c>
      <c r="BM246" s="22" t="s">
        <v>2102</v>
      </c>
    </row>
    <row r="247" spans="2:65" s="1" customFormat="1" ht="22.5" customHeight="1">
      <c r="B247" s="39"/>
      <c r="C247" s="230" t="s">
        <v>1264</v>
      </c>
      <c r="D247" s="230" t="s">
        <v>290</v>
      </c>
      <c r="E247" s="231" t="s">
        <v>3978</v>
      </c>
      <c r="F247" s="232" t="s">
        <v>3979</v>
      </c>
      <c r="G247" s="233" t="s">
        <v>2708</v>
      </c>
      <c r="H247" s="234">
        <v>14</v>
      </c>
      <c r="I247" s="235"/>
      <c r="J247" s="236">
        <f t="shared" si="50"/>
        <v>0</v>
      </c>
      <c r="K247" s="232" t="s">
        <v>21</v>
      </c>
      <c r="L247" s="237"/>
      <c r="M247" s="238" t="s">
        <v>21</v>
      </c>
      <c r="N247" s="239" t="s">
        <v>40</v>
      </c>
      <c r="O247" s="40"/>
      <c r="P247" s="200">
        <f t="shared" si="51"/>
        <v>0</v>
      </c>
      <c r="Q247" s="200">
        <v>0</v>
      </c>
      <c r="R247" s="200">
        <f t="shared" si="52"/>
        <v>0</v>
      </c>
      <c r="S247" s="200">
        <v>0</v>
      </c>
      <c r="T247" s="201">
        <f t="shared" si="53"/>
        <v>0</v>
      </c>
      <c r="AR247" s="22" t="s">
        <v>212</v>
      </c>
      <c r="AT247" s="22" t="s">
        <v>290</v>
      </c>
      <c r="AU247" s="22" t="s">
        <v>79</v>
      </c>
      <c r="AY247" s="22" t="s">
        <v>171</v>
      </c>
      <c r="BE247" s="202">
        <f t="shared" si="54"/>
        <v>0</v>
      </c>
      <c r="BF247" s="202">
        <f t="shared" si="55"/>
        <v>0</v>
      </c>
      <c r="BG247" s="202">
        <f t="shared" si="56"/>
        <v>0</v>
      </c>
      <c r="BH247" s="202">
        <f t="shared" si="57"/>
        <v>0</v>
      </c>
      <c r="BI247" s="202">
        <f t="shared" si="58"/>
        <v>0</v>
      </c>
      <c r="BJ247" s="22" t="s">
        <v>77</v>
      </c>
      <c r="BK247" s="202">
        <f t="shared" si="59"/>
        <v>0</v>
      </c>
      <c r="BL247" s="22" t="s">
        <v>178</v>
      </c>
      <c r="BM247" s="22" t="s">
        <v>2112</v>
      </c>
    </row>
    <row r="248" spans="2:65" s="1" customFormat="1" ht="22.5" customHeight="1">
      <c r="B248" s="39"/>
      <c r="C248" s="230" t="s">
        <v>1271</v>
      </c>
      <c r="D248" s="230" t="s">
        <v>290</v>
      </c>
      <c r="E248" s="231" t="s">
        <v>3980</v>
      </c>
      <c r="F248" s="232" t="s">
        <v>3981</v>
      </c>
      <c r="G248" s="233" t="s">
        <v>2708</v>
      </c>
      <c r="H248" s="234">
        <v>28</v>
      </c>
      <c r="I248" s="235"/>
      <c r="J248" s="236">
        <f t="shared" si="50"/>
        <v>0</v>
      </c>
      <c r="K248" s="232" t="s">
        <v>21</v>
      </c>
      <c r="L248" s="237"/>
      <c r="M248" s="238" t="s">
        <v>21</v>
      </c>
      <c r="N248" s="239" t="s">
        <v>40</v>
      </c>
      <c r="O248" s="40"/>
      <c r="P248" s="200">
        <f t="shared" si="51"/>
        <v>0</v>
      </c>
      <c r="Q248" s="200">
        <v>0</v>
      </c>
      <c r="R248" s="200">
        <f t="shared" si="52"/>
        <v>0</v>
      </c>
      <c r="S248" s="200">
        <v>0</v>
      </c>
      <c r="T248" s="201">
        <f t="shared" si="53"/>
        <v>0</v>
      </c>
      <c r="AR248" s="22" t="s">
        <v>212</v>
      </c>
      <c r="AT248" s="22" t="s">
        <v>290</v>
      </c>
      <c r="AU248" s="22" t="s">
        <v>79</v>
      </c>
      <c r="AY248" s="22" t="s">
        <v>171</v>
      </c>
      <c r="BE248" s="202">
        <f t="shared" si="54"/>
        <v>0</v>
      </c>
      <c r="BF248" s="202">
        <f t="shared" si="55"/>
        <v>0</v>
      </c>
      <c r="BG248" s="202">
        <f t="shared" si="56"/>
        <v>0</v>
      </c>
      <c r="BH248" s="202">
        <f t="shared" si="57"/>
        <v>0</v>
      </c>
      <c r="BI248" s="202">
        <f t="shared" si="58"/>
        <v>0</v>
      </c>
      <c r="BJ248" s="22" t="s">
        <v>77</v>
      </c>
      <c r="BK248" s="202">
        <f t="shared" si="59"/>
        <v>0</v>
      </c>
      <c r="BL248" s="22" t="s">
        <v>178</v>
      </c>
      <c r="BM248" s="22" t="s">
        <v>2120</v>
      </c>
    </row>
    <row r="249" spans="2:65" s="1" customFormat="1" ht="22.5" customHeight="1">
      <c r="B249" s="39"/>
      <c r="C249" s="230" t="s">
        <v>1275</v>
      </c>
      <c r="D249" s="230" t="s">
        <v>290</v>
      </c>
      <c r="E249" s="231" t="s">
        <v>3982</v>
      </c>
      <c r="F249" s="232" t="s">
        <v>3983</v>
      </c>
      <c r="G249" s="233" t="s">
        <v>411</v>
      </c>
      <c r="H249" s="234">
        <v>85</v>
      </c>
      <c r="I249" s="235"/>
      <c r="J249" s="236">
        <f t="shared" si="50"/>
        <v>0</v>
      </c>
      <c r="K249" s="232" t="s">
        <v>21</v>
      </c>
      <c r="L249" s="237"/>
      <c r="M249" s="238" t="s">
        <v>21</v>
      </c>
      <c r="N249" s="239" t="s">
        <v>40</v>
      </c>
      <c r="O249" s="40"/>
      <c r="P249" s="200">
        <f t="shared" si="51"/>
        <v>0</v>
      </c>
      <c r="Q249" s="200">
        <v>0</v>
      </c>
      <c r="R249" s="200">
        <f t="shared" si="52"/>
        <v>0</v>
      </c>
      <c r="S249" s="200">
        <v>0</v>
      </c>
      <c r="T249" s="201">
        <f t="shared" si="53"/>
        <v>0</v>
      </c>
      <c r="AR249" s="22" t="s">
        <v>212</v>
      </c>
      <c r="AT249" s="22" t="s">
        <v>290</v>
      </c>
      <c r="AU249" s="22" t="s">
        <v>79</v>
      </c>
      <c r="AY249" s="22" t="s">
        <v>171</v>
      </c>
      <c r="BE249" s="202">
        <f t="shared" si="54"/>
        <v>0</v>
      </c>
      <c r="BF249" s="202">
        <f t="shared" si="55"/>
        <v>0</v>
      </c>
      <c r="BG249" s="202">
        <f t="shared" si="56"/>
        <v>0</v>
      </c>
      <c r="BH249" s="202">
        <f t="shared" si="57"/>
        <v>0</v>
      </c>
      <c r="BI249" s="202">
        <f t="shared" si="58"/>
        <v>0</v>
      </c>
      <c r="BJ249" s="22" t="s">
        <v>77</v>
      </c>
      <c r="BK249" s="202">
        <f t="shared" si="59"/>
        <v>0</v>
      </c>
      <c r="BL249" s="22" t="s">
        <v>178</v>
      </c>
      <c r="BM249" s="22" t="s">
        <v>2128</v>
      </c>
    </row>
    <row r="250" spans="2:65" s="1" customFormat="1" ht="22.5" customHeight="1">
      <c r="B250" s="39"/>
      <c r="C250" s="230" t="s">
        <v>1279</v>
      </c>
      <c r="D250" s="230" t="s">
        <v>290</v>
      </c>
      <c r="E250" s="231" t="s">
        <v>3984</v>
      </c>
      <c r="F250" s="232" t="s">
        <v>3985</v>
      </c>
      <c r="G250" s="233" t="s">
        <v>411</v>
      </c>
      <c r="H250" s="234">
        <v>130</v>
      </c>
      <c r="I250" s="235"/>
      <c r="J250" s="236">
        <f t="shared" si="50"/>
        <v>0</v>
      </c>
      <c r="K250" s="232" t="s">
        <v>21</v>
      </c>
      <c r="L250" s="237"/>
      <c r="M250" s="238" t="s">
        <v>21</v>
      </c>
      <c r="N250" s="239" t="s">
        <v>40</v>
      </c>
      <c r="O250" s="40"/>
      <c r="P250" s="200">
        <f t="shared" si="51"/>
        <v>0</v>
      </c>
      <c r="Q250" s="200">
        <v>0</v>
      </c>
      <c r="R250" s="200">
        <f t="shared" si="52"/>
        <v>0</v>
      </c>
      <c r="S250" s="200">
        <v>0</v>
      </c>
      <c r="T250" s="201">
        <f t="shared" si="53"/>
        <v>0</v>
      </c>
      <c r="AR250" s="22" t="s">
        <v>212</v>
      </c>
      <c r="AT250" s="22" t="s">
        <v>290</v>
      </c>
      <c r="AU250" s="22" t="s">
        <v>79</v>
      </c>
      <c r="AY250" s="22" t="s">
        <v>171</v>
      </c>
      <c r="BE250" s="202">
        <f t="shared" si="54"/>
        <v>0</v>
      </c>
      <c r="BF250" s="202">
        <f t="shared" si="55"/>
        <v>0</v>
      </c>
      <c r="BG250" s="202">
        <f t="shared" si="56"/>
        <v>0</v>
      </c>
      <c r="BH250" s="202">
        <f t="shared" si="57"/>
        <v>0</v>
      </c>
      <c r="BI250" s="202">
        <f t="shared" si="58"/>
        <v>0</v>
      </c>
      <c r="BJ250" s="22" t="s">
        <v>77</v>
      </c>
      <c r="BK250" s="202">
        <f t="shared" si="59"/>
        <v>0</v>
      </c>
      <c r="BL250" s="22" t="s">
        <v>178</v>
      </c>
      <c r="BM250" s="22" t="s">
        <v>2137</v>
      </c>
    </row>
    <row r="251" spans="2:65" s="1" customFormat="1" ht="22.5" customHeight="1">
      <c r="B251" s="39"/>
      <c r="C251" s="230" t="s">
        <v>1284</v>
      </c>
      <c r="D251" s="230" t="s">
        <v>290</v>
      </c>
      <c r="E251" s="231" t="s">
        <v>3986</v>
      </c>
      <c r="F251" s="232" t="s">
        <v>3987</v>
      </c>
      <c r="G251" s="233" t="s">
        <v>411</v>
      </c>
      <c r="H251" s="234">
        <v>50</v>
      </c>
      <c r="I251" s="235"/>
      <c r="J251" s="236">
        <f t="shared" si="50"/>
        <v>0</v>
      </c>
      <c r="K251" s="232" t="s">
        <v>21</v>
      </c>
      <c r="L251" s="237"/>
      <c r="M251" s="238" t="s">
        <v>21</v>
      </c>
      <c r="N251" s="239" t="s">
        <v>40</v>
      </c>
      <c r="O251" s="40"/>
      <c r="P251" s="200">
        <f t="shared" si="51"/>
        <v>0</v>
      </c>
      <c r="Q251" s="200">
        <v>0</v>
      </c>
      <c r="R251" s="200">
        <f t="shared" si="52"/>
        <v>0</v>
      </c>
      <c r="S251" s="200">
        <v>0</v>
      </c>
      <c r="T251" s="201">
        <f t="shared" si="53"/>
        <v>0</v>
      </c>
      <c r="AR251" s="22" t="s">
        <v>212</v>
      </c>
      <c r="AT251" s="22" t="s">
        <v>290</v>
      </c>
      <c r="AU251" s="22" t="s">
        <v>79</v>
      </c>
      <c r="AY251" s="22" t="s">
        <v>171</v>
      </c>
      <c r="BE251" s="202">
        <f t="shared" si="54"/>
        <v>0</v>
      </c>
      <c r="BF251" s="202">
        <f t="shared" si="55"/>
        <v>0</v>
      </c>
      <c r="BG251" s="202">
        <f t="shared" si="56"/>
        <v>0</v>
      </c>
      <c r="BH251" s="202">
        <f t="shared" si="57"/>
        <v>0</v>
      </c>
      <c r="BI251" s="202">
        <f t="shared" si="58"/>
        <v>0</v>
      </c>
      <c r="BJ251" s="22" t="s">
        <v>77</v>
      </c>
      <c r="BK251" s="202">
        <f t="shared" si="59"/>
        <v>0</v>
      </c>
      <c r="BL251" s="22" t="s">
        <v>178</v>
      </c>
      <c r="BM251" s="22" t="s">
        <v>2147</v>
      </c>
    </row>
    <row r="252" spans="2:65" s="1" customFormat="1" ht="22.5" customHeight="1">
      <c r="B252" s="39"/>
      <c r="C252" s="230" t="s">
        <v>1289</v>
      </c>
      <c r="D252" s="230" t="s">
        <v>290</v>
      </c>
      <c r="E252" s="231" t="s">
        <v>3988</v>
      </c>
      <c r="F252" s="232" t="s">
        <v>3989</v>
      </c>
      <c r="G252" s="233" t="s">
        <v>411</v>
      </c>
      <c r="H252" s="234">
        <v>55</v>
      </c>
      <c r="I252" s="235"/>
      <c r="J252" s="236">
        <f t="shared" si="50"/>
        <v>0</v>
      </c>
      <c r="K252" s="232" t="s">
        <v>21</v>
      </c>
      <c r="L252" s="237"/>
      <c r="M252" s="238" t="s">
        <v>21</v>
      </c>
      <c r="N252" s="239" t="s">
        <v>40</v>
      </c>
      <c r="O252" s="40"/>
      <c r="P252" s="200">
        <f t="shared" si="51"/>
        <v>0</v>
      </c>
      <c r="Q252" s="200">
        <v>0</v>
      </c>
      <c r="R252" s="200">
        <f t="shared" si="52"/>
        <v>0</v>
      </c>
      <c r="S252" s="200">
        <v>0</v>
      </c>
      <c r="T252" s="201">
        <f t="shared" si="53"/>
        <v>0</v>
      </c>
      <c r="AR252" s="22" t="s">
        <v>212</v>
      </c>
      <c r="AT252" s="22" t="s">
        <v>290</v>
      </c>
      <c r="AU252" s="22" t="s">
        <v>79</v>
      </c>
      <c r="AY252" s="22" t="s">
        <v>171</v>
      </c>
      <c r="BE252" s="202">
        <f t="shared" si="54"/>
        <v>0</v>
      </c>
      <c r="BF252" s="202">
        <f t="shared" si="55"/>
        <v>0</v>
      </c>
      <c r="BG252" s="202">
        <f t="shared" si="56"/>
        <v>0</v>
      </c>
      <c r="BH252" s="202">
        <f t="shared" si="57"/>
        <v>0</v>
      </c>
      <c r="BI252" s="202">
        <f t="shared" si="58"/>
        <v>0</v>
      </c>
      <c r="BJ252" s="22" t="s">
        <v>77</v>
      </c>
      <c r="BK252" s="202">
        <f t="shared" si="59"/>
        <v>0</v>
      </c>
      <c r="BL252" s="22" t="s">
        <v>178</v>
      </c>
      <c r="BM252" s="22" t="s">
        <v>2156</v>
      </c>
    </row>
    <row r="253" spans="2:65" s="1" customFormat="1" ht="22.5" customHeight="1">
      <c r="B253" s="39"/>
      <c r="C253" s="230" t="s">
        <v>1293</v>
      </c>
      <c r="D253" s="230" t="s">
        <v>290</v>
      </c>
      <c r="E253" s="231" t="s">
        <v>3990</v>
      </c>
      <c r="F253" s="232" t="s">
        <v>3991</v>
      </c>
      <c r="G253" s="233" t="s">
        <v>411</v>
      </c>
      <c r="H253" s="234">
        <v>30</v>
      </c>
      <c r="I253" s="235"/>
      <c r="J253" s="236">
        <f t="shared" si="50"/>
        <v>0</v>
      </c>
      <c r="K253" s="232" t="s">
        <v>21</v>
      </c>
      <c r="L253" s="237"/>
      <c r="M253" s="238" t="s">
        <v>21</v>
      </c>
      <c r="N253" s="239" t="s">
        <v>40</v>
      </c>
      <c r="O253" s="40"/>
      <c r="P253" s="200">
        <f t="shared" si="51"/>
        <v>0</v>
      </c>
      <c r="Q253" s="200">
        <v>0</v>
      </c>
      <c r="R253" s="200">
        <f t="shared" si="52"/>
        <v>0</v>
      </c>
      <c r="S253" s="200">
        <v>0</v>
      </c>
      <c r="T253" s="201">
        <f t="shared" si="53"/>
        <v>0</v>
      </c>
      <c r="AR253" s="22" t="s">
        <v>212</v>
      </c>
      <c r="AT253" s="22" t="s">
        <v>290</v>
      </c>
      <c r="AU253" s="22" t="s">
        <v>79</v>
      </c>
      <c r="AY253" s="22" t="s">
        <v>171</v>
      </c>
      <c r="BE253" s="202">
        <f t="shared" si="54"/>
        <v>0</v>
      </c>
      <c r="BF253" s="202">
        <f t="shared" si="55"/>
        <v>0</v>
      </c>
      <c r="BG253" s="202">
        <f t="shared" si="56"/>
        <v>0</v>
      </c>
      <c r="BH253" s="202">
        <f t="shared" si="57"/>
        <v>0</v>
      </c>
      <c r="BI253" s="202">
        <f t="shared" si="58"/>
        <v>0</v>
      </c>
      <c r="BJ253" s="22" t="s">
        <v>77</v>
      </c>
      <c r="BK253" s="202">
        <f t="shared" si="59"/>
        <v>0</v>
      </c>
      <c r="BL253" s="22" t="s">
        <v>178</v>
      </c>
      <c r="BM253" s="22" t="s">
        <v>2171</v>
      </c>
    </row>
    <row r="254" spans="2:65" s="1" customFormat="1" ht="22.5" customHeight="1">
      <c r="B254" s="39"/>
      <c r="C254" s="230" t="s">
        <v>1298</v>
      </c>
      <c r="D254" s="230" t="s">
        <v>290</v>
      </c>
      <c r="E254" s="231" t="s">
        <v>3992</v>
      </c>
      <c r="F254" s="232" t="s">
        <v>3993</v>
      </c>
      <c r="G254" s="233" t="s">
        <v>411</v>
      </c>
      <c r="H254" s="234">
        <v>85</v>
      </c>
      <c r="I254" s="235"/>
      <c r="J254" s="236">
        <f t="shared" si="50"/>
        <v>0</v>
      </c>
      <c r="K254" s="232" t="s">
        <v>21</v>
      </c>
      <c r="L254" s="237"/>
      <c r="M254" s="238" t="s">
        <v>21</v>
      </c>
      <c r="N254" s="239" t="s">
        <v>40</v>
      </c>
      <c r="O254" s="40"/>
      <c r="P254" s="200">
        <f t="shared" si="51"/>
        <v>0</v>
      </c>
      <c r="Q254" s="200">
        <v>0</v>
      </c>
      <c r="R254" s="200">
        <f t="shared" si="52"/>
        <v>0</v>
      </c>
      <c r="S254" s="200">
        <v>0</v>
      </c>
      <c r="T254" s="201">
        <f t="shared" si="53"/>
        <v>0</v>
      </c>
      <c r="AR254" s="22" t="s">
        <v>212</v>
      </c>
      <c r="AT254" s="22" t="s">
        <v>290</v>
      </c>
      <c r="AU254" s="22" t="s">
        <v>79</v>
      </c>
      <c r="AY254" s="22" t="s">
        <v>171</v>
      </c>
      <c r="BE254" s="202">
        <f t="shared" si="54"/>
        <v>0</v>
      </c>
      <c r="BF254" s="202">
        <f t="shared" si="55"/>
        <v>0</v>
      </c>
      <c r="BG254" s="202">
        <f t="shared" si="56"/>
        <v>0</v>
      </c>
      <c r="BH254" s="202">
        <f t="shared" si="57"/>
        <v>0</v>
      </c>
      <c r="BI254" s="202">
        <f t="shared" si="58"/>
        <v>0</v>
      </c>
      <c r="BJ254" s="22" t="s">
        <v>77</v>
      </c>
      <c r="BK254" s="202">
        <f t="shared" si="59"/>
        <v>0</v>
      </c>
      <c r="BL254" s="22" t="s">
        <v>178</v>
      </c>
      <c r="BM254" s="22" t="s">
        <v>2182</v>
      </c>
    </row>
    <row r="255" spans="2:65" s="1" customFormat="1" ht="22.5" customHeight="1">
      <c r="B255" s="39"/>
      <c r="C255" s="230" t="s">
        <v>1303</v>
      </c>
      <c r="D255" s="230" t="s">
        <v>290</v>
      </c>
      <c r="E255" s="231" t="s">
        <v>3994</v>
      </c>
      <c r="F255" s="232" t="s">
        <v>3995</v>
      </c>
      <c r="G255" s="233" t="s">
        <v>411</v>
      </c>
      <c r="H255" s="234">
        <v>320</v>
      </c>
      <c r="I255" s="235"/>
      <c r="J255" s="236">
        <f t="shared" si="50"/>
        <v>0</v>
      </c>
      <c r="K255" s="232" t="s">
        <v>21</v>
      </c>
      <c r="L255" s="237"/>
      <c r="M255" s="238" t="s">
        <v>21</v>
      </c>
      <c r="N255" s="239" t="s">
        <v>40</v>
      </c>
      <c r="O255" s="40"/>
      <c r="P255" s="200">
        <f t="shared" si="51"/>
        <v>0</v>
      </c>
      <c r="Q255" s="200">
        <v>0</v>
      </c>
      <c r="R255" s="200">
        <f t="shared" si="52"/>
        <v>0</v>
      </c>
      <c r="S255" s="200">
        <v>0</v>
      </c>
      <c r="T255" s="201">
        <f t="shared" si="53"/>
        <v>0</v>
      </c>
      <c r="AR255" s="22" t="s">
        <v>212</v>
      </c>
      <c r="AT255" s="22" t="s">
        <v>290</v>
      </c>
      <c r="AU255" s="22" t="s">
        <v>79</v>
      </c>
      <c r="AY255" s="22" t="s">
        <v>171</v>
      </c>
      <c r="BE255" s="202">
        <f t="shared" si="54"/>
        <v>0</v>
      </c>
      <c r="BF255" s="202">
        <f t="shared" si="55"/>
        <v>0</v>
      </c>
      <c r="BG255" s="202">
        <f t="shared" si="56"/>
        <v>0</v>
      </c>
      <c r="BH255" s="202">
        <f t="shared" si="57"/>
        <v>0</v>
      </c>
      <c r="BI255" s="202">
        <f t="shared" si="58"/>
        <v>0</v>
      </c>
      <c r="BJ255" s="22" t="s">
        <v>77</v>
      </c>
      <c r="BK255" s="202">
        <f t="shared" si="59"/>
        <v>0</v>
      </c>
      <c r="BL255" s="22" t="s">
        <v>178</v>
      </c>
      <c r="BM255" s="22" t="s">
        <v>2191</v>
      </c>
    </row>
    <row r="256" spans="2:65" s="10" customFormat="1" ht="29.85" customHeight="1">
      <c r="B256" s="174"/>
      <c r="C256" s="175"/>
      <c r="D256" s="188" t="s">
        <v>68</v>
      </c>
      <c r="E256" s="189" t="s">
        <v>1561</v>
      </c>
      <c r="F256" s="189" t="s">
        <v>3996</v>
      </c>
      <c r="G256" s="175"/>
      <c r="H256" s="175"/>
      <c r="I256" s="178"/>
      <c r="J256" s="190">
        <f>BK256</f>
        <v>0</v>
      </c>
      <c r="K256" s="175"/>
      <c r="L256" s="180"/>
      <c r="M256" s="181"/>
      <c r="N256" s="182"/>
      <c r="O256" s="182"/>
      <c r="P256" s="183">
        <f>SUM(P257:P265)</f>
        <v>0</v>
      </c>
      <c r="Q256" s="182"/>
      <c r="R256" s="183">
        <f>SUM(R257:R265)</f>
        <v>0</v>
      </c>
      <c r="S256" s="182"/>
      <c r="T256" s="184">
        <f>SUM(T257:T265)</f>
        <v>0</v>
      </c>
      <c r="AR256" s="185" t="s">
        <v>77</v>
      </c>
      <c r="AT256" s="186" t="s">
        <v>68</v>
      </c>
      <c r="AU256" s="186" t="s">
        <v>77</v>
      </c>
      <c r="AY256" s="185" t="s">
        <v>171</v>
      </c>
      <c r="BK256" s="187">
        <f>SUM(BK257:BK265)</f>
        <v>0</v>
      </c>
    </row>
    <row r="257" spans="2:65" s="1" customFormat="1" ht="22.5" customHeight="1">
      <c r="B257" s="39"/>
      <c r="C257" s="191" t="s">
        <v>1308</v>
      </c>
      <c r="D257" s="191" t="s">
        <v>173</v>
      </c>
      <c r="E257" s="192" t="s">
        <v>3997</v>
      </c>
      <c r="F257" s="193" t="s">
        <v>3998</v>
      </c>
      <c r="G257" s="194" t="s">
        <v>3235</v>
      </c>
      <c r="H257" s="195">
        <v>8</v>
      </c>
      <c r="I257" s="196"/>
      <c r="J257" s="197">
        <f>ROUND(I257*H257,2)</f>
        <v>0</v>
      </c>
      <c r="K257" s="193" t="s">
        <v>21</v>
      </c>
      <c r="L257" s="59"/>
      <c r="M257" s="198" t="s">
        <v>21</v>
      </c>
      <c r="N257" s="199" t="s">
        <v>40</v>
      </c>
      <c r="O257" s="40"/>
      <c r="P257" s="200">
        <f>O257*H257</f>
        <v>0</v>
      </c>
      <c r="Q257" s="200">
        <v>0</v>
      </c>
      <c r="R257" s="200">
        <f>Q257*H257</f>
        <v>0</v>
      </c>
      <c r="S257" s="200">
        <v>0</v>
      </c>
      <c r="T257" s="201">
        <f>S257*H257</f>
        <v>0</v>
      </c>
      <c r="AR257" s="22" t="s">
        <v>178</v>
      </c>
      <c r="AT257" s="22" t="s">
        <v>173</v>
      </c>
      <c r="AU257" s="22" t="s">
        <v>79</v>
      </c>
      <c r="AY257" s="22" t="s">
        <v>171</v>
      </c>
      <c r="BE257" s="202">
        <f>IF(N257="základní",J257,0)</f>
        <v>0</v>
      </c>
      <c r="BF257" s="202">
        <f>IF(N257="snížená",J257,0)</f>
        <v>0</v>
      </c>
      <c r="BG257" s="202">
        <f>IF(N257="zákl. přenesená",J257,0)</f>
        <v>0</v>
      </c>
      <c r="BH257" s="202">
        <f>IF(N257="sníž. přenesená",J257,0)</f>
        <v>0</v>
      </c>
      <c r="BI257" s="202">
        <f>IF(N257="nulová",J257,0)</f>
        <v>0</v>
      </c>
      <c r="BJ257" s="22" t="s">
        <v>77</v>
      </c>
      <c r="BK257" s="202">
        <f>ROUND(I257*H257,2)</f>
        <v>0</v>
      </c>
      <c r="BL257" s="22" t="s">
        <v>178</v>
      </c>
      <c r="BM257" s="22" t="s">
        <v>2209</v>
      </c>
    </row>
    <row r="258" spans="2:65" s="1" customFormat="1" ht="22.5" customHeight="1">
      <c r="B258" s="39"/>
      <c r="C258" s="191" t="s">
        <v>1313</v>
      </c>
      <c r="D258" s="191" t="s">
        <v>173</v>
      </c>
      <c r="E258" s="192" t="s">
        <v>3999</v>
      </c>
      <c r="F258" s="193" t="s">
        <v>4000</v>
      </c>
      <c r="G258" s="194" t="s">
        <v>3235</v>
      </c>
      <c r="H258" s="195">
        <v>12</v>
      </c>
      <c r="I258" s="196"/>
      <c r="J258" s="197">
        <f>ROUND(I258*H258,2)</f>
        <v>0</v>
      </c>
      <c r="K258" s="193" t="s">
        <v>21</v>
      </c>
      <c r="L258" s="59"/>
      <c r="M258" s="198" t="s">
        <v>21</v>
      </c>
      <c r="N258" s="199" t="s">
        <v>40</v>
      </c>
      <c r="O258" s="40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AR258" s="22" t="s">
        <v>178</v>
      </c>
      <c r="AT258" s="22" t="s">
        <v>173</v>
      </c>
      <c r="AU258" s="22" t="s">
        <v>79</v>
      </c>
      <c r="AY258" s="22" t="s">
        <v>171</v>
      </c>
      <c r="BE258" s="202">
        <f>IF(N258="základní",J258,0)</f>
        <v>0</v>
      </c>
      <c r="BF258" s="202">
        <f>IF(N258="snížená",J258,0)</f>
        <v>0</v>
      </c>
      <c r="BG258" s="202">
        <f>IF(N258="zákl. přenesená",J258,0)</f>
        <v>0</v>
      </c>
      <c r="BH258" s="202">
        <f>IF(N258="sníž. přenesená",J258,0)</f>
        <v>0</v>
      </c>
      <c r="BI258" s="202">
        <f>IF(N258="nulová",J258,0)</f>
        <v>0</v>
      </c>
      <c r="BJ258" s="22" t="s">
        <v>77</v>
      </c>
      <c r="BK258" s="202">
        <f>ROUND(I258*H258,2)</f>
        <v>0</v>
      </c>
      <c r="BL258" s="22" t="s">
        <v>178</v>
      </c>
      <c r="BM258" s="22" t="s">
        <v>2225</v>
      </c>
    </row>
    <row r="259" spans="2:65" s="1" customFormat="1" ht="22.5" customHeight="1">
      <c r="B259" s="39"/>
      <c r="C259" s="191" t="s">
        <v>1320</v>
      </c>
      <c r="D259" s="191" t="s">
        <v>173</v>
      </c>
      <c r="E259" s="192" t="s">
        <v>4001</v>
      </c>
      <c r="F259" s="193" t="s">
        <v>4002</v>
      </c>
      <c r="G259" s="194" t="s">
        <v>3235</v>
      </c>
      <c r="H259" s="195">
        <v>4</v>
      </c>
      <c r="I259" s="196"/>
      <c r="J259" s="197">
        <f>ROUND(I259*H259,2)</f>
        <v>0</v>
      </c>
      <c r="K259" s="193" t="s">
        <v>21</v>
      </c>
      <c r="L259" s="59"/>
      <c r="M259" s="198" t="s">
        <v>21</v>
      </c>
      <c r="N259" s="199" t="s">
        <v>40</v>
      </c>
      <c r="O259" s="40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AR259" s="22" t="s">
        <v>178</v>
      </c>
      <c r="AT259" s="22" t="s">
        <v>173</v>
      </c>
      <c r="AU259" s="22" t="s">
        <v>79</v>
      </c>
      <c r="AY259" s="22" t="s">
        <v>171</v>
      </c>
      <c r="BE259" s="202">
        <f>IF(N259="základní",J259,0)</f>
        <v>0</v>
      </c>
      <c r="BF259" s="202">
        <f>IF(N259="snížená",J259,0)</f>
        <v>0</v>
      </c>
      <c r="BG259" s="202">
        <f>IF(N259="zákl. přenesená",J259,0)</f>
        <v>0</v>
      </c>
      <c r="BH259" s="202">
        <f>IF(N259="sníž. přenesená",J259,0)</f>
        <v>0</v>
      </c>
      <c r="BI259" s="202">
        <f>IF(N259="nulová",J259,0)</f>
        <v>0</v>
      </c>
      <c r="BJ259" s="22" t="s">
        <v>77</v>
      </c>
      <c r="BK259" s="202">
        <f>ROUND(I259*H259,2)</f>
        <v>0</v>
      </c>
      <c r="BL259" s="22" t="s">
        <v>178</v>
      </c>
      <c r="BM259" s="22" t="s">
        <v>2237</v>
      </c>
    </row>
    <row r="260" spans="2:65" s="1" customFormat="1" ht="22.5" customHeight="1">
      <c r="B260" s="39"/>
      <c r="C260" s="191" t="s">
        <v>1328</v>
      </c>
      <c r="D260" s="191" t="s">
        <v>173</v>
      </c>
      <c r="E260" s="192" t="s">
        <v>4003</v>
      </c>
      <c r="F260" s="193" t="s">
        <v>4004</v>
      </c>
      <c r="G260" s="194" t="s">
        <v>2708</v>
      </c>
      <c r="H260" s="195">
        <v>6</v>
      </c>
      <c r="I260" s="196"/>
      <c r="J260" s="197">
        <f>ROUND(I260*H260,2)</f>
        <v>0</v>
      </c>
      <c r="K260" s="193" t="s">
        <v>21</v>
      </c>
      <c r="L260" s="59"/>
      <c r="M260" s="198" t="s">
        <v>21</v>
      </c>
      <c r="N260" s="199" t="s">
        <v>40</v>
      </c>
      <c r="O260" s="40"/>
      <c r="P260" s="200">
        <f>O260*H260</f>
        <v>0</v>
      </c>
      <c r="Q260" s="200">
        <v>0</v>
      </c>
      <c r="R260" s="200">
        <f>Q260*H260</f>
        <v>0</v>
      </c>
      <c r="S260" s="200">
        <v>0</v>
      </c>
      <c r="T260" s="201">
        <f>S260*H260</f>
        <v>0</v>
      </c>
      <c r="AR260" s="22" t="s">
        <v>178</v>
      </c>
      <c r="AT260" s="22" t="s">
        <v>173</v>
      </c>
      <c r="AU260" s="22" t="s">
        <v>79</v>
      </c>
      <c r="AY260" s="22" t="s">
        <v>171</v>
      </c>
      <c r="BE260" s="202">
        <f>IF(N260="základní",J260,0)</f>
        <v>0</v>
      </c>
      <c r="BF260" s="202">
        <f>IF(N260="snížená",J260,0)</f>
        <v>0</v>
      </c>
      <c r="BG260" s="202">
        <f>IF(N260="zákl. přenesená",J260,0)</f>
        <v>0</v>
      </c>
      <c r="BH260" s="202">
        <f>IF(N260="sníž. přenesená",J260,0)</f>
        <v>0</v>
      </c>
      <c r="BI260" s="202">
        <f>IF(N260="nulová",J260,0)</f>
        <v>0</v>
      </c>
      <c r="BJ260" s="22" t="s">
        <v>77</v>
      </c>
      <c r="BK260" s="202">
        <f>ROUND(I260*H260,2)</f>
        <v>0</v>
      </c>
      <c r="BL260" s="22" t="s">
        <v>178</v>
      </c>
      <c r="BM260" s="22" t="s">
        <v>2247</v>
      </c>
    </row>
    <row r="261" spans="2:65" s="1" customFormat="1" ht="40.5">
      <c r="B261" s="39"/>
      <c r="C261" s="61"/>
      <c r="D261" s="205" t="s">
        <v>1782</v>
      </c>
      <c r="E261" s="61"/>
      <c r="F261" s="240" t="s">
        <v>4005</v>
      </c>
      <c r="G261" s="61"/>
      <c r="H261" s="61"/>
      <c r="I261" s="161"/>
      <c r="J261" s="61"/>
      <c r="K261" s="61"/>
      <c r="L261" s="59"/>
      <c r="M261" s="241"/>
      <c r="N261" s="40"/>
      <c r="O261" s="40"/>
      <c r="P261" s="40"/>
      <c r="Q261" s="40"/>
      <c r="R261" s="40"/>
      <c r="S261" s="40"/>
      <c r="T261" s="76"/>
      <c r="AT261" s="22" t="s">
        <v>1782</v>
      </c>
      <c r="AU261" s="22" t="s">
        <v>79</v>
      </c>
    </row>
    <row r="262" spans="2:65" s="1" customFormat="1" ht="22.5" customHeight="1">
      <c r="B262" s="39"/>
      <c r="C262" s="191" t="s">
        <v>1333</v>
      </c>
      <c r="D262" s="191" t="s">
        <v>173</v>
      </c>
      <c r="E262" s="192" t="s">
        <v>4006</v>
      </c>
      <c r="F262" s="193" t="s">
        <v>4007</v>
      </c>
      <c r="G262" s="194" t="s">
        <v>219</v>
      </c>
      <c r="H262" s="195">
        <v>0.3</v>
      </c>
      <c r="I262" s="196"/>
      <c r="J262" s="197">
        <f>ROUND(I262*H262,2)</f>
        <v>0</v>
      </c>
      <c r="K262" s="193" t="s">
        <v>21</v>
      </c>
      <c r="L262" s="59"/>
      <c r="M262" s="198" t="s">
        <v>21</v>
      </c>
      <c r="N262" s="199" t="s">
        <v>40</v>
      </c>
      <c r="O262" s="40"/>
      <c r="P262" s="200">
        <f>O262*H262</f>
        <v>0</v>
      </c>
      <c r="Q262" s="200">
        <v>0</v>
      </c>
      <c r="R262" s="200">
        <f>Q262*H262</f>
        <v>0</v>
      </c>
      <c r="S262" s="200">
        <v>0</v>
      </c>
      <c r="T262" s="201">
        <f>S262*H262</f>
        <v>0</v>
      </c>
      <c r="AR262" s="22" t="s">
        <v>178</v>
      </c>
      <c r="AT262" s="22" t="s">
        <v>173</v>
      </c>
      <c r="AU262" s="22" t="s">
        <v>79</v>
      </c>
      <c r="AY262" s="22" t="s">
        <v>171</v>
      </c>
      <c r="BE262" s="202">
        <f>IF(N262="základní",J262,0)</f>
        <v>0</v>
      </c>
      <c r="BF262" s="202">
        <f>IF(N262="snížená",J262,0)</f>
        <v>0</v>
      </c>
      <c r="BG262" s="202">
        <f>IF(N262="zákl. přenesená",J262,0)</f>
        <v>0</v>
      </c>
      <c r="BH262" s="202">
        <f>IF(N262="sníž. přenesená",J262,0)</f>
        <v>0</v>
      </c>
      <c r="BI262" s="202">
        <f>IF(N262="nulová",J262,0)</f>
        <v>0</v>
      </c>
      <c r="BJ262" s="22" t="s">
        <v>77</v>
      </c>
      <c r="BK262" s="202">
        <f>ROUND(I262*H262,2)</f>
        <v>0</v>
      </c>
      <c r="BL262" s="22" t="s">
        <v>178</v>
      </c>
      <c r="BM262" s="22" t="s">
        <v>2261</v>
      </c>
    </row>
    <row r="263" spans="2:65" s="1" customFormat="1" ht="22.5" customHeight="1">
      <c r="B263" s="39"/>
      <c r="C263" s="191" t="s">
        <v>1338</v>
      </c>
      <c r="D263" s="191" t="s">
        <v>173</v>
      </c>
      <c r="E263" s="192" t="s">
        <v>4008</v>
      </c>
      <c r="F263" s="193" t="s">
        <v>4009</v>
      </c>
      <c r="G263" s="194" t="s">
        <v>1605</v>
      </c>
      <c r="H263" s="195">
        <v>1</v>
      </c>
      <c r="I263" s="196"/>
      <c r="J263" s="197">
        <f>ROUND(I263*H263,2)</f>
        <v>0</v>
      </c>
      <c r="K263" s="193" t="s">
        <v>21</v>
      </c>
      <c r="L263" s="59"/>
      <c r="M263" s="198" t="s">
        <v>21</v>
      </c>
      <c r="N263" s="199" t="s">
        <v>40</v>
      </c>
      <c r="O263" s="40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AR263" s="22" t="s">
        <v>178</v>
      </c>
      <c r="AT263" s="22" t="s">
        <v>173</v>
      </c>
      <c r="AU263" s="22" t="s">
        <v>79</v>
      </c>
      <c r="AY263" s="22" t="s">
        <v>171</v>
      </c>
      <c r="BE263" s="202">
        <f>IF(N263="základní",J263,0)</f>
        <v>0</v>
      </c>
      <c r="BF263" s="202">
        <f>IF(N263="snížená",J263,0)</f>
        <v>0</v>
      </c>
      <c r="BG263" s="202">
        <f>IF(N263="zákl. přenesená",J263,0)</f>
        <v>0</v>
      </c>
      <c r="BH263" s="202">
        <f>IF(N263="sníž. přenesená",J263,0)</f>
        <v>0</v>
      </c>
      <c r="BI263" s="202">
        <f>IF(N263="nulová",J263,0)</f>
        <v>0</v>
      </c>
      <c r="BJ263" s="22" t="s">
        <v>77</v>
      </c>
      <c r="BK263" s="202">
        <f>ROUND(I263*H263,2)</f>
        <v>0</v>
      </c>
      <c r="BL263" s="22" t="s">
        <v>178</v>
      </c>
      <c r="BM263" s="22" t="s">
        <v>2271</v>
      </c>
    </row>
    <row r="264" spans="2:65" s="1" customFormat="1" ht="22.5" customHeight="1">
      <c r="B264" s="39"/>
      <c r="C264" s="191" t="s">
        <v>1345</v>
      </c>
      <c r="D264" s="191" t="s">
        <v>173</v>
      </c>
      <c r="E264" s="192" t="s">
        <v>4010</v>
      </c>
      <c r="F264" s="193" t="s">
        <v>4011</v>
      </c>
      <c r="G264" s="194" t="s">
        <v>4012</v>
      </c>
      <c r="H264" s="195">
        <v>1</v>
      </c>
      <c r="I264" s="196"/>
      <c r="J264" s="197">
        <f>ROUND(I264*H264,2)</f>
        <v>0</v>
      </c>
      <c r="K264" s="193" t="s">
        <v>21</v>
      </c>
      <c r="L264" s="59"/>
      <c r="M264" s="198" t="s">
        <v>21</v>
      </c>
      <c r="N264" s="199" t="s">
        <v>40</v>
      </c>
      <c r="O264" s="40"/>
      <c r="P264" s="200">
        <f>O264*H264</f>
        <v>0</v>
      </c>
      <c r="Q264" s="200">
        <v>0</v>
      </c>
      <c r="R264" s="200">
        <f>Q264*H264</f>
        <v>0</v>
      </c>
      <c r="S264" s="200">
        <v>0</v>
      </c>
      <c r="T264" s="201">
        <f>S264*H264</f>
        <v>0</v>
      </c>
      <c r="AR264" s="22" t="s">
        <v>178</v>
      </c>
      <c r="AT264" s="22" t="s">
        <v>173</v>
      </c>
      <c r="AU264" s="22" t="s">
        <v>79</v>
      </c>
      <c r="AY264" s="22" t="s">
        <v>171</v>
      </c>
      <c r="BE264" s="202">
        <f>IF(N264="základní",J264,0)</f>
        <v>0</v>
      </c>
      <c r="BF264" s="202">
        <f>IF(N264="snížená",J264,0)</f>
        <v>0</v>
      </c>
      <c r="BG264" s="202">
        <f>IF(N264="zákl. přenesená",J264,0)</f>
        <v>0</v>
      </c>
      <c r="BH264" s="202">
        <f>IF(N264="sníž. přenesená",J264,0)</f>
        <v>0</v>
      </c>
      <c r="BI264" s="202">
        <f>IF(N264="nulová",J264,0)</f>
        <v>0</v>
      </c>
      <c r="BJ264" s="22" t="s">
        <v>77</v>
      </c>
      <c r="BK264" s="202">
        <f>ROUND(I264*H264,2)</f>
        <v>0</v>
      </c>
      <c r="BL264" s="22" t="s">
        <v>178</v>
      </c>
      <c r="BM264" s="22" t="s">
        <v>2280</v>
      </c>
    </row>
    <row r="265" spans="2:65" s="1" customFormat="1" ht="22.5" customHeight="1">
      <c r="B265" s="39"/>
      <c r="C265" s="191" t="s">
        <v>1349</v>
      </c>
      <c r="D265" s="191" t="s">
        <v>173</v>
      </c>
      <c r="E265" s="192" t="s">
        <v>4013</v>
      </c>
      <c r="F265" s="193" t="s">
        <v>4014</v>
      </c>
      <c r="G265" s="194" t="s">
        <v>3235</v>
      </c>
      <c r="H265" s="195">
        <v>8</v>
      </c>
      <c r="I265" s="196"/>
      <c r="J265" s="197">
        <f>ROUND(I265*H265,2)</f>
        <v>0</v>
      </c>
      <c r="K265" s="193" t="s">
        <v>21</v>
      </c>
      <c r="L265" s="59"/>
      <c r="M265" s="198" t="s">
        <v>21</v>
      </c>
      <c r="N265" s="242" t="s">
        <v>40</v>
      </c>
      <c r="O265" s="243"/>
      <c r="P265" s="244">
        <f>O265*H265</f>
        <v>0</v>
      </c>
      <c r="Q265" s="244">
        <v>0</v>
      </c>
      <c r="R265" s="244">
        <f>Q265*H265</f>
        <v>0</v>
      </c>
      <c r="S265" s="244">
        <v>0</v>
      </c>
      <c r="T265" s="245">
        <f>S265*H265</f>
        <v>0</v>
      </c>
      <c r="AR265" s="22" t="s">
        <v>178</v>
      </c>
      <c r="AT265" s="22" t="s">
        <v>173</v>
      </c>
      <c r="AU265" s="22" t="s">
        <v>79</v>
      </c>
      <c r="AY265" s="22" t="s">
        <v>171</v>
      </c>
      <c r="BE265" s="202">
        <f>IF(N265="základní",J265,0)</f>
        <v>0</v>
      </c>
      <c r="BF265" s="202">
        <f>IF(N265="snížená",J265,0)</f>
        <v>0</v>
      </c>
      <c r="BG265" s="202">
        <f>IF(N265="zákl. přenesená",J265,0)</f>
        <v>0</v>
      </c>
      <c r="BH265" s="202">
        <f>IF(N265="sníž. přenesená",J265,0)</f>
        <v>0</v>
      </c>
      <c r="BI265" s="202">
        <f>IF(N265="nulová",J265,0)</f>
        <v>0</v>
      </c>
      <c r="BJ265" s="22" t="s">
        <v>77</v>
      </c>
      <c r="BK265" s="202">
        <f>ROUND(I265*H265,2)</f>
        <v>0</v>
      </c>
      <c r="BL265" s="22" t="s">
        <v>178</v>
      </c>
      <c r="BM265" s="22" t="s">
        <v>2300</v>
      </c>
    </row>
    <row r="266" spans="2:65" s="1" customFormat="1" ht="6.95" customHeight="1">
      <c r="B266" s="54"/>
      <c r="C266" s="55"/>
      <c r="D266" s="55"/>
      <c r="E266" s="55"/>
      <c r="F266" s="55"/>
      <c r="G266" s="55"/>
      <c r="H266" s="55"/>
      <c r="I266" s="137"/>
      <c r="J266" s="55"/>
      <c r="K266" s="55"/>
      <c r="L266" s="59"/>
    </row>
  </sheetData>
  <sheetProtection algorithmName="SHA-512" hashValue="GLDx1bAEfPlscJuZeRMKPJR+jcNhZePMvRwq+UF2AJeBA57HWWD+UQs3Jlrqy6X8kLs9Wy2E4oAzxGkK806zuQ==" saltValue="5I6Rdp+t/b5op32woLEcHA==" spinCount="100000" sheet="1" objects="1" scenarios="1" formatCells="0" formatColumns="0" formatRows="0" sort="0" autoFilter="0"/>
  <autoFilter ref="C79:K265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109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4015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ROUND(J88,2)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ROUND(SUM(BE88:BE236), 2)</f>
        <v>0</v>
      </c>
      <c r="G30" s="40"/>
      <c r="H30" s="40"/>
      <c r="I30" s="129">
        <v>0.21</v>
      </c>
      <c r="J30" s="128">
        <f>ROUND(ROUND((SUM(BE88:BE236)),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ROUND(SUM(BF88:BF236), 2)</f>
        <v>0</v>
      </c>
      <c r="G31" s="40"/>
      <c r="H31" s="40"/>
      <c r="I31" s="129">
        <v>0.15</v>
      </c>
      <c r="J31" s="128">
        <f>ROUND(ROUND((SUM(BF88:BF236)),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ROUND(SUM(BG88:BG236),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ROUND(SUM(BH88:BH236),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ROUND(SUM(BI88:BI236),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11 - Gastro - způsob - 11 - Gastro - způsobilé n...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J88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4016</v>
      </c>
      <c r="E57" s="150"/>
      <c r="F57" s="150"/>
      <c r="G57" s="150"/>
      <c r="H57" s="150"/>
      <c r="I57" s="151"/>
      <c r="J57" s="152">
        <f>J89</f>
        <v>0</v>
      </c>
      <c r="K57" s="153"/>
    </row>
    <row r="58" spans="2:47" s="8" customFormat="1" ht="19.899999999999999" customHeight="1">
      <c r="B58" s="154"/>
      <c r="C58" s="155"/>
      <c r="D58" s="156" t="s">
        <v>4017</v>
      </c>
      <c r="E58" s="157"/>
      <c r="F58" s="157"/>
      <c r="G58" s="157"/>
      <c r="H58" s="157"/>
      <c r="I58" s="158"/>
      <c r="J58" s="159">
        <f>J90</f>
        <v>0</v>
      </c>
      <c r="K58" s="160"/>
    </row>
    <row r="59" spans="2:47" s="8" customFormat="1" ht="19.899999999999999" customHeight="1">
      <c r="B59" s="154"/>
      <c r="C59" s="155"/>
      <c r="D59" s="156" t="s">
        <v>4018</v>
      </c>
      <c r="E59" s="157"/>
      <c r="F59" s="157"/>
      <c r="G59" s="157"/>
      <c r="H59" s="157"/>
      <c r="I59" s="158"/>
      <c r="J59" s="159">
        <f>J137</f>
        <v>0</v>
      </c>
      <c r="K59" s="160"/>
    </row>
    <row r="60" spans="2:47" s="8" customFormat="1" ht="19.899999999999999" customHeight="1">
      <c r="B60" s="154"/>
      <c r="C60" s="155"/>
      <c r="D60" s="156" t="s">
        <v>4019</v>
      </c>
      <c r="E60" s="157"/>
      <c r="F60" s="157"/>
      <c r="G60" s="157"/>
      <c r="H60" s="157"/>
      <c r="I60" s="158"/>
      <c r="J60" s="159">
        <f>J148</f>
        <v>0</v>
      </c>
      <c r="K60" s="160"/>
    </row>
    <row r="61" spans="2:47" s="8" customFormat="1" ht="19.899999999999999" customHeight="1">
      <c r="B61" s="154"/>
      <c r="C61" s="155"/>
      <c r="D61" s="156" t="s">
        <v>4020</v>
      </c>
      <c r="E61" s="157"/>
      <c r="F61" s="157"/>
      <c r="G61" s="157"/>
      <c r="H61" s="157"/>
      <c r="I61" s="158"/>
      <c r="J61" s="159">
        <f>J154</f>
        <v>0</v>
      </c>
      <c r="K61" s="160"/>
    </row>
    <row r="62" spans="2:47" s="8" customFormat="1" ht="14.85" customHeight="1">
      <c r="B62" s="154"/>
      <c r="C62" s="155"/>
      <c r="D62" s="156" t="s">
        <v>4021</v>
      </c>
      <c r="E62" s="157"/>
      <c r="F62" s="157"/>
      <c r="G62" s="157"/>
      <c r="H62" s="157"/>
      <c r="I62" s="158"/>
      <c r="J62" s="159">
        <f>J170</f>
        <v>0</v>
      </c>
      <c r="K62" s="160"/>
    </row>
    <row r="63" spans="2:47" s="7" customFormat="1" ht="24.95" customHeight="1">
      <c r="B63" s="147"/>
      <c r="C63" s="148"/>
      <c r="D63" s="149" t="s">
        <v>4022</v>
      </c>
      <c r="E63" s="150"/>
      <c r="F63" s="150"/>
      <c r="G63" s="150"/>
      <c r="H63" s="150"/>
      <c r="I63" s="151"/>
      <c r="J63" s="152">
        <f>J181</f>
        <v>0</v>
      </c>
      <c r="K63" s="153"/>
    </row>
    <row r="64" spans="2:47" s="8" customFormat="1" ht="19.899999999999999" customHeight="1">
      <c r="B64" s="154"/>
      <c r="C64" s="155"/>
      <c r="D64" s="156" t="s">
        <v>4023</v>
      </c>
      <c r="E64" s="157"/>
      <c r="F64" s="157"/>
      <c r="G64" s="157"/>
      <c r="H64" s="157"/>
      <c r="I64" s="158"/>
      <c r="J64" s="159">
        <f>J182</f>
        <v>0</v>
      </c>
      <c r="K64" s="160"/>
    </row>
    <row r="65" spans="2:12" s="8" customFormat="1" ht="19.899999999999999" customHeight="1">
      <c r="B65" s="154"/>
      <c r="C65" s="155"/>
      <c r="D65" s="156" t="s">
        <v>4024</v>
      </c>
      <c r="E65" s="157"/>
      <c r="F65" s="157"/>
      <c r="G65" s="157"/>
      <c r="H65" s="157"/>
      <c r="I65" s="158"/>
      <c r="J65" s="159">
        <f>J198</f>
        <v>0</v>
      </c>
      <c r="K65" s="160"/>
    </row>
    <row r="66" spans="2:12" s="8" customFormat="1" ht="19.899999999999999" customHeight="1">
      <c r="B66" s="154"/>
      <c r="C66" s="155"/>
      <c r="D66" s="156" t="s">
        <v>4025</v>
      </c>
      <c r="E66" s="157"/>
      <c r="F66" s="157"/>
      <c r="G66" s="157"/>
      <c r="H66" s="157"/>
      <c r="I66" s="158"/>
      <c r="J66" s="159">
        <f>J214</f>
        <v>0</v>
      </c>
      <c r="K66" s="160"/>
    </row>
    <row r="67" spans="2:12" s="7" customFormat="1" ht="24.95" customHeight="1">
      <c r="B67" s="147"/>
      <c r="C67" s="148"/>
      <c r="D67" s="149" t="s">
        <v>4026</v>
      </c>
      <c r="E67" s="150"/>
      <c r="F67" s="150"/>
      <c r="G67" s="150"/>
      <c r="H67" s="150"/>
      <c r="I67" s="151"/>
      <c r="J67" s="152">
        <f>J230</f>
        <v>0</v>
      </c>
      <c r="K67" s="153"/>
    </row>
    <row r="68" spans="2:12" s="7" customFormat="1" ht="24.95" customHeight="1">
      <c r="B68" s="147"/>
      <c r="C68" s="148"/>
      <c r="D68" s="149" t="s">
        <v>3210</v>
      </c>
      <c r="E68" s="150"/>
      <c r="F68" s="150"/>
      <c r="G68" s="150"/>
      <c r="H68" s="150"/>
      <c r="I68" s="151"/>
      <c r="J68" s="152">
        <f>J236</f>
        <v>0</v>
      </c>
      <c r="K68" s="153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6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7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40"/>
      <c r="J74" s="58"/>
      <c r="K74" s="58"/>
      <c r="L74" s="59"/>
    </row>
    <row r="75" spans="2:12" s="1" customFormat="1" ht="36.950000000000003" customHeight="1">
      <c r="B75" s="39"/>
      <c r="C75" s="60" t="s">
        <v>155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6.95" customHeight="1">
      <c r="B76" s="39"/>
      <c r="C76" s="61"/>
      <c r="D76" s="61"/>
      <c r="E76" s="61"/>
      <c r="F76" s="61"/>
      <c r="G76" s="61"/>
      <c r="H76" s="61"/>
      <c r="I76" s="161"/>
      <c r="J76" s="61"/>
      <c r="K76" s="61"/>
      <c r="L76" s="59"/>
    </row>
    <row r="77" spans="2:12" s="1" customFormat="1" ht="14.45" customHeight="1">
      <c r="B77" s="39"/>
      <c r="C77" s="63" t="s">
        <v>18</v>
      </c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22.5" customHeight="1">
      <c r="B78" s="39"/>
      <c r="C78" s="61"/>
      <c r="D78" s="61"/>
      <c r="E78" s="369" t="str">
        <f>E7</f>
        <v>Nástavba a přístavba MŠ Vostelčice Choceň, Smetanova 1682</v>
      </c>
      <c r="F78" s="370"/>
      <c r="G78" s="370"/>
      <c r="H78" s="370"/>
      <c r="I78" s="161"/>
      <c r="J78" s="61"/>
      <c r="K78" s="61"/>
      <c r="L78" s="59"/>
    </row>
    <row r="79" spans="2:12" s="1" customFormat="1" ht="14.45" customHeight="1">
      <c r="B79" s="39"/>
      <c r="C79" s="63" t="s">
        <v>119</v>
      </c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23.25" customHeight="1">
      <c r="B80" s="39"/>
      <c r="C80" s="61"/>
      <c r="D80" s="61"/>
      <c r="E80" s="337" t="str">
        <f>E9</f>
        <v>11 - Gastro - způsob - 11 - Gastro - způsobilé n...</v>
      </c>
      <c r="F80" s="371"/>
      <c r="G80" s="371"/>
      <c r="H80" s="371"/>
      <c r="I80" s="161"/>
      <c r="J80" s="61"/>
      <c r="K80" s="61"/>
      <c r="L80" s="59"/>
    </row>
    <row r="81" spans="2:65" s="1" customFormat="1" ht="6.95" customHeight="1">
      <c r="B81" s="39"/>
      <c r="C81" s="61"/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 ht="18" customHeight="1">
      <c r="B82" s="39"/>
      <c r="C82" s="63" t="s">
        <v>23</v>
      </c>
      <c r="D82" s="61"/>
      <c r="E82" s="61"/>
      <c r="F82" s="162" t="str">
        <f>F12</f>
        <v xml:space="preserve"> </v>
      </c>
      <c r="G82" s="61"/>
      <c r="H82" s="61"/>
      <c r="I82" s="163" t="s">
        <v>25</v>
      </c>
      <c r="J82" s="71" t="str">
        <f>IF(J12="","",J12)</f>
        <v>4. 6. 2017</v>
      </c>
      <c r="K82" s="61"/>
      <c r="L82" s="59"/>
    </row>
    <row r="83" spans="2:65" s="1" customFormat="1" ht="6.95" customHeight="1">
      <c r="B83" s="39"/>
      <c r="C83" s="61"/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1" customFormat="1" ht="15">
      <c r="B84" s="39"/>
      <c r="C84" s="63" t="s">
        <v>27</v>
      </c>
      <c r="D84" s="61"/>
      <c r="E84" s="61"/>
      <c r="F84" s="162" t="str">
        <f>E15</f>
        <v xml:space="preserve"> </v>
      </c>
      <c r="G84" s="61"/>
      <c r="H84" s="61"/>
      <c r="I84" s="163" t="s">
        <v>32</v>
      </c>
      <c r="J84" s="162" t="str">
        <f>E21</f>
        <v xml:space="preserve"> </v>
      </c>
      <c r="K84" s="61"/>
      <c r="L84" s="59"/>
    </row>
    <row r="85" spans="2:65" s="1" customFormat="1" ht="14.45" customHeight="1">
      <c r="B85" s="39"/>
      <c r="C85" s="63" t="s">
        <v>30</v>
      </c>
      <c r="D85" s="61"/>
      <c r="E85" s="61"/>
      <c r="F85" s="162" t="str">
        <f>IF(E18="","",E18)</f>
        <v/>
      </c>
      <c r="G85" s="61"/>
      <c r="H85" s="61"/>
      <c r="I85" s="161"/>
      <c r="J85" s="61"/>
      <c r="K85" s="61"/>
      <c r="L85" s="59"/>
    </row>
    <row r="86" spans="2:65" s="1" customFormat="1" ht="10.35" customHeight="1">
      <c r="B86" s="39"/>
      <c r="C86" s="61"/>
      <c r="D86" s="61"/>
      <c r="E86" s="61"/>
      <c r="F86" s="61"/>
      <c r="G86" s="61"/>
      <c r="H86" s="61"/>
      <c r="I86" s="161"/>
      <c r="J86" s="61"/>
      <c r="K86" s="61"/>
      <c r="L86" s="59"/>
    </row>
    <row r="87" spans="2:65" s="9" customFormat="1" ht="29.25" customHeight="1">
      <c r="B87" s="164"/>
      <c r="C87" s="165" t="s">
        <v>156</v>
      </c>
      <c r="D87" s="166" t="s">
        <v>54</v>
      </c>
      <c r="E87" s="166" t="s">
        <v>50</v>
      </c>
      <c r="F87" s="166" t="s">
        <v>157</v>
      </c>
      <c r="G87" s="166" t="s">
        <v>158</v>
      </c>
      <c r="H87" s="166" t="s">
        <v>159</v>
      </c>
      <c r="I87" s="167" t="s">
        <v>160</v>
      </c>
      <c r="J87" s="166" t="s">
        <v>123</v>
      </c>
      <c r="K87" s="168" t="s">
        <v>161</v>
      </c>
      <c r="L87" s="169"/>
      <c r="M87" s="79" t="s">
        <v>162</v>
      </c>
      <c r="N87" s="80" t="s">
        <v>39</v>
      </c>
      <c r="O87" s="80" t="s">
        <v>163</v>
      </c>
      <c r="P87" s="80" t="s">
        <v>164</v>
      </c>
      <c r="Q87" s="80" t="s">
        <v>165</v>
      </c>
      <c r="R87" s="80" t="s">
        <v>166</v>
      </c>
      <c r="S87" s="80" t="s">
        <v>167</v>
      </c>
      <c r="T87" s="81" t="s">
        <v>168</v>
      </c>
    </row>
    <row r="88" spans="2:65" s="1" customFormat="1" ht="29.25" customHeight="1">
      <c r="B88" s="39"/>
      <c r="C88" s="85" t="s">
        <v>124</v>
      </c>
      <c r="D88" s="61"/>
      <c r="E88" s="61"/>
      <c r="F88" s="61"/>
      <c r="G88" s="61"/>
      <c r="H88" s="61"/>
      <c r="I88" s="161"/>
      <c r="J88" s="170">
        <f>BK88</f>
        <v>0</v>
      </c>
      <c r="K88" s="61"/>
      <c r="L88" s="59"/>
      <c r="M88" s="82"/>
      <c r="N88" s="83"/>
      <c r="O88" s="83"/>
      <c r="P88" s="171">
        <f>P89+P181+P230+P236</f>
        <v>0</v>
      </c>
      <c r="Q88" s="83"/>
      <c r="R88" s="171">
        <f>R89+R181+R230+R236</f>
        <v>0</v>
      </c>
      <c r="S88" s="83"/>
      <c r="T88" s="172">
        <f>T89+T181+T230+T236</f>
        <v>0</v>
      </c>
      <c r="AT88" s="22" t="s">
        <v>68</v>
      </c>
      <c r="AU88" s="22" t="s">
        <v>125</v>
      </c>
      <c r="BK88" s="173">
        <f>BK89+BK181+BK230+BK236</f>
        <v>0</v>
      </c>
    </row>
    <row r="89" spans="2:65" s="10" customFormat="1" ht="37.35" customHeight="1">
      <c r="B89" s="174"/>
      <c r="C89" s="175"/>
      <c r="D89" s="176" t="s">
        <v>68</v>
      </c>
      <c r="E89" s="177" t="s">
        <v>3211</v>
      </c>
      <c r="F89" s="177" t="s">
        <v>4027</v>
      </c>
      <c r="G89" s="175"/>
      <c r="H89" s="175"/>
      <c r="I89" s="178"/>
      <c r="J89" s="179">
        <f>BK89</f>
        <v>0</v>
      </c>
      <c r="K89" s="175"/>
      <c r="L89" s="180"/>
      <c r="M89" s="181"/>
      <c r="N89" s="182"/>
      <c r="O89" s="182"/>
      <c r="P89" s="183">
        <f>P90+P137+P148+P154</f>
        <v>0</v>
      </c>
      <c r="Q89" s="182"/>
      <c r="R89" s="183">
        <f>R90+R137+R148+R154</f>
        <v>0</v>
      </c>
      <c r="S89" s="182"/>
      <c r="T89" s="184">
        <f>T90+T137+T148+T154</f>
        <v>0</v>
      </c>
      <c r="AR89" s="185" t="s">
        <v>77</v>
      </c>
      <c r="AT89" s="186" t="s">
        <v>68</v>
      </c>
      <c r="AU89" s="186" t="s">
        <v>69</v>
      </c>
      <c r="AY89" s="185" t="s">
        <v>171</v>
      </c>
      <c r="BK89" s="187">
        <f>BK90+BK137+BK148+BK154</f>
        <v>0</v>
      </c>
    </row>
    <row r="90" spans="2:65" s="10" customFormat="1" ht="19.899999999999999" customHeight="1">
      <c r="B90" s="174"/>
      <c r="C90" s="175"/>
      <c r="D90" s="188" t="s">
        <v>68</v>
      </c>
      <c r="E90" s="189" t="s">
        <v>3213</v>
      </c>
      <c r="F90" s="189" t="s">
        <v>4028</v>
      </c>
      <c r="G90" s="175"/>
      <c r="H90" s="175"/>
      <c r="I90" s="178"/>
      <c r="J90" s="190">
        <f>BK90</f>
        <v>0</v>
      </c>
      <c r="K90" s="175"/>
      <c r="L90" s="180"/>
      <c r="M90" s="181"/>
      <c r="N90" s="182"/>
      <c r="O90" s="182"/>
      <c r="P90" s="183">
        <f>SUM(P91:P136)</f>
        <v>0</v>
      </c>
      <c r="Q90" s="182"/>
      <c r="R90" s="183">
        <f>SUM(R91:R136)</f>
        <v>0</v>
      </c>
      <c r="S90" s="182"/>
      <c r="T90" s="184">
        <f>SUM(T91:T136)</f>
        <v>0</v>
      </c>
      <c r="AR90" s="185" t="s">
        <v>77</v>
      </c>
      <c r="AT90" s="186" t="s">
        <v>68</v>
      </c>
      <c r="AU90" s="186" t="s">
        <v>77</v>
      </c>
      <c r="AY90" s="185" t="s">
        <v>171</v>
      </c>
      <c r="BK90" s="187">
        <f>SUM(BK91:BK136)</f>
        <v>0</v>
      </c>
    </row>
    <row r="91" spans="2:65" s="1" customFormat="1" ht="22.5" customHeight="1">
      <c r="B91" s="39"/>
      <c r="C91" s="230" t="s">
        <v>77</v>
      </c>
      <c r="D91" s="230" t="s">
        <v>290</v>
      </c>
      <c r="E91" s="231" t="s">
        <v>4029</v>
      </c>
      <c r="F91" s="232" t="s">
        <v>4030</v>
      </c>
      <c r="G91" s="233" t="s">
        <v>2708</v>
      </c>
      <c r="H91" s="234">
        <v>1</v>
      </c>
      <c r="I91" s="235"/>
      <c r="J91" s="236">
        <f>ROUND(I91*H91,2)</f>
        <v>0</v>
      </c>
      <c r="K91" s="232" t="s">
        <v>21</v>
      </c>
      <c r="L91" s="237"/>
      <c r="M91" s="238" t="s">
        <v>21</v>
      </c>
      <c r="N91" s="239" t="s">
        <v>40</v>
      </c>
      <c r="O91" s="40"/>
      <c r="P91" s="200">
        <f>O91*H91</f>
        <v>0</v>
      </c>
      <c r="Q91" s="200">
        <v>0</v>
      </c>
      <c r="R91" s="200">
        <f>Q91*H91</f>
        <v>0</v>
      </c>
      <c r="S91" s="200">
        <v>0</v>
      </c>
      <c r="T91" s="201">
        <f>S91*H91</f>
        <v>0</v>
      </c>
      <c r="AR91" s="22" t="s">
        <v>212</v>
      </c>
      <c r="AT91" s="22" t="s">
        <v>290</v>
      </c>
      <c r="AU91" s="22" t="s">
        <v>79</v>
      </c>
      <c r="AY91" s="22" t="s">
        <v>171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22" t="s">
        <v>77</v>
      </c>
      <c r="BK91" s="202">
        <f>ROUND(I91*H91,2)</f>
        <v>0</v>
      </c>
      <c r="BL91" s="22" t="s">
        <v>178</v>
      </c>
      <c r="BM91" s="22" t="s">
        <v>79</v>
      </c>
    </row>
    <row r="92" spans="2:65" s="1" customFormat="1" ht="54">
      <c r="B92" s="39"/>
      <c r="C92" s="61"/>
      <c r="D92" s="205" t="s">
        <v>1782</v>
      </c>
      <c r="E92" s="61"/>
      <c r="F92" s="240" t="s">
        <v>4031</v>
      </c>
      <c r="G92" s="61"/>
      <c r="H92" s="61"/>
      <c r="I92" s="161"/>
      <c r="J92" s="61"/>
      <c r="K92" s="61"/>
      <c r="L92" s="59"/>
      <c r="M92" s="241"/>
      <c r="N92" s="40"/>
      <c r="O92" s="40"/>
      <c r="P92" s="40"/>
      <c r="Q92" s="40"/>
      <c r="R92" s="40"/>
      <c r="S92" s="40"/>
      <c r="T92" s="76"/>
      <c r="AT92" s="22" t="s">
        <v>1782</v>
      </c>
      <c r="AU92" s="22" t="s">
        <v>79</v>
      </c>
    </row>
    <row r="93" spans="2:65" s="1" customFormat="1" ht="22.5" customHeight="1">
      <c r="B93" s="39"/>
      <c r="C93" s="230" t="s">
        <v>79</v>
      </c>
      <c r="D93" s="230" t="s">
        <v>290</v>
      </c>
      <c r="E93" s="231" t="s">
        <v>4032</v>
      </c>
      <c r="F93" s="232" t="s">
        <v>4033</v>
      </c>
      <c r="G93" s="233" t="s">
        <v>2708</v>
      </c>
      <c r="H93" s="234">
        <v>1</v>
      </c>
      <c r="I93" s="235"/>
      <c r="J93" s="236">
        <f t="shared" ref="J93:J98" si="0">ROUND(I93*H93,2)</f>
        <v>0</v>
      </c>
      <c r="K93" s="232" t="s">
        <v>21</v>
      </c>
      <c r="L93" s="237"/>
      <c r="M93" s="238" t="s">
        <v>21</v>
      </c>
      <c r="N93" s="239" t="s">
        <v>40</v>
      </c>
      <c r="O93" s="40"/>
      <c r="P93" s="200">
        <f t="shared" ref="P93:P98" si="1">O93*H93</f>
        <v>0</v>
      </c>
      <c r="Q93" s="200">
        <v>0</v>
      </c>
      <c r="R93" s="200">
        <f t="shared" ref="R93:R98" si="2">Q93*H93</f>
        <v>0</v>
      </c>
      <c r="S93" s="200">
        <v>0</v>
      </c>
      <c r="T93" s="201">
        <f t="shared" ref="T93:T98" si="3">S93*H93</f>
        <v>0</v>
      </c>
      <c r="AR93" s="22" t="s">
        <v>212</v>
      </c>
      <c r="AT93" s="22" t="s">
        <v>290</v>
      </c>
      <c r="AU93" s="22" t="s">
        <v>79</v>
      </c>
      <c r="AY93" s="22" t="s">
        <v>171</v>
      </c>
      <c r="BE93" s="202">
        <f t="shared" ref="BE93:BE98" si="4">IF(N93="základní",J93,0)</f>
        <v>0</v>
      </c>
      <c r="BF93" s="202">
        <f t="shared" ref="BF93:BF98" si="5">IF(N93="snížená",J93,0)</f>
        <v>0</v>
      </c>
      <c r="BG93" s="202">
        <f t="shared" ref="BG93:BG98" si="6">IF(N93="zákl. přenesená",J93,0)</f>
        <v>0</v>
      </c>
      <c r="BH93" s="202">
        <f t="shared" ref="BH93:BH98" si="7">IF(N93="sníž. přenesená",J93,0)</f>
        <v>0</v>
      </c>
      <c r="BI93" s="202">
        <f t="shared" ref="BI93:BI98" si="8">IF(N93="nulová",J93,0)</f>
        <v>0</v>
      </c>
      <c r="BJ93" s="22" t="s">
        <v>77</v>
      </c>
      <c r="BK93" s="202">
        <f t="shared" ref="BK93:BK98" si="9">ROUND(I93*H93,2)</f>
        <v>0</v>
      </c>
      <c r="BL93" s="22" t="s">
        <v>178</v>
      </c>
      <c r="BM93" s="22" t="s">
        <v>178</v>
      </c>
    </row>
    <row r="94" spans="2:65" s="1" customFormat="1" ht="22.5" customHeight="1">
      <c r="B94" s="39"/>
      <c r="C94" s="230" t="s">
        <v>187</v>
      </c>
      <c r="D94" s="230" t="s">
        <v>290</v>
      </c>
      <c r="E94" s="231" t="s">
        <v>4034</v>
      </c>
      <c r="F94" s="232" t="s">
        <v>4035</v>
      </c>
      <c r="G94" s="233" t="s">
        <v>2708</v>
      </c>
      <c r="H94" s="234">
        <v>1</v>
      </c>
      <c r="I94" s="235"/>
      <c r="J94" s="236">
        <f t="shared" si="0"/>
        <v>0</v>
      </c>
      <c r="K94" s="232" t="s">
        <v>21</v>
      </c>
      <c r="L94" s="237"/>
      <c r="M94" s="238" t="s">
        <v>21</v>
      </c>
      <c r="N94" s="23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212</v>
      </c>
      <c r="AT94" s="22" t="s">
        <v>290</v>
      </c>
      <c r="AU94" s="22" t="s">
        <v>79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201</v>
      </c>
    </row>
    <row r="95" spans="2:65" s="1" customFormat="1" ht="31.5" customHeight="1">
      <c r="B95" s="39"/>
      <c r="C95" s="230" t="s">
        <v>178</v>
      </c>
      <c r="D95" s="230" t="s">
        <v>290</v>
      </c>
      <c r="E95" s="231" t="s">
        <v>4036</v>
      </c>
      <c r="F95" s="232" t="s">
        <v>4037</v>
      </c>
      <c r="G95" s="233" t="s">
        <v>2708</v>
      </c>
      <c r="H95" s="234">
        <v>1</v>
      </c>
      <c r="I95" s="235"/>
      <c r="J95" s="236">
        <f t="shared" si="0"/>
        <v>0</v>
      </c>
      <c r="K95" s="232" t="s">
        <v>21</v>
      </c>
      <c r="L95" s="237"/>
      <c r="M95" s="238" t="s">
        <v>21</v>
      </c>
      <c r="N95" s="23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212</v>
      </c>
      <c r="AT95" s="22" t="s">
        <v>290</v>
      </c>
      <c r="AU95" s="22" t="s">
        <v>79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178</v>
      </c>
      <c r="BM95" s="22" t="s">
        <v>212</v>
      </c>
    </row>
    <row r="96" spans="2:65" s="1" customFormat="1" ht="22.5" customHeight="1">
      <c r="B96" s="39"/>
      <c r="C96" s="230" t="s">
        <v>197</v>
      </c>
      <c r="D96" s="230" t="s">
        <v>290</v>
      </c>
      <c r="E96" s="231" t="s">
        <v>4038</v>
      </c>
      <c r="F96" s="232" t="s">
        <v>4033</v>
      </c>
      <c r="G96" s="233" t="s">
        <v>2708</v>
      </c>
      <c r="H96" s="234">
        <v>1</v>
      </c>
      <c r="I96" s="235"/>
      <c r="J96" s="236">
        <f t="shared" si="0"/>
        <v>0</v>
      </c>
      <c r="K96" s="232" t="s">
        <v>21</v>
      </c>
      <c r="L96" s="237"/>
      <c r="M96" s="238" t="s">
        <v>21</v>
      </c>
      <c r="N96" s="23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212</v>
      </c>
      <c r="AT96" s="22" t="s">
        <v>290</v>
      </c>
      <c r="AU96" s="22" t="s">
        <v>79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178</v>
      </c>
      <c r="BM96" s="22" t="s">
        <v>223</v>
      </c>
    </row>
    <row r="97" spans="2:65" s="1" customFormat="1" ht="22.5" customHeight="1">
      <c r="B97" s="39"/>
      <c r="C97" s="230" t="s">
        <v>201</v>
      </c>
      <c r="D97" s="230" t="s">
        <v>290</v>
      </c>
      <c r="E97" s="231" t="s">
        <v>4039</v>
      </c>
      <c r="F97" s="232" t="s">
        <v>4040</v>
      </c>
      <c r="G97" s="233" t="s">
        <v>2708</v>
      </c>
      <c r="H97" s="234">
        <v>1</v>
      </c>
      <c r="I97" s="235"/>
      <c r="J97" s="236">
        <f t="shared" si="0"/>
        <v>0</v>
      </c>
      <c r="K97" s="232" t="s">
        <v>21</v>
      </c>
      <c r="L97" s="237"/>
      <c r="M97" s="238" t="s">
        <v>21</v>
      </c>
      <c r="N97" s="23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212</v>
      </c>
      <c r="AT97" s="22" t="s">
        <v>290</v>
      </c>
      <c r="AU97" s="22" t="s">
        <v>79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178</v>
      </c>
      <c r="BM97" s="22" t="s">
        <v>110</v>
      </c>
    </row>
    <row r="98" spans="2:65" s="1" customFormat="1" ht="22.5" customHeight="1">
      <c r="B98" s="39"/>
      <c r="C98" s="230" t="s">
        <v>207</v>
      </c>
      <c r="D98" s="230" t="s">
        <v>290</v>
      </c>
      <c r="E98" s="231" t="s">
        <v>4041</v>
      </c>
      <c r="F98" s="232" t="s">
        <v>4042</v>
      </c>
      <c r="G98" s="233" t="s">
        <v>2708</v>
      </c>
      <c r="H98" s="234">
        <v>1</v>
      </c>
      <c r="I98" s="235"/>
      <c r="J98" s="236">
        <f t="shared" si="0"/>
        <v>0</v>
      </c>
      <c r="K98" s="232" t="s">
        <v>21</v>
      </c>
      <c r="L98" s="237"/>
      <c r="M98" s="238" t="s">
        <v>21</v>
      </c>
      <c r="N98" s="23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212</v>
      </c>
      <c r="AT98" s="22" t="s">
        <v>290</v>
      </c>
      <c r="AU98" s="22" t="s">
        <v>79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178</v>
      </c>
      <c r="BM98" s="22" t="s">
        <v>241</v>
      </c>
    </row>
    <row r="99" spans="2:65" s="1" customFormat="1" ht="54">
      <c r="B99" s="39"/>
      <c r="C99" s="61"/>
      <c r="D99" s="205" t="s">
        <v>1782</v>
      </c>
      <c r="E99" s="61"/>
      <c r="F99" s="240" t="s">
        <v>4043</v>
      </c>
      <c r="G99" s="61"/>
      <c r="H99" s="61"/>
      <c r="I99" s="161"/>
      <c r="J99" s="61"/>
      <c r="K99" s="61"/>
      <c r="L99" s="59"/>
      <c r="M99" s="241"/>
      <c r="N99" s="40"/>
      <c r="O99" s="40"/>
      <c r="P99" s="40"/>
      <c r="Q99" s="40"/>
      <c r="R99" s="40"/>
      <c r="S99" s="40"/>
      <c r="T99" s="76"/>
      <c r="AT99" s="22" t="s">
        <v>1782</v>
      </c>
      <c r="AU99" s="22" t="s">
        <v>79</v>
      </c>
    </row>
    <row r="100" spans="2:65" s="1" customFormat="1" ht="22.5" customHeight="1">
      <c r="B100" s="39"/>
      <c r="C100" s="230" t="s">
        <v>212</v>
      </c>
      <c r="D100" s="230" t="s">
        <v>290</v>
      </c>
      <c r="E100" s="231" t="s">
        <v>4044</v>
      </c>
      <c r="F100" s="232" t="s">
        <v>4045</v>
      </c>
      <c r="G100" s="233" t="s">
        <v>2708</v>
      </c>
      <c r="H100" s="234">
        <v>1</v>
      </c>
      <c r="I100" s="235"/>
      <c r="J100" s="236">
        <f t="shared" ref="J100:J105" si="10">ROUND(I100*H100,2)</f>
        <v>0</v>
      </c>
      <c r="K100" s="232" t="s">
        <v>21</v>
      </c>
      <c r="L100" s="237"/>
      <c r="M100" s="238" t="s">
        <v>21</v>
      </c>
      <c r="N100" s="239" t="s">
        <v>40</v>
      </c>
      <c r="O100" s="40"/>
      <c r="P100" s="200">
        <f t="shared" ref="P100:P105" si="11">O100*H100</f>
        <v>0</v>
      </c>
      <c r="Q100" s="200">
        <v>0</v>
      </c>
      <c r="R100" s="200">
        <f t="shared" ref="R100:R105" si="12">Q100*H100</f>
        <v>0</v>
      </c>
      <c r="S100" s="200">
        <v>0</v>
      </c>
      <c r="T100" s="201">
        <f t="shared" ref="T100:T105" si="13">S100*H100</f>
        <v>0</v>
      </c>
      <c r="AR100" s="22" t="s">
        <v>212</v>
      </c>
      <c r="AT100" s="22" t="s">
        <v>290</v>
      </c>
      <c r="AU100" s="22" t="s">
        <v>79</v>
      </c>
      <c r="AY100" s="22" t="s">
        <v>171</v>
      </c>
      <c r="BE100" s="202">
        <f t="shared" ref="BE100:BE105" si="14">IF(N100="základní",J100,0)</f>
        <v>0</v>
      </c>
      <c r="BF100" s="202">
        <f t="shared" ref="BF100:BF105" si="15">IF(N100="snížená",J100,0)</f>
        <v>0</v>
      </c>
      <c r="BG100" s="202">
        <f t="shared" ref="BG100:BG105" si="16">IF(N100="zákl. přenesená",J100,0)</f>
        <v>0</v>
      </c>
      <c r="BH100" s="202">
        <f t="shared" ref="BH100:BH105" si="17">IF(N100="sníž. přenesená",J100,0)</f>
        <v>0</v>
      </c>
      <c r="BI100" s="202">
        <f t="shared" ref="BI100:BI105" si="18">IF(N100="nulová",J100,0)</f>
        <v>0</v>
      </c>
      <c r="BJ100" s="22" t="s">
        <v>77</v>
      </c>
      <c r="BK100" s="202">
        <f t="shared" ref="BK100:BK105" si="19">ROUND(I100*H100,2)</f>
        <v>0</v>
      </c>
      <c r="BL100" s="22" t="s">
        <v>178</v>
      </c>
      <c r="BM100" s="22" t="s">
        <v>249</v>
      </c>
    </row>
    <row r="101" spans="2:65" s="1" customFormat="1" ht="31.5" customHeight="1">
      <c r="B101" s="39"/>
      <c r="C101" s="230" t="s">
        <v>216</v>
      </c>
      <c r="D101" s="230" t="s">
        <v>290</v>
      </c>
      <c r="E101" s="231" t="s">
        <v>4046</v>
      </c>
      <c r="F101" s="232" t="s">
        <v>4047</v>
      </c>
      <c r="G101" s="233" t="s">
        <v>2708</v>
      </c>
      <c r="H101" s="234">
        <v>1</v>
      </c>
      <c r="I101" s="235"/>
      <c r="J101" s="236">
        <f t="shared" si="10"/>
        <v>0</v>
      </c>
      <c r="K101" s="232" t="s">
        <v>21</v>
      </c>
      <c r="L101" s="237"/>
      <c r="M101" s="238" t="s">
        <v>21</v>
      </c>
      <c r="N101" s="239" t="s">
        <v>40</v>
      </c>
      <c r="O101" s="40"/>
      <c r="P101" s="200">
        <f t="shared" si="11"/>
        <v>0</v>
      </c>
      <c r="Q101" s="200">
        <v>0</v>
      </c>
      <c r="R101" s="200">
        <f t="shared" si="12"/>
        <v>0</v>
      </c>
      <c r="S101" s="200">
        <v>0</v>
      </c>
      <c r="T101" s="201">
        <f t="shared" si="13"/>
        <v>0</v>
      </c>
      <c r="AR101" s="22" t="s">
        <v>212</v>
      </c>
      <c r="AT101" s="22" t="s">
        <v>290</v>
      </c>
      <c r="AU101" s="22" t="s">
        <v>79</v>
      </c>
      <c r="AY101" s="22" t="s">
        <v>171</v>
      </c>
      <c r="BE101" s="202">
        <f t="shared" si="14"/>
        <v>0</v>
      </c>
      <c r="BF101" s="202">
        <f t="shared" si="15"/>
        <v>0</v>
      </c>
      <c r="BG101" s="202">
        <f t="shared" si="16"/>
        <v>0</v>
      </c>
      <c r="BH101" s="202">
        <f t="shared" si="17"/>
        <v>0</v>
      </c>
      <c r="BI101" s="202">
        <f t="shared" si="18"/>
        <v>0</v>
      </c>
      <c r="BJ101" s="22" t="s">
        <v>77</v>
      </c>
      <c r="BK101" s="202">
        <f t="shared" si="19"/>
        <v>0</v>
      </c>
      <c r="BL101" s="22" t="s">
        <v>178</v>
      </c>
      <c r="BM101" s="22" t="s">
        <v>259</v>
      </c>
    </row>
    <row r="102" spans="2:65" s="1" customFormat="1" ht="31.5" customHeight="1">
      <c r="B102" s="39"/>
      <c r="C102" s="230" t="s">
        <v>223</v>
      </c>
      <c r="D102" s="230" t="s">
        <v>290</v>
      </c>
      <c r="E102" s="231" t="s">
        <v>4048</v>
      </c>
      <c r="F102" s="232" t="s">
        <v>4049</v>
      </c>
      <c r="G102" s="233" t="s">
        <v>2708</v>
      </c>
      <c r="H102" s="234">
        <v>1</v>
      </c>
      <c r="I102" s="235"/>
      <c r="J102" s="236">
        <f t="shared" si="10"/>
        <v>0</v>
      </c>
      <c r="K102" s="232" t="s">
        <v>21</v>
      </c>
      <c r="L102" s="237"/>
      <c r="M102" s="238" t="s">
        <v>21</v>
      </c>
      <c r="N102" s="239" t="s">
        <v>40</v>
      </c>
      <c r="O102" s="40"/>
      <c r="P102" s="200">
        <f t="shared" si="11"/>
        <v>0</v>
      </c>
      <c r="Q102" s="200">
        <v>0</v>
      </c>
      <c r="R102" s="200">
        <f t="shared" si="12"/>
        <v>0</v>
      </c>
      <c r="S102" s="200">
        <v>0</v>
      </c>
      <c r="T102" s="201">
        <f t="shared" si="13"/>
        <v>0</v>
      </c>
      <c r="AR102" s="22" t="s">
        <v>212</v>
      </c>
      <c r="AT102" s="22" t="s">
        <v>290</v>
      </c>
      <c r="AU102" s="22" t="s">
        <v>79</v>
      </c>
      <c r="AY102" s="22" t="s">
        <v>171</v>
      </c>
      <c r="BE102" s="202">
        <f t="shared" si="14"/>
        <v>0</v>
      </c>
      <c r="BF102" s="202">
        <f t="shared" si="15"/>
        <v>0</v>
      </c>
      <c r="BG102" s="202">
        <f t="shared" si="16"/>
        <v>0</v>
      </c>
      <c r="BH102" s="202">
        <f t="shared" si="17"/>
        <v>0</v>
      </c>
      <c r="BI102" s="202">
        <f t="shared" si="18"/>
        <v>0</v>
      </c>
      <c r="BJ102" s="22" t="s">
        <v>77</v>
      </c>
      <c r="BK102" s="202">
        <f t="shared" si="19"/>
        <v>0</v>
      </c>
      <c r="BL102" s="22" t="s">
        <v>178</v>
      </c>
      <c r="BM102" s="22" t="s">
        <v>276</v>
      </c>
    </row>
    <row r="103" spans="2:65" s="1" customFormat="1" ht="31.5" customHeight="1">
      <c r="B103" s="39"/>
      <c r="C103" s="230" t="s">
        <v>228</v>
      </c>
      <c r="D103" s="230" t="s">
        <v>290</v>
      </c>
      <c r="E103" s="231" t="s">
        <v>4050</v>
      </c>
      <c r="F103" s="232" t="s">
        <v>4051</v>
      </c>
      <c r="G103" s="233" t="s">
        <v>2708</v>
      </c>
      <c r="H103" s="234">
        <v>1</v>
      </c>
      <c r="I103" s="235"/>
      <c r="J103" s="236">
        <f t="shared" si="10"/>
        <v>0</v>
      </c>
      <c r="K103" s="232" t="s">
        <v>21</v>
      </c>
      <c r="L103" s="237"/>
      <c r="M103" s="238" t="s">
        <v>21</v>
      </c>
      <c r="N103" s="239" t="s">
        <v>40</v>
      </c>
      <c r="O103" s="40"/>
      <c r="P103" s="200">
        <f t="shared" si="11"/>
        <v>0</v>
      </c>
      <c r="Q103" s="200">
        <v>0</v>
      </c>
      <c r="R103" s="200">
        <f t="shared" si="12"/>
        <v>0</v>
      </c>
      <c r="S103" s="200">
        <v>0</v>
      </c>
      <c r="T103" s="201">
        <f t="shared" si="13"/>
        <v>0</v>
      </c>
      <c r="AR103" s="22" t="s">
        <v>212</v>
      </c>
      <c r="AT103" s="22" t="s">
        <v>290</v>
      </c>
      <c r="AU103" s="22" t="s">
        <v>79</v>
      </c>
      <c r="AY103" s="22" t="s">
        <v>171</v>
      </c>
      <c r="BE103" s="202">
        <f t="shared" si="14"/>
        <v>0</v>
      </c>
      <c r="BF103" s="202">
        <f t="shared" si="15"/>
        <v>0</v>
      </c>
      <c r="BG103" s="202">
        <f t="shared" si="16"/>
        <v>0</v>
      </c>
      <c r="BH103" s="202">
        <f t="shared" si="17"/>
        <v>0</v>
      </c>
      <c r="BI103" s="202">
        <f t="shared" si="18"/>
        <v>0</v>
      </c>
      <c r="BJ103" s="22" t="s">
        <v>77</v>
      </c>
      <c r="BK103" s="202">
        <f t="shared" si="19"/>
        <v>0</v>
      </c>
      <c r="BL103" s="22" t="s">
        <v>178</v>
      </c>
      <c r="BM103" s="22" t="s">
        <v>289</v>
      </c>
    </row>
    <row r="104" spans="2:65" s="1" customFormat="1" ht="22.5" customHeight="1">
      <c r="B104" s="39"/>
      <c r="C104" s="230" t="s">
        <v>110</v>
      </c>
      <c r="D104" s="230" t="s">
        <v>290</v>
      </c>
      <c r="E104" s="231" t="s">
        <v>4052</v>
      </c>
      <c r="F104" s="232" t="s">
        <v>4053</v>
      </c>
      <c r="G104" s="233" t="s">
        <v>2708</v>
      </c>
      <c r="H104" s="234">
        <v>1</v>
      </c>
      <c r="I104" s="235"/>
      <c r="J104" s="236">
        <f t="shared" si="10"/>
        <v>0</v>
      </c>
      <c r="K104" s="232" t="s">
        <v>21</v>
      </c>
      <c r="L104" s="237"/>
      <c r="M104" s="238" t="s">
        <v>21</v>
      </c>
      <c r="N104" s="239" t="s">
        <v>40</v>
      </c>
      <c r="O104" s="40"/>
      <c r="P104" s="200">
        <f t="shared" si="11"/>
        <v>0</v>
      </c>
      <c r="Q104" s="200">
        <v>0</v>
      </c>
      <c r="R104" s="200">
        <f t="shared" si="12"/>
        <v>0</v>
      </c>
      <c r="S104" s="200">
        <v>0</v>
      </c>
      <c r="T104" s="201">
        <f t="shared" si="13"/>
        <v>0</v>
      </c>
      <c r="AR104" s="22" t="s">
        <v>212</v>
      </c>
      <c r="AT104" s="22" t="s">
        <v>290</v>
      </c>
      <c r="AU104" s="22" t="s">
        <v>79</v>
      </c>
      <c r="AY104" s="22" t="s">
        <v>171</v>
      </c>
      <c r="BE104" s="202">
        <f t="shared" si="14"/>
        <v>0</v>
      </c>
      <c r="BF104" s="202">
        <f t="shared" si="15"/>
        <v>0</v>
      </c>
      <c r="BG104" s="202">
        <f t="shared" si="16"/>
        <v>0</v>
      </c>
      <c r="BH104" s="202">
        <f t="shared" si="17"/>
        <v>0</v>
      </c>
      <c r="BI104" s="202">
        <f t="shared" si="18"/>
        <v>0</v>
      </c>
      <c r="BJ104" s="22" t="s">
        <v>77</v>
      </c>
      <c r="BK104" s="202">
        <f t="shared" si="19"/>
        <v>0</v>
      </c>
      <c r="BL104" s="22" t="s">
        <v>178</v>
      </c>
      <c r="BM104" s="22" t="s">
        <v>299</v>
      </c>
    </row>
    <row r="105" spans="2:65" s="1" customFormat="1" ht="22.5" customHeight="1">
      <c r="B105" s="39"/>
      <c r="C105" s="230" t="s">
        <v>237</v>
      </c>
      <c r="D105" s="230" t="s">
        <v>290</v>
      </c>
      <c r="E105" s="231" t="s">
        <v>4054</v>
      </c>
      <c r="F105" s="232" t="s">
        <v>4055</v>
      </c>
      <c r="G105" s="233" t="s">
        <v>2708</v>
      </c>
      <c r="H105" s="234">
        <v>1</v>
      </c>
      <c r="I105" s="235"/>
      <c r="J105" s="236">
        <f t="shared" si="10"/>
        <v>0</v>
      </c>
      <c r="K105" s="232" t="s">
        <v>21</v>
      </c>
      <c r="L105" s="237"/>
      <c r="M105" s="238" t="s">
        <v>21</v>
      </c>
      <c r="N105" s="239" t="s">
        <v>40</v>
      </c>
      <c r="O105" s="40"/>
      <c r="P105" s="200">
        <f t="shared" si="11"/>
        <v>0</v>
      </c>
      <c r="Q105" s="200">
        <v>0</v>
      </c>
      <c r="R105" s="200">
        <f t="shared" si="12"/>
        <v>0</v>
      </c>
      <c r="S105" s="200">
        <v>0</v>
      </c>
      <c r="T105" s="201">
        <f t="shared" si="13"/>
        <v>0</v>
      </c>
      <c r="AR105" s="22" t="s">
        <v>212</v>
      </c>
      <c r="AT105" s="22" t="s">
        <v>290</v>
      </c>
      <c r="AU105" s="22" t="s">
        <v>79</v>
      </c>
      <c r="AY105" s="22" t="s">
        <v>171</v>
      </c>
      <c r="BE105" s="202">
        <f t="shared" si="14"/>
        <v>0</v>
      </c>
      <c r="BF105" s="202">
        <f t="shared" si="15"/>
        <v>0</v>
      </c>
      <c r="BG105" s="202">
        <f t="shared" si="16"/>
        <v>0</v>
      </c>
      <c r="BH105" s="202">
        <f t="shared" si="17"/>
        <v>0</v>
      </c>
      <c r="BI105" s="202">
        <f t="shared" si="18"/>
        <v>0</v>
      </c>
      <c r="BJ105" s="22" t="s">
        <v>77</v>
      </c>
      <c r="BK105" s="202">
        <f t="shared" si="19"/>
        <v>0</v>
      </c>
      <c r="BL105" s="22" t="s">
        <v>178</v>
      </c>
      <c r="BM105" s="22" t="s">
        <v>310</v>
      </c>
    </row>
    <row r="106" spans="2:65" s="1" customFormat="1" ht="270">
      <c r="B106" s="39"/>
      <c r="C106" s="61"/>
      <c r="D106" s="205" t="s">
        <v>1782</v>
      </c>
      <c r="E106" s="61"/>
      <c r="F106" s="240" t="s">
        <v>4056</v>
      </c>
      <c r="G106" s="61"/>
      <c r="H106" s="61"/>
      <c r="I106" s="161"/>
      <c r="J106" s="61"/>
      <c r="K106" s="61"/>
      <c r="L106" s="59"/>
      <c r="M106" s="241"/>
      <c r="N106" s="40"/>
      <c r="O106" s="40"/>
      <c r="P106" s="40"/>
      <c r="Q106" s="40"/>
      <c r="R106" s="40"/>
      <c r="S106" s="40"/>
      <c r="T106" s="76"/>
      <c r="AT106" s="22" t="s">
        <v>1782</v>
      </c>
      <c r="AU106" s="22" t="s">
        <v>79</v>
      </c>
    </row>
    <row r="107" spans="2:65" s="1" customFormat="1" ht="22.5" customHeight="1">
      <c r="B107" s="39"/>
      <c r="C107" s="230" t="s">
        <v>241</v>
      </c>
      <c r="D107" s="230" t="s">
        <v>290</v>
      </c>
      <c r="E107" s="231" t="s">
        <v>4057</v>
      </c>
      <c r="F107" s="232" t="s">
        <v>4058</v>
      </c>
      <c r="G107" s="233" t="s">
        <v>2708</v>
      </c>
      <c r="H107" s="234">
        <v>1</v>
      </c>
      <c r="I107" s="235"/>
      <c r="J107" s="236">
        <f>ROUND(I107*H107,2)</f>
        <v>0</v>
      </c>
      <c r="K107" s="232" t="s">
        <v>21</v>
      </c>
      <c r="L107" s="237"/>
      <c r="M107" s="238" t="s">
        <v>21</v>
      </c>
      <c r="N107" s="239" t="s">
        <v>40</v>
      </c>
      <c r="O107" s="40"/>
      <c r="P107" s="200">
        <f>O107*H107</f>
        <v>0</v>
      </c>
      <c r="Q107" s="200">
        <v>0</v>
      </c>
      <c r="R107" s="200">
        <f>Q107*H107</f>
        <v>0</v>
      </c>
      <c r="S107" s="200">
        <v>0</v>
      </c>
      <c r="T107" s="201">
        <f>S107*H107</f>
        <v>0</v>
      </c>
      <c r="AR107" s="22" t="s">
        <v>212</v>
      </c>
      <c r="AT107" s="22" t="s">
        <v>290</v>
      </c>
      <c r="AU107" s="22" t="s">
        <v>79</v>
      </c>
      <c r="AY107" s="22" t="s">
        <v>171</v>
      </c>
      <c r="BE107" s="202">
        <f>IF(N107="základní",J107,0)</f>
        <v>0</v>
      </c>
      <c r="BF107" s="202">
        <f>IF(N107="snížená",J107,0)</f>
        <v>0</v>
      </c>
      <c r="BG107" s="202">
        <f>IF(N107="zákl. přenesená",J107,0)</f>
        <v>0</v>
      </c>
      <c r="BH107" s="202">
        <f>IF(N107="sníž. přenesená",J107,0)</f>
        <v>0</v>
      </c>
      <c r="BI107" s="202">
        <f>IF(N107="nulová",J107,0)</f>
        <v>0</v>
      </c>
      <c r="BJ107" s="22" t="s">
        <v>77</v>
      </c>
      <c r="BK107" s="202">
        <f>ROUND(I107*H107,2)</f>
        <v>0</v>
      </c>
      <c r="BL107" s="22" t="s">
        <v>178</v>
      </c>
      <c r="BM107" s="22" t="s">
        <v>321</v>
      </c>
    </row>
    <row r="108" spans="2:65" s="1" customFormat="1" ht="22.5" customHeight="1">
      <c r="B108" s="39"/>
      <c r="C108" s="230" t="s">
        <v>10</v>
      </c>
      <c r="D108" s="230" t="s">
        <v>290</v>
      </c>
      <c r="E108" s="231" t="s">
        <v>4059</v>
      </c>
      <c r="F108" s="232" t="s">
        <v>4060</v>
      </c>
      <c r="G108" s="233" t="s">
        <v>2708</v>
      </c>
      <c r="H108" s="234">
        <v>1</v>
      </c>
      <c r="I108" s="235"/>
      <c r="J108" s="236">
        <f>ROUND(I108*H108,2)</f>
        <v>0</v>
      </c>
      <c r="K108" s="232" t="s">
        <v>21</v>
      </c>
      <c r="L108" s="237"/>
      <c r="M108" s="238" t="s">
        <v>21</v>
      </c>
      <c r="N108" s="239" t="s">
        <v>40</v>
      </c>
      <c r="O108" s="40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AR108" s="22" t="s">
        <v>212</v>
      </c>
      <c r="AT108" s="22" t="s">
        <v>290</v>
      </c>
      <c r="AU108" s="22" t="s">
        <v>79</v>
      </c>
      <c r="AY108" s="22" t="s">
        <v>171</v>
      </c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2" t="s">
        <v>77</v>
      </c>
      <c r="BK108" s="202">
        <f>ROUND(I108*H108,2)</f>
        <v>0</v>
      </c>
      <c r="BL108" s="22" t="s">
        <v>178</v>
      </c>
      <c r="BM108" s="22" t="s">
        <v>333</v>
      </c>
    </row>
    <row r="109" spans="2:65" s="1" customFormat="1" ht="67.5">
      <c r="B109" s="39"/>
      <c r="C109" s="61"/>
      <c r="D109" s="205" t="s">
        <v>1782</v>
      </c>
      <c r="E109" s="61"/>
      <c r="F109" s="240" t="s">
        <v>4061</v>
      </c>
      <c r="G109" s="61"/>
      <c r="H109" s="61"/>
      <c r="I109" s="161"/>
      <c r="J109" s="61"/>
      <c r="K109" s="61"/>
      <c r="L109" s="59"/>
      <c r="M109" s="241"/>
      <c r="N109" s="40"/>
      <c r="O109" s="40"/>
      <c r="P109" s="40"/>
      <c r="Q109" s="40"/>
      <c r="R109" s="40"/>
      <c r="S109" s="40"/>
      <c r="T109" s="76"/>
      <c r="AT109" s="22" t="s">
        <v>1782</v>
      </c>
      <c r="AU109" s="22" t="s">
        <v>79</v>
      </c>
    </row>
    <row r="110" spans="2:65" s="1" customFormat="1" ht="22.5" customHeight="1">
      <c r="B110" s="39"/>
      <c r="C110" s="230" t="s">
        <v>249</v>
      </c>
      <c r="D110" s="230" t="s">
        <v>290</v>
      </c>
      <c r="E110" s="231" t="s">
        <v>4062</v>
      </c>
      <c r="F110" s="232" t="s">
        <v>4063</v>
      </c>
      <c r="G110" s="233" t="s">
        <v>2708</v>
      </c>
      <c r="H110" s="234">
        <v>5</v>
      </c>
      <c r="I110" s="235"/>
      <c r="J110" s="236">
        <f t="shared" ref="J110:J117" si="20">ROUND(I110*H110,2)</f>
        <v>0</v>
      </c>
      <c r="K110" s="232" t="s">
        <v>21</v>
      </c>
      <c r="L110" s="237"/>
      <c r="M110" s="238" t="s">
        <v>21</v>
      </c>
      <c r="N110" s="239" t="s">
        <v>40</v>
      </c>
      <c r="O110" s="40"/>
      <c r="P110" s="200">
        <f t="shared" ref="P110:P117" si="21">O110*H110</f>
        <v>0</v>
      </c>
      <c r="Q110" s="200">
        <v>0</v>
      </c>
      <c r="R110" s="200">
        <f t="shared" ref="R110:R117" si="22">Q110*H110</f>
        <v>0</v>
      </c>
      <c r="S110" s="200">
        <v>0</v>
      </c>
      <c r="T110" s="201">
        <f t="shared" ref="T110:T117" si="23">S110*H110</f>
        <v>0</v>
      </c>
      <c r="AR110" s="22" t="s">
        <v>212</v>
      </c>
      <c r="AT110" s="22" t="s">
        <v>290</v>
      </c>
      <c r="AU110" s="22" t="s">
        <v>79</v>
      </c>
      <c r="AY110" s="22" t="s">
        <v>171</v>
      </c>
      <c r="BE110" s="202">
        <f t="shared" ref="BE110:BE117" si="24">IF(N110="základní",J110,0)</f>
        <v>0</v>
      </c>
      <c r="BF110" s="202">
        <f t="shared" ref="BF110:BF117" si="25">IF(N110="snížená",J110,0)</f>
        <v>0</v>
      </c>
      <c r="BG110" s="202">
        <f t="shared" ref="BG110:BG117" si="26">IF(N110="zákl. přenesená",J110,0)</f>
        <v>0</v>
      </c>
      <c r="BH110" s="202">
        <f t="shared" ref="BH110:BH117" si="27">IF(N110="sníž. přenesená",J110,0)</f>
        <v>0</v>
      </c>
      <c r="BI110" s="202">
        <f t="shared" ref="BI110:BI117" si="28">IF(N110="nulová",J110,0)</f>
        <v>0</v>
      </c>
      <c r="BJ110" s="22" t="s">
        <v>77</v>
      </c>
      <c r="BK110" s="202">
        <f t="shared" ref="BK110:BK117" si="29">ROUND(I110*H110,2)</f>
        <v>0</v>
      </c>
      <c r="BL110" s="22" t="s">
        <v>178</v>
      </c>
      <c r="BM110" s="22" t="s">
        <v>345</v>
      </c>
    </row>
    <row r="111" spans="2:65" s="1" customFormat="1" ht="31.5" customHeight="1">
      <c r="B111" s="39"/>
      <c r="C111" s="230" t="s">
        <v>253</v>
      </c>
      <c r="D111" s="230" t="s">
        <v>290</v>
      </c>
      <c r="E111" s="231" t="s">
        <v>4064</v>
      </c>
      <c r="F111" s="232" t="s">
        <v>4065</v>
      </c>
      <c r="G111" s="233" t="s">
        <v>2708</v>
      </c>
      <c r="H111" s="234">
        <v>1</v>
      </c>
      <c r="I111" s="235"/>
      <c r="J111" s="236">
        <f t="shared" si="20"/>
        <v>0</v>
      </c>
      <c r="K111" s="232" t="s">
        <v>21</v>
      </c>
      <c r="L111" s="237"/>
      <c r="M111" s="238" t="s">
        <v>21</v>
      </c>
      <c r="N111" s="239" t="s">
        <v>40</v>
      </c>
      <c r="O111" s="40"/>
      <c r="P111" s="200">
        <f t="shared" si="21"/>
        <v>0</v>
      </c>
      <c r="Q111" s="200">
        <v>0</v>
      </c>
      <c r="R111" s="200">
        <f t="shared" si="22"/>
        <v>0</v>
      </c>
      <c r="S111" s="200">
        <v>0</v>
      </c>
      <c r="T111" s="201">
        <f t="shared" si="23"/>
        <v>0</v>
      </c>
      <c r="AR111" s="22" t="s">
        <v>212</v>
      </c>
      <c r="AT111" s="22" t="s">
        <v>290</v>
      </c>
      <c r="AU111" s="22" t="s">
        <v>79</v>
      </c>
      <c r="AY111" s="22" t="s">
        <v>171</v>
      </c>
      <c r="BE111" s="202">
        <f t="shared" si="24"/>
        <v>0</v>
      </c>
      <c r="BF111" s="202">
        <f t="shared" si="25"/>
        <v>0</v>
      </c>
      <c r="BG111" s="202">
        <f t="shared" si="26"/>
        <v>0</v>
      </c>
      <c r="BH111" s="202">
        <f t="shared" si="27"/>
        <v>0</v>
      </c>
      <c r="BI111" s="202">
        <f t="shared" si="28"/>
        <v>0</v>
      </c>
      <c r="BJ111" s="22" t="s">
        <v>77</v>
      </c>
      <c r="BK111" s="202">
        <f t="shared" si="29"/>
        <v>0</v>
      </c>
      <c r="BL111" s="22" t="s">
        <v>178</v>
      </c>
      <c r="BM111" s="22" t="s">
        <v>355</v>
      </c>
    </row>
    <row r="112" spans="2:65" s="1" customFormat="1" ht="31.5" customHeight="1">
      <c r="B112" s="39"/>
      <c r="C112" s="230" t="s">
        <v>259</v>
      </c>
      <c r="D112" s="230" t="s">
        <v>290</v>
      </c>
      <c r="E112" s="231" t="s">
        <v>4066</v>
      </c>
      <c r="F112" s="232" t="s">
        <v>4067</v>
      </c>
      <c r="G112" s="233" t="s">
        <v>2708</v>
      </c>
      <c r="H112" s="234">
        <v>1</v>
      </c>
      <c r="I112" s="235"/>
      <c r="J112" s="236">
        <f t="shared" si="20"/>
        <v>0</v>
      </c>
      <c r="K112" s="232" t="s">
        <v>21</v>
      </c>
      <c r="L112" s="237"/>
      <c r="M112" s="238" t="s">
        <v>21</v>
      </c>
      <c r="N112" s="239" t="s">
        <v>40</v>
      </c>
      <c r="O112" s="40"/>
      <c r="P112" s="200">
        <f t="shared" si="21"/>
        <v>0</v>
      </c>
      <c r="Q112" s="200">
        <v>0</v>
      </c>
      <c r="R112" s="200">
        <f t="shared" si="22"/>
        <v>0</v>
      </c>
      <c r="S112" s="200">
        <v>0</v>
      </c>
      <c r="T112" s="201">
        <f t="shared" si="23"/>
        <v>0</v>
      </c>
      <c r="AR112" s="22" t="s">
        <v>212</v>
      </c>
      <c r="AT112" s="22" t="s">
        <v>290</v>
      </c>
      <c r="AU112" s="22" t="s">
        <v>79</v>
      </c>
      <c r="AY112" s="22" t="s">
        <v>171</v>
      </c>
      <c r="BE112" s="202">
        <f t="shared" si="24"/>
        <v>0</v>
      </c>
      <c r="BF112" s="202">
        <f t="shared" si="25"/>
        <v>0</v>
      </c>
      <c r="BG112" s="202">
        <f t="shared" si="26"/>
        <v>0</v>
      </c>
      <c r="BH112" s="202">
        <f t="shared" si="27"/>
        <v>0</v>
      </c>
      <c r="BI112" s="202">
        <f t="shared" si="28"/>
        <v>0</v>
      </c>
      <c r="BJ112" s="22" t="s">
        <v>77</v>
      </c>
      <c r="BK112" s="202">
        <f t="shared" si="29"/>
        <v>0</v>
      </c>
      <c r="BL112" s="22" t="s">
        <v>178</v>
      </c>
      <c r="BM112" s="22" t="s">
        <v>369</v>
      </c>
    </row>
    <row r="113" spans="2:65" s="1" customFormat="1" ht="22.5" customHeight="1">
      <c r="B113" s="39"/>
      <c r="C113" s="230" t="s">
        <v>266</v>
      </c>
      <c r="D113" s="230" t="s">
        <v>290</v>
      </c>
      <c r="E113" s="231" t="s">
        <v>4068</v>
      </c>
      <c r="F113" s="232" t="s">
        <v>4069</v>
      </c>
      <c r="G113" s="233" t="s">
        <v>2708</v>
      </c>
      <c r="H113" s="234">
        <v>1</v>
      </c>
      <c r="I113" s="235"/>
      <c r="J113" s="236">
        <f t="shared" si="20"/>
        <v>0</v>
      </c>
      <c r="K113" s="232" t="s">
        <v>21</v>
      </c>
      <c r="L113" s="237"/>
      <c r="M113" s="238" t="s">
        <v>21</v>
      </c>
      <c r="N113" s="239" t="s">
        <v>40</v>
      </c>
      <c r="O113" s="40"/>
      <c r="P113" s="200">
        <f t="shared" si="21"/>
        <v>0</v>
      </c>
      <c r="Q113" s="200">
        <v>0</v>
      </c>
      <c r="R113" s="200">
        <f t="shared" si="22"/>
        <v>0</v>
      </c>
      <c r="S113" s="200">
        <v>0</v>
      </c>
      <c r="T113" s="201">
        <f t="shared" si="23"/>
        <v>0</v>
      </c>
      <c r="AR113" s="22" t="s">
        <v>212</v>
      </c>
      <c r="AT113" s="22" t="s">
        <v>290</v>
      </c>
      <c r="AU113" s="22" t="s">
        <v>79</v>
      </c>
      <c r="AY113" s="22" t="s">
        <v>171</v>
      </c>
      <c r="BE113" s="202">
        <f t="shared" si="24"/>
        <v>0</v>
      </c>
      <c r="BF113" s="202">
        <f t="shared" si="25"/>
        <v>0</v>
      </c>
      <c r="BG113" s="202">
        <f t="shared" si="26"/>
        <v>0</v>
      </c>
      <c r="BH113" s="202">
        <f t="shared" si="27"/>
        <v>0</v>
      </c>
      <c r="BI113" s="202">
        <f t="shared" si="28"/>
        <v>0</v>
      </c>
      <c r="BJ113" s="22" t="s">
        <v>77</v>
      </c>
      <c r="BK113" s="202">
        <f t="shared" si="29"/>
        <v>0</v>
      </c>
      <c r="BL113" s="22" t="s">
        <v>178</v>
      </c>
      <c r="BM113" s="22" t="s">
        <v>379</v>
      </c>
    </row>
    <row r="114" spans="2:65" s="1" customFormat="1" ht="22.5" customHeight="1">
      <c r="B114" s="39"/>
      <c r="C114" s="230" t="s">
        <v>276</v>
      </c>
      <c r="D114" s="230" t="s">
        <v>290</v>
      </c>
      <c r="E114" s="231" t="s">
        <v>4070</v>
      </c>
      <c r="F114" s="232" t="s">
        <v>4071</v>
      </c>
      <c r="G114" s="233" t="s">
        <v>2708</v>
      </c>
      <c r="H114" s="234">
        <v>1</v>
      </c>
      <c r="I114" s="235"/>
      <c r="J114" s="236">
        <f t="shared" si="20"/>
        <v>0</v>
      </c>
      <c r="K114" s="232" t="s">
        <v>21</v>
      </c>
      <c r="L114" s="237"/>
      <c r="M114" s="238" t="s">
        <v>21</v>
      </c>
      <c r="N114" s="239" t="s">
        <v>40</v>
      </c>
      <c r="O114" s="40"/>
      <c r="P114" s="200">
        <f t="shared" si="21"/>
        <v>0</v>
      </c>
      <c r="Q114" s="200">
        <v>0</v>
      </c>
      <c r="R114" s="200">
        <f t="shared" si="22"/>
        <v>0</v>
      </c>
      <c r="S114" s="200">
        <v>0</v>
      </c>
      <c r="T114" s="201">
        <f t="shared" si="23"/>
        <v>0</v>
      </c>
      <c r="AR114" s="22" t="s">
        <v>212</v>
      </c>
      <c r="AT114" s="22" t="s">
        <v>290</v>
      </c>
      <c r="AU114" s="22" t="s">
        <v>79</v>
      </c>
      <c r="AY114" s="22" t="s">
        <v>171</v>
      </c>
      <c r="BE114" s="202">
        <f t="shared" si="24"/>
        <v>0</v>
      </c>
      <c r="BF114" s="202">
        <f t="shared" si="25"/>
        <v>0</v>
      </c>
      <c r="BG114" s="202">
        <f t="shared" si="26"/>
        <v>0</v>
      </c>
      <c r="BH114" s="202">
        <f t="shared" si="27"/>
        <v>0</v>
      </c>
      <c r="BI114" s="202">
        <f t="shared" si="28"/>
        <v>0</v>
      </c>
      <c r="BJ114" s="22" t="s">
        <v>77</v>
      </c>
      <c r="BK114" s="202">
        <f t="shared" si="29"/>
        <v>0</v>
      </c>
      <c r="BL114" s="22" t="s">
        <v>178</v>
      </c>
      <c r="BM114" s="22" t="s">
        <v>391</v>
      </c>
    </row>
    <row r="115" spans="2:65" s="1" customFormat="1" ht="31.5" customHeight="1">
      <c r="B115" s="39"/>
      <c r="C115" s="230" t="s">
        <v>9</v>
      </c>
      <c r="D115" s="230" t="s">
        <v>290</v>
      </c>
      <c r="E115" s="231" t="s">
        <v>4072</v>
      </c>
      <c r="F115" s="232" t="s">
        <v>4073</v>
      </c>
      <c r="G115" s="233" t="s">
        <v>2708</v>
      </c>
      <c r="H115" s="234">
        <v>1</v>
      </c>
      <c r="I115" s="235"/>
      <c r="J115" s="236">
        <f t="shared" si="20"/>
        <v>0</v>
      </c>
      <c r="K115" s="232" t="s">
        <v>21</v>
      </c>
      <c r="L115" s="237"/>
      <c r="M115" s="238" t="s">
        <v>21</v>
      </c>
      <c r="N115" s="239" t="s">
        <v>40</v>
      </c>
      <c r="O115" s="40"/>
      <c r="P115" s="200">
        <f t="shared" si="21"/>
        <v>0</v>
      </c>
      <c r="Q115" s="200">
        <v>0</v>
      </c>
      <c r="R115" s="200">
        <f t="shared" si="22"/>
        <v>0</v>
      </c>
      <c r="S115" s="200">
        <v>0</v>
      </c>
      <c r="T115" s="201">
        <f t="shared" si="23"/>
        <v>0</v>
      </c>
      <c r="AR115" s="22" t="s">
        <v>212</v>
      </c>
      <c r="AT115" s="22" t="s">
        <v>290</v>
      </c>
      <c r="AU115" s="22" t="s">
        <v>79</v>
      </c>
      <c r="AY115" s="22" t="s">
        <v>171</v>
      </c>
      <c r="BE115" s="202">
        <f t="shared" si="24"/>
        <v>0</v>
      </c>
      <c r="BF115" s="202">
        <f t="shared" si="25"/>
        <v>0</v>
      </c>
      <c r="BG115" s="202">
        <f t="shared" si="26"/>
        <v>0</v>
      </c>
      <c r="BH115" s="202">
        <f t="shared" si="27"/>
        <v>0</v>
      </c>
      <c r="BI115" s="202">
        <f t="shared" si="28"/>
        <v>0</v>
      </c>
      <c r="BJ115" s="22" t="s">
        <v>77</v>
      </c>
      <c r="BK115" s="202">
        <f t="shared" si="29"/>
        <v>0</v>
      </c>
      <c r="BL115" s="22" t="s">
        <v>178</v>
      </c>
      <c r="BM115" s="22" t="s">
        <v>402</v>
      </c>
    </row>
    <row r="116" spans="2:65" s="1" customFormat="1" ht="31.5" customHeight="1">
      <c r="B116" s="39"/>
      <c r="C116" s="230" t="s">
        <v>289</v>
      </c>
      <c r="D116" s="230" t="s">
        <v>290</v>
      </c>
      <c r="E116" s="231" t="s">
        <v>4074</v>
      </c>
      <c r="F116" s="232" t="s">
        <v>4075</v>
      </c>
      <c r="G116" s="233" t="s">
        <v>2708</v>
      </c>
      <c r="H116" s="234">
        <v>1</v>
      </c>
      <c r="I116" s="235"/>
      <c r="J116" s="236">
        <f t="shared" si="20"/>
        <v>0</v>
      </c>
      <c r="K116" s="232" t="s">
        <v>21</v>
      </c>
      <c r="L116" s="237"/>
      <c r="M116" s="238" t="s">
        <v>21</v>
      </c>
      <c r="N116" s="239" t="s">
        <v>40</v>
      </c>
      <c r="O116" s="40"/>
      <c r="P116" s="200">
        <f t="shared" si="21"/>
        <v>0</v>
      </c>
      <c r="Q116" s="200">
        <v>0</v>
      </c>
      <c r="R116" s="200">
        <f t="shared" si="22"/>
        <v>0</v>
      </c>
      <c r="S116" s="200">
        <v>0</v>
      </c>
      <c r="T116" s="201">
        <f t="shared" si="23"/>
        <v>0</v>
      </c>
      <c r="AR116" s="22" t="s">
        <v>212</v>
      </c>
      <c r="AT116" s="22" t="s">
        <v>290</v>
      </c>
      <c r="AU116" s="22" t="s">
        <v>79</v>
      </c>
      <c r="AY116" s="22" t="s">
        <v>171</v>
      </c>
      <c r="BE116" s="202">
        <f t="shared" si="24"/>
        <v>0</v>
      </c>
      <c r="BF116" s="202">
        <f t="shared" si="25"/>
        <v>0</v>
      </c>
      <c r="BG116" s="202">
        <f t="shared" si="26"/>
        <v>0</v>
      </c>
      <c r="BH116" s="202">
        <f t="shared" si="27"/>
        <v>0</v>
      </c>
      <c r="BI116" s="202">
        <f t="shared" si="28"/>
        <v>0</v>
      </c>
      <c r="BJ116" s="22" t="s">
        <v>77</v>
      </c>
      <c r="BK116" s="202">
        <f t="shared" si="29"/>
        <v>0</v>
      </c>
      <c r="BL116" s="22" t="s">
        <v>178</v>
      </c>
      <c r="BM116" s="22" t="s">
        <v>419</v>
      </c>
    </row>
    <row r="117" spans="2:65" s="1" customFormat="1" ht="22.5" customHeight="1">
      <c r="B117" s="39"/>
      <c r="C117" s="230" t="s">
        <v>294</v>
      </c>
      <c r="D117" s="230" t="s">
        <v>290</v>
      </c>
      <c r="E117" s="231" t="s">
        <v>4076</v>
      </c>
      <c r="F117" s="232" t="s">
        <v>4077</v>
      </c>
      <c r="G117" s="233" t="s">
        <v>2708</v>
      </c>
      <c r="H117" s="234">
        <v>1</v>
      </c>
      <c r="I117" s="235"/>
      <c r="J117" s="236">
        <f t="shared" si="20"/>
        <v>0</v>
      </c>
      <c r="K117" s="232" t="s">
        <v>21</v>
      </c>
      <c r="L117" s="237"/>
      <c r="M117" s="238" t="s">
        <v>21</v>
      </c>
      <c r="N117" s="239" t="s">
        <v>40</v>
      </c>
      <c r="O117" s="40"/>
      <c r="P117" s="200">
        <f t="shared" si="21"/>
        <v>0</v>
      </c>
      <c r="Q117" s="200">
        <v>0</v>
      </c>
      <c r="R117" s="200">
        <f t="shared" si="22"/>
        <v>0</v>
      </c>
      <c r="S117" s="200">
        <v>0</v>
      </c>
      <c r="T117" s="201">
        <f t="shared" si="23"/>
        <v>0</v>
      </c>
      <c r="AR117" s="22" t="s">
        <v>212</v>
      </c>
      <c r="AT117" s="22" t="s">
        <v>290</v>
      </c>
      <c r="AU117" s="22" t="s">
        <v>79</v>
      </c>
      <c r="AY117" s="22" t="s">
        <v>171</v>
      </c>
      <c r="BE117" s="202">
        <f t="shared" si="24"/>
        <v>0</v>
      </c>
      <c r="BF117" s="202">
        <f t="shared" si="25"/>
        <v>0</v>
      </c>
      <c r="BG117" s="202">
        <f t="shared" si="26"/>
        <v>0</v>
      </c>
      <c r="BH117" s="202">
        <f t="shared" si="27"/>
        <v>0</v>
      </c>
      <c r="BI117" s="202">
        <f t="shared" si="28"/>
        <v>0</v>
      </c>
      <c r="BJ117" s="22" t="s">
        <v>77</v>
      </c>
      <c r="BK117" s="202">
        <f t="shared" si="29"/>
        <v>0</v>
      </c>
      <c r="BL117" s="22" t="s">
        <v>178</v>
      </c>
      <c r="BM117" s="22" t="s">
        <v>432</v>
      </c>
    </row>
    <row r="118" spans="2:65" s="1" customFormat="1" ht="40.5">
      <c r="B118" s="39"/>
      <c r="C118" s="61"/>
      <c r="D118" s="205" t="s">
        <v>1782</v>
      </c>
      <c r="E118" s="61"/>
      <c r="F118" s="240" t="s">
        <v>4078</v>
      </c>
      <c r="G118" s="61"/>
      <c r="H118" s="61"/>
      <c r="I118" s="161"/>
      <c r="J118" s="61"/>
      <c r="K118" s="61"/>
      <c r="L118" s="59"/>
      <c r="M118" s="241"/>
      <c r="N118" s="40"/>
      <c r="O118" s="40"/>
      <c r="P118" s="40"/>
      <c r="Q118" s="40"/>
      <c r="R118" s="40"/>
      <c r="S118" s="40"/>
      <c r="T118" s="76"/>
      <c r="AT118" s="22" t="s">
        <v>1782</v>
      </c>
      <c r="AU118" s="22" t="s">
        <v>79</v>
      </c>
    </row>
    <row r="119" spans="2:65" s="1" customFormat="1" ht="22.5" customHeight="1">
      <c r="B119" s="39"/>
      <c r="C119" s="230" t="s">
        <v>299</v>
      </c>
      <c r="D119" s="230" t="s">
        <v>290</v>
      </c>
      <c r="E119" s="231" t="s">
        <v>4079</v>
      </c>
      <c r="F119" s="232" t="s">
        <v>4080</v>
      </c>
      <c r="G119" s="233" t="s">
        <v>2708</v>
      </c>
      <c r="H119" s="234">
        <v>1</v>
      </c>
      <c r="I119" s="235"/>
      <c r="J119" s="236">
        <f>ROUND(I119*H119,2)</f>
        <v>0</v>
      </c>
      <c r="K119" s="232" t="s">
        <v>21</v>
      </c>
      <c r="L119" s="237"/>
      <c r="M119" s="238" t="s">
        <v>21</v>
      </c>
      <c r="N119" s="239" t="s">
        <v>40</v>
      </c>
      <c r="O119" s="40"/>
      <c r="P119" s="200">
        <f>O119*H119</f>
        <v>0</v>
      </c>
      <c r="Q119" s="200">
        <v>0</v>
      </c>
      <c r="R119" s="200">
        <f>Q119*H119</f>
        <v>0</v>
      </c>
      <c r="S119" s="200">
        <v>0</v>
      </c>
      <c r="T119" s="201">
        <f>S119*H119</f>
        <v>0</v>
      </c>
      <c r="AR119" s="22" t="s">
        <v>212</v>
      </c>
      <c r="AT119" s="22" t="s">
        <v>290</v>
      </c>
      <c r="AU119" s="22" t="s">
        <v>79</v>
      </c>
      <c r="AY119" s="22" t="s">
        <v>171</v>
      </c>
      <c r="BE119" s="202">
        <f>IF(N119="základní",J119,0)</f>
        <v>0</v>
      </c>
      <c r="BF119" s="202">
        <f>IF(N119="snížená",J119,0)</f>
        <v>0</v>
      </c>
      <c r="BG119" s="202">
        <f>IF(N119="zákl. přenesená",J119,0)</f>
        <v>0</v>
      </c>
      <c r="BH119" s="202">
        <f>IF(N119="sníž. přenesená",J119,0)</f>
        <v>0</v>
      </c>
      <c r="BI119" s="202">
        <f>IF(N119="nulová",J119,0)</f>
        <v>0</v>
      </c>
      <c r="BJ119" s="22" t="s">
        <v>77</v>
      </c>
      <c r="BK119" s="202">
        <f>ROUND(I119*H119,2)</f>
        <v>0</v>
      </c>
      <c r="BL119" s="22" t="s">
        <v>178</v>
      </c>
      <c r="BM119" s="22" t="s">
        <v>447</v>
      </c>
    </row>
    <row r="120" spans="2:65" s="1" customFormat="1" ht="22.5" customHeight="1">
      <c r="B120" s="39"/>
      <c r="C120" s="230" t="s">
        <v>305</v>
      </c>
      <c r="D120" s="230" t="s">
        <v>290</v>
      </c>
      <c r="E120" s="231" t="s">
        <v>4081</v>
      </c>
      <c r="F120" s="232" t="s">
        <v>4082</v>
      </c>
      <c r="G120" s="233" t="s">
        <v>2708</v>
      </c>
      <c r="H120" s="234">
        <v>1</v>
      </c>
      <c r="I120" s="235"/>
      <c r="J120" s="236">
        <f>ROUND(I120*H120,2)</f>
        <v>0</v>
      </c>
      <c r="K120" s="232" t="s">
        <v>21</v>
      </c>
      <c r="L120" s="237"/>
      <c r="M120" s="238" t="s">
        <v>21</v>
      </c>
      <c r="N120" s="239" t="s">
        <v>40</v>
      </c>
      <c r="O120" s="40"/>
      <c r="P120" s="200">
        <f>O120*H120</f>
        <v>0</v>
      </c>
      <c r="Q120" s="200">
        <v>0</v>
      </c>
      <c r="R120" s="200">
        <f>Q120*H120</f>
        <v>0</v>
      </c>
      <c r="S120" s="200">
        <v>0</v>
      </c>
      <c r="T120" s="201">
        <f>S120*H120</f>
        <v>0</v>
      </c>
      <c r="AR120" s="22" t="s">
        <v>212</v>
      </c>
      <c r="AT120" s="22" t="s">
        <v>290</v>
      </c>
      <c r="AU120" s="22" t="s">
        <v>79</v>
      </c>
      <c r="AY120" s="22" t="s">
        <v>171</v>
      </c>
      <c r="BE120" s="202">
        <f>IF(N120="základní",J120,0)</f>
        <v>0</v>
      </c>
      <c r="BF120" s="202">
        <f>IF(N120="snížená",J120,0)</f>
        <v>0</v>
      </c>
      <c r="BG120" s="202">
        <f>IF(N120="zákl. přenesená",J120,0)</f>
        <v>0</v>
      </c>
      <c r="BH120" s="202">
        <f>IF(N120="sníž. přenesená",J120,0)</f>
        <v>0</v>
      </c>
      <c r="BI120" s="202">
        <f>IF(N120="nulová",J120,0)</f>
        <v>0</v>
      </c>
      <c r="BJ120" s="22" t="s">
        <v>77</v>
      </c>
      <c r="BK120" s="202">
        <f>ROUND(I120*H120,2)</f>
        <v>0</v>
      </c>
      <c r="BL120" s="22" t="s">
        <v>178</v>
      </c>
      <c r="BM120" s="22" t="s">
        <v>462</v>
      </c>
    </row>
    <row r="121" spans="2:65" s="1" customFormat="1" ht="31.5" customHeight="1">
      <c r="B121" s="39"/>
      <c r="C121" s="230" t="s">
        <v>310</v>
      </c>
      <c r="D121" s="230" t="s">
        <v>290</v>
      </c>
      <c r="E121" s="231" t="s">
        <v>4083</v>
      </c>
      <c r="F121" s="232" t="s">
        <v>4084</v>
      </c>
      <c r="G121" s="233" t="s">
        <v>2708</v>
      </c>
      <c r="H121" s="234">
        <v>1</v>
      </c>
      <c r="I121" s="235"/>
      <c r="J121" s="236">
        <f>ROUND(I121*H121,2)</f>
        <v>0</v>
      </c>
      <c r="K121" s="232" t="s">
        <v>21</v>
      </c>
      <c r="L121" s="237"/>
      <c r="M121" s="238" t="s">
        <v>21</v>
      </c>
      <c r="N121" s="239" t="s">
        <v>40</v>
      </c>
      <c r="O121" s="40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22" t="s">
        <v>212</v>
      </c>
      <c r="AT121" s="22" t="s">
        <v>290</v>
      </c>
      <c r="AU121" s="22" t="s">
        <v>79</v>
      </c>
      <c r="AY121" s="22" t="s">
        <v>171</v>
      </c>
      <c r="BE121" s="202">
        <f>IF(N121="základní",J121,0)</f>
        <v>0</v>
      </c>
      <c r="BF121" s="202">
        <f>IF(N121="snížená",J121,0)</f>
        <v>0</v>
      </c>
      <c r="BG121" s="202">
        <f>IF(N121="zákl. přenesená",J121,0)</f>
        <v>0</v>
      </c>
      <c r="BH121" s="202">
        <f>IF(N121="sníž. přenesená",J121,0)</f>
        <v>0</v>
      </c>
      <c r="BI121" s="202">
        <f>IF(N121="nulová",J121,0)</f>
        <v>0</v>
      </c>
      <c r="BJ121" s="22" t="s">
        <v>77</v>
      </c>
      <c r="BK121" s="202">
        <f>ROUND(I121*H121,2)</f>
        <v>0</v>
      </c>
      <c r="BL121" s="22" t="s">
        <v>178</v>
      </c>
      <c r="BM121" s="22" t="s">
        <v>479</v>
      </c>
    </row>
    <row r="122" spans="2:65" s="1" customFormat="1" ht="22.5" customHeight="1">
      <c r="B122" s="39"/>
      <c r="C122" s="230" t="s">
        <v>315</v>
      </c>
      <c r="D122" s="230" t="s">
        <v>290</v>
      </c>
      <c r="E122" s="231" t="s">
        <v>4085</v>
      </c>
      <c r="F122" s="232" t="s">
        <v>4086</v>
      </c>
      <c r="G122" s="233" t="s">
        <v>2708</v>
      </c>
      <c r="H122" s="234">
        <v>1</v>
      </c>
      <c r="I122" s="235"/>
      <c r="J122" s="236">
        <f>ROUND(I122*H122,2)</f>
        <v>0</v>
      </c>
      <c r="K122" s="232" t="s">
        <v>21</v>
      </c>
      <c r="L122" s="237"/>
      <c r="M122" s="238" t="s">
        <v>21</v>
      </c>
      <c r="N122" s="239" t="s">
        <v>40</v>
      </c>
      <c r="O122" s="40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AR122" s="22" t="s">
        <v>212</v>
      </c>
      <c r="AT122" s="22" t="s">
        <v>290</v>
      </c>
      <c r="AU122" s="22" t="s">
        <v>79</v>
      </c>
      <c r="AY122" s="22" t="s">
        <v>171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22" t="s">
        <v>77</v>
      </c>
      <c r="BK122" s="202">
        <f>ROUND(I122*H122,2)</f>
        <v>0</v>
      </c>
      <c r="BL122" s="22" t="s">
        <v>178</v>
      </c>
      <c r="BM122" s="22" t="s">
        <v>490</v>
      </c>
    </row>
    <row r="123" spans="2:65" s="1" customFormat="1" ht="54">
      <c r="B123" s="39"/>
      <c r="C123" s="61"/>
      <c r="D123" s="205" t="s">
        <v>1782</v>
      </c>
      <c r="E123" s="61"/>
      <c r="F123" s="240" t="s">
        <v>4087</v>
      </c>
      <c r="G123" s="61"/>
      <c r="H123" s="61"/>
      <c r="I123" s="161"/>
      <c r="J123" s="61"/>
      <c r="K123" s="61"/>
      <c r="L123" s="59"/>
      <c r="M123" s="241"/>
      <c r="N123" s="40"/>
      <c r="O123" s="40"/>
      <c r="P123" s="40"/>
      <c r="Q123" s="40"/>
      <c r="R123" s="40"/>
      <c r="S123" s="40"/>
      <c r="T123" s="76"/>
      <c r="AT123" s="22" t="s">
        <v>1782</v>
      </c>
      <c r="AU123" s="22" t="s">
        <v>79</v>
      </c>
    </row>
    <row r="124" spans="2:65" s="1" customFormat="1" ht="22.5" customHeight="1">
      <c r="B124" s="39"/>
      <c r="C124" s="230" t="s">
        <v>321</v>
      </c>
      <c r="D124" s="230" t="s">
        <v>290</v>
      </c>
      <c r="E124" s="231" t="s">
        <v>4088</v>
      </c>
      <c r="F124" s="232" t="s">
        <v>4089</v>
      </c>
      <c r="G124" s="233" t="s">
        <v>2708</v>
      </c>
      <c r="H124" s="234">
        <v>1</v>
      </c>
      <c r="I124" s="235"/>
      <c r="J124" s="236">
        <f>ROUND(I124*H124,2)</f>
        <v>0</v>
      </c>
      <c r="K124" s="232" t="s">
        <v>21</v>
      </c>
      <c r="L124" s="237"/>
      <c r="M124" s="238" t="s">
        <v>21</v>
      </c>
      <c r="N124" s="239" t="s">
        <v>40</v>
      </c>
      <c r="O124" s="40"/>
      <c r="P124" s="200">
        <f>O124*H124</f>
        <v>0</v>
      </c>
      <c r="Q124" s="200">
        <v>0</v>
      </c>
      <c r="R124" s="200">
        <f>Q124*H124</f>
        <v>0</v>
      </c>
      <c r="S124" s="200">
        <v>0</v>
      </c>
      <c r="T124" s="201">
        <f>S124*H124</f>
        <v>0</v>
      </c>
      <c r="AR124" s="22" t="s">
        <v>212</v>
      </c>
      <c r="AT124" s="22" t="s">
        <v>290</v>
      </c>
      <c r="AU124" s="22" t="s">
        <v>79</v>
      </c>
      <c r="AY124" s="22" t="s">
        <v>171</v>
      </c>
      <c r="BE124" s="202">
        <f>IF(N124="základní",J124,0)</f>
        <v>0</v>
      </c>
      <c r="BF124" s="202">
        <f>IF(N124="snížená",J124,0)</f>
        <v>0</v>
      </c>
      <c r="BG124" s="202">
        <f>IF(N124="zákl. přenesená",J124,0)</f>
        <v>0</v>
      </c>
      <c r="BH124" s="202">
        <f>IF(N124="sníž. přenesená",J124,0)</f>
        <v>0</v>
      </c>
      <c r="BI124" s="202">
        <f>IF(N124="nulová",J124,0)</f>
        <v>0</v>
      </c>
      <c r="BJ124" s="22" t="s">
        <v>77</v>
      </c>
      <c r="BK124" s="202">
        <f>ROUND(I124*H124,2)</f>
        <v>0</v>
      </c>
      <c r="BL124" s="22" t="s">
        <v>178</v>
      </c>
      <c r="BM124" s="22" t="s">
        <v>498</v>
      </c>
    </row>
    <row r="125" spans="2:65" s="1" customFormat="1" ht="22.5" customHeight="1">
      <c r="B125" s="39"/>
      <c r="C125" s="230" t="s">
        <v>327</v>
      </c>
      <c r="D125" s="230" t="s">
        <v>290</v>
      </c>
      <c r="E125" s="231" t="s">
        <v>4090</v>
      </c>
      <c r="F125" s="232" t="s">
        <v>4091</v>
      </c>
      <c r="G125" s="233" t="s">
        <v>2708</v>
      </c>
      <c r="H125" s="234">
        <v>1</v>
      </c>
      <c r="I125" s="235"/>
      <c r="J125" s="236">
        <f>ROUND(I125*H125,2)</f>
        <v>0</v>
      </c>
      <c r="K125" s="232" t="s">
        <v>21</v>
      </c>
      <c r="L125" s="237"/>
      <c r="M125" s="238" t="s">
        <v>21</v>
      </c>
      <c r="N125" s="239" t="s">
        <v>40</v>
      </c>
      <c r="O125" s="40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AR125" s="22" t="s">
        <v>212</v>
      </c>
      <c r="AT125" s="22" t="s">
        <v>290</v>
      </c>
      <c r="AU125" s="22" t="s">
        <v>79</v>
      </c>
      <c r="AY125" s="22" t="s">
        <v>171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22" t="s">
        <v>77</v>
      </c>
      <c r="BK125" s="202">
        <f>ROUND(I125*H125,2)</f>
        <v>0</v>
      </c>
      <c r="BL125" s="22" t="s">
        <v>178</v>
      </c>
      <c r="BM125" s="22" t="s">
        <v>509</v>
      </c>
    </row>
    <row r="126" spans="2:65" s="1" customFormat="1" ht="54">
      <c r="B126" s="39"/>
      <c r="C126" s="61"/>
      <c r="D126" s="205" t="s">
        <v>1782</v>
      </c>
      <c r="E126" s="61"/>
      <c r="F126" s="240" t="s">
        <v>4092</v>
      </c>
      <c r="G126" s="61"/>
      <c r="H126" s="61"/>
      <c r="I126" s="161"/>
      <c r="J126" s="61"/>
      <c r="K126" s="61"/>
      <c r="L126" s="59"/>
      <c r="M126" s="241"/>
      <c r="N126" s="40"/>
      <c r="O126" s="40"/>
      <c r="P126" s="40"/>
      <c r="Q126" s="40"/>
      <c r="R126" s="40"/>
      <c r="S126" s="40"/>
      <c r="T126" s="76"/>
      <c r="AT126" s="22" t="s">
        <v>1782</v>
      </c>
      <c r="AU126" s="22" t="s">
        <v>79</v>
      </c>
    </row>
    <row r="127" spans="2:65" s="1" customFormat="1" ht="22.5" customHeight="1">
      <c r="B127" s="39"/>
      <c r="C127" s="230" t="s">
        <v>333</v>
      </c>
      <c r="D127" s="230" t="s">
        <v>290</v>
      </c>
      <c r="E127" s="231" t="s">
        <v>4093</v>
      </c>
      <c r="F127" s="232" t="s">
        <v>4094</v>
      </c>
      <c r="G127" s="233" t="s">
        <v>2708</v>
      </c>
      <c r="H127" s="234">
        <v>1</v>
      </c>
      <c r="I127" s="235"/>
      <c r="J127" s="236">
        <f>ROUND(I127*H127,2)</f>
        <v>0</v>
      </c>
      <c r="K127" s="232" t="s">
        <v>21</v>
      </c>
      <c r="L127" s="237"/>
      <c r="M127" s="238" t="s">
        <v>21</v>
      </c>
      <c r="N127" s="239" t="s">
        <v>40</v>
      </c>
      <c r="O127" s="40"/>
      <c r="P127" s="200">
        <f>O127*H127</f>
        <v>0</v>
      </c>
      <c r="Q127" s="200">
        <v>0</v>
      </c>
      <c r="R127" s="200">
        <f>Q127*H127</f>
        <v>0</v>
      </c>
      <c r="S127" s="200">
        <v>0</v>
      </c>
      <c r="T127" s="201">
        <f>S127*H127</f>
        <v>0</v>
      </c>
      <c r="AR127" s="22" t="s">
        <v>212</v>
      </c>
      <c r="AT127" s="22" t="s">
        <v>290</v>
      </c>
      <c r="AU127" s="22" t="s">
        <v>79</v>
      </c>
      <c r="AY127" s="22" t="s">
        <v>171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22" t="s">
        <v>77</v>
      </c>
      <c r="BK127" s="202">
        <f>ROUND(I127*H127,2)</f>
        <v>0</v>
      </c>
      <c r="BL127" s="22" t="s">
        <v>178</v>
      </c>
      <c r="BM127" s="22" t="s">
        <v>521</v>
      </c>
    </row>
    <row r="128" spans="2:65" s="1" customFormat="1" ht="54">
      <c r="B128" s="39"/>
      <c r="C128" s="61"/>
      <c r="D128" s="205" t="s">
        <v>1782</v>
      </c>
      <c r="E128" s="61"/>
      <c r="F128" s="240" t="s">
        <v>4095</v>
      </c>
      <c r="G128" s="61"/>
      <c r="H128" s="61"/>
      <c r="I128" s="161"/>
      <c r="J128" s="61"/>
      <c r="K128" s="61"/>
      <c r="L128" s="59"/>
      <c r="M128" s="241"/>
      <c r="N128" s="40"/>
      <c r="O128" s="40"/>
      <c r="P128" s="40"/>
      <c r="Q128" s="40"/>
      <c r="R128" s="40"/>
      <c r="S128" s="40"/>
      <c r="T128" s="76"/>
      <c r="AT128" s="22" t="s">
        <v>1782</v>
      </c>
      <c r="AU128" s="22" t="s">
        <v>79</v>
      </c>
    </row>
    <row r="129" spans="2:65" s="1" customFormat="1" ht="22.5" customHeight="1">
      <c r="B129" s="39"/>
      <c r="C129" s="230" t="s">
        <v>337</v>
      </c>
      <c r="D129" s="230" t="s">
        <v>290</v>
      </c>
      <c r="E129" s="231" t="s">
        <v>4096</v>
      </c>
      <c r="F129" s="232" t="s">
        <v>4097</v>
      </c>
      <c r="G129" s="233" t="s">
        <v>2708</v>
      </c>
      <c r="H129" s="234">
        <v>1</v>
      </c>
      <c r="I129" s="235"/>
      <c r="J129" s="236">
        <f>ROUND(I129*H129,2)</f>
        <v>0</v>
      </c>
      <c r="K129" s="232" t="s">
        <v>21</v>
      </c>
      <c r="L129" s="237"/>
      <c r="M129" s="238" t="s">
        <v>21</v>
      </c>
      <c r="N129" s="239" t="s">
        <v>40</v>
      </c>
      <c r="O129" s="40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AR129" s="22" t="s">
        <v>212</v>
      </c>
      <c r="AT129" s="22" t="s">
        <v>290</v>
      </c>
      <c r="AU129" s="22" t="s">
        <v>79</v>
      </c>
      <c r="AY129" s="22" t="s">
        <v>171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77</v>
      </c>
      <c r="BK129" s="202">
        <f>ROUND(I129*H129,2)</f>
        <v>0</v>
      </c>
      <c r="BL129" s="22" t="s">
        <v>178</v>
      </c>
      <c r="BM129" s="22" t="s">
        <v>534</v>
      </c>
    </row>
    <row r="130" spans="2:65" s="1" customFormat="1" ht="22.5" customHeight="1">
      <c r="B130" s="39"/>
      <c r="C130" s="230" t="s">
        <v>345</v>
      </c>
      <c r="D130" s="230" t="s">
        <v>290</v>
      </c>
      <c r="E130" s="231" t="s">
        <v>4098</v>
      </c>
      <c r="F130" s="232" t="s">
        <v>4099</v>
      </c>
      <c r="G130" s="233" t="s">
        <v>2708</v>
      </c>
      <c r="H130" s="234">
        <v>1</v>
      </c>
      <c r="I130" s="235"/>
      <c r="J130" s="236">
        <f>ROUND(I130*H130,2)</f>
        <v>0</v>
      </c>
      <c r="K130" s="232" t="s">
        <v>21</v>
      </c>
      <c r="L130" s="237"/>
      <c r="M130" s="238" t="s">
        <v>21</v>
      </c>
      <c r="N130" s="239" t="s">
        <v>40</v>
      </c>
      <c r="O130" s="40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AR130" s="22" t="s">
        <v>212</v>
      </c>
      <c r="AT130" s="22" t="s">
        <v>290</v>
      </c>
      <c r="AU130" s="22" t="s">
        <v>79</v>
      </c>
      <c r="AY130" s="22" t="s">
        <v>171</v>
      </c>
      <c r="BE130" s="202">
        <f>IF(N130="základní",J130,0)</f>
        <v>0</v>
      </c>
      <c r="BF130" s="202">
        <f>IF(N130="snížená",J130,0)</f>
        <v>0</v>
      </c>
      <c r="BG130" s="202">
        <f>IF(N130="zákl. přenesená",J130,0)</f>
        <v>0</v>
      </c>
      <c r="BH130" s="202">
        <f>IF(N130="sníž. přenesená",J130,0)</f>
        <v>0</v>
      </c>
      <c r="BI130" s="202">
        <f>IF(N130="nulová",J130,0)</f>
        <v>0</v>
      </c>
      <c r="BJ130" s="22" t="s">
        <v>77</v>
      </c>
      <c r="BK130" s="202">
        <f>ROUND(I130*H130,2)</f>
        <v>0</v>
      </c>
      <c r="BL130" s="22" t="s">
        <v>178</v>
      </c>
      <c r="BM130" s="22" t="s">
        <v>543</v>
      </c>
    </row>
    <row r="131" spans="2:65" s="1" customFormat="1" ht="40.5">
      <c r="B131" s="39"/>
      <c r="C131" s="61"/>
      <c r="D131" s="205" t="s">
        <v>1782</v>
      </c>
      <c r="E131" s="61"/>
      <c r="F131" s="240" t="s">
        <v>4100</v>
      </c>
      <c r="G131" s="61"/>
      <c r="H131" s="61"/>
      <c r="I131" s="161"/>
      <c r="J131" s="61"/>
      <c r="K131" s="61"/>
      <c r="L131" s="59"/>
      <c r="M131" s="241"/>
      <c r="N131" s="40"/>
      <c r="O131" s="40"/>
      <c r="P131" s="40"/>
      <c r="Q131" s="40"/>
      <c r="R131" s="40"/>
      <c r="S131" s="40"/>
      <c r="T131" s="76"/>
      <c r="AT131" s="22" t="s">
        <v>1782</v>
      </c>
      <c r="AU131" s="22" t="s">
        <v>79</v>
      </c>
    </row>
    <row r="132" spans="2:65" s="1" customFormat="1" ht="31.5" customHeight="1">
      <c r="B132" s="39"/>
      <c r="C132" s="230" t="s">
        <v>350</v>
      </c>
      <c r="D132" s="230" t="s">
        <v>290</v>
      </c>
      <c r="E132" s="231" t="s">
        <v>4101</v>
      </c>
      <c r="F132" s="232" t="s">
        <v>4102</v>
      </c>
      <c r="G132" s="233" t="s">
        <v>2708</v>
      </c>
      <c r="H132" s="234">
        <v>1</v>
      </c>
      <c r="I132" s="235"/>
      <c r="J132" s="236">
        <f>ROUND(I132*H132,2)</f>
        <v>0</v>
      </c>
      <c r="K132" s="232" t="s">
        <v>21</v>
      </c>
      <c r="L132" s="237"/>
      <c r="M132" s="238" t="s">
        <v>21</v>
      </c>
      <c r="N132" s="239" t="s">
        <v>40</v>
      </c>
      <c r="O132" s="40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AR132" s="22" t="s">
        <v>212</v>
      </c>
      <c r="AT132" s="22" t="s">
        <v>290</v>
      </c>
      <c r="AU132" s="22" t="s">
        <v>79</v>
      </c>
      <c r="AY132" s="22" t="s">
        <v>171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22" t="s">
        <v>77</v>
      </c>
      <c r="BK132" s="202">
        <f>ROUND(I132*H132,2)</f>
        <v>0</v>
      </c>
      <c r="BL132" s="22" t="s">
        <v>178</v>
      </c>
      <c r="BM132" s="22" t="s">
        <v>551</v>
      </c>
    </row>
    <row r="133" spans="2:65" s="1" customFormat="1" ht="22.5" customHeight="1">
      <c r="B133" s="39"/>
      <c r="C133" s="230" t="s">
        <v>355</v>
      </c>
      <c r="D133" s="230" t="s">
        <v>290</v>
      </c>
      <c r="E133" s="231" t="s">
        <v>4103</v>
      </c>
      <c r="F133" s="232" t="s">
        <v>4104</v>
      </c>
      <c r="G133" s="233" t="s">
        <v>2708</v>
      </c>
      <c r="H133" s="234">
        <v>1</v>
      </c>
      <c r="I133" s="235"/>
      <c r="J133" s="236">
        <f>ROUND(I133*H133,2)</f>
        <v>0</v>
      </c>
      <c r="K133" s="232" t="s">
        <v>21</v>
      </c>
      <c r="L133" s="237"/>
      <c r="M133" s="238" t="s">
        <v>21</v>
      </c>
      <c r="N133" s="239" t="s">
        <v>40</v>
      </c>
      <c r="O133" s="40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AR133" s="22" t="s">
        <v>212</v>
      </c>
      <c r="AT133" s="22" t="s">
        <v>290</v>
      </c>
      <c r="AU133" s="22" t="s">
        <v>79</v>
      </c>
      <c r="AY133" s="22" t="s">
        <v>171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22" t="s">
        <v>77</v>
      </c>
      <c r="BK133" s="202">
        <f>ROUND(I133*H133,2)</f>
        <v>0</v>
      </c>
      <c r="BL133" s="22" t="s">
        <v>178</v>
      </c>
      <c r="BM133" s="22" t="s">
        <v>593</v>
      </c>
    </row>
    <row r="134" spans="2:65" s="1" customFormat="1" ht="54">
      <c r="B134" s="39"/>
      <c r="C134" s="61"/>
      <c r="D134" s="205" t="s">
        <v>1782</v>
      </c>
      <c r="E134" s="61"/>
      <c r="F134" s="240" t="s">
        <v>4105</v>
      </c>
      <c r="G134" s="61"/>
      <c r="H134" s="61"/>
      <c r="I134" s="161"/>
      <c r="J134" s="61"/>
      <c r="K134" s="61"/>
      <c r="L134" s="59"/>
      <c r="M134" s="241"/>
      <c r="N134" s="40"/>
      <c r="O134" s="40"/>
      <c r="P134" s="40"/>
      <c r="Q134" s="40"/>
      <c r="R134" s="40"/>
      <c r="S134" s="40"/>
      <c r="T134" s="76"/>
      <c r="AT134" s="22" t="s">
        <v>1782</v>
      </c>
      <c r="AU134" s="22" t="s">
        <v>79</v>
      </c>
    </row>
    <row r="135" spans="2:65" s="1" customFormat="1" ht="22.5" customHeight="1">
      <c r="B135" s="39"/>
      <c r="C135" s="230" t="s">
        <v>360</v>
      </c>
      <c r="D135" s="230" t="s">
        <v>290</v>
      </c>
      <c r="E135" s="231" t="s">
        <v>4106</v>
      </c>
      <c r="F135" s="232" t="s">
        <v>4104</v>
      </c>
      <c r="G135" s="233" t="s">
        <v>2708</v>
      </c>
      <c r="H135" s="234">
        <v>1</v>
      </c>
      <c r="I135" s="235"/>
      <c r="J135" s="236">
        <f>ROUND(I135*H135,2)</f>
        <v>0</v>
      </c>
      <c r="K135" s="232" t="s">
        <v>21</v>
      </c>
      <c r="L135" s="237"/>
      <c r="M135" s="238" t="s">
        <v>21</v>
      </c>
      <c r="N135" s="239" t="s">
        <v>40</v>
      </c>
      <c r="O135" s="40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AR135" s="22" t="s">
        <v>212</v>
      </c>
      <c r="AT135" s="22" t="s">
        <v>290</v>
      </c>
      <c r="AU135" s="22" t="s">
        <v>79</v>
      </c>
      <c r="AY135" s="22" t="s">
        <v>171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22" t="s">
        <v>77</v>
      </c>
      <c r="BK135" s="202">
        <f>ROUND(I135*H135,2)</f>
        <v>0</v>
      </c>
      <c r="BL135" s="22" t="s">
        <v>178</v>
      </c>
      <c r="BM135" s="22" t="s">
        <v>603</v>
      </c>
    </row>
    <row r="136" spans="2:65" s="1" customFormat="1" ht="54">
      <c r="B136" s="39"/>
      <c r="C136" s="61"/>
      <c r="D136" s="215" t="s">
        <v>1782</v>
      </c>
      <c r="E136" s="61"/>
      <c r="F136" s="252" t="s">
        <v>4107</v>
      </c>
      <c r="G136" s="61"/>
      <c r="H136" s="61"/>
      <c r="I136" s="161"/>
      <c r="J136" s="61"/>
      <c r="K136" s="61"/>
      <c r="L136" s="59"/>
      <c r="M136" s="241"/>
      <c r="N136" s="40"/>
      <c r="O136" s="40"/>
      <c r="P136" s="40"/>
      <c r="Q136" s="40"/>
      <c r="R136" s="40"/>
      <c r="S136" s="40"/>
      <c r="T136" s="76"/>
      <c r="AT136" s="22" t="s">
        <v>1782</v>
      </c>
      <c r="AU136" s="22" t="s">
        <v>79</v>
      </c>
    </row>
    <row r="137" spans="2:65" s="10" customFormat="1" ht="29.85" customHeight="1">
      <c r="B137" s="174"/>
      <c r="C137" s="175"/>
      <c r="D137" s="188" t="s">
        <v>68</v>
      </c>
      <c r="E137" s="189" t="s">
        <v>3238</v>
      </c>
      <c r="F137" s="189" t="s">
        <v>4108</v>
      </c>
      <c r="G137" s="175"/>
      <c r="H137" s="175"/>
      <c r="I137" s="178"/>
      <c r="J137" s="190">
        <f>BK137</f>
        <v>0</v>
      </c>
      <c r="K137" s="175"/>
      <c r="L137" s="180"/>
      <c r="M137" s="181"/>
      <c r="N137" s="182"/>
      <c r="O137" s="182"/>
      <c r="P137" s="183">
        <f>SUM(P138:P147)</f>
        <v>0</v>
      </c>
      <c r="Q137" s="182"/>
      <c r="R137" s="183">
        <f>SUM(R138:R147)</f>
        <v>0</v>
      </c>
      <c r="S137" s="182"/>
      <c r="T137" s="184">
        <f>SUM(T138:T147)</f>
        <v>0</v>
      </c>
      <c r="AR137" s="185" t="s">
        <v>77</v>
      </c>
      <c r="AT137" s="186" t="s">
        <v>68</v>
      </c>
      <c r="AU137" s="186" t="s">
        <v>77</v>
      </c>
      <c r="AY137" s="185" t="s">
        <v>171</v>
      </c>
      <c r="BK137" s="187">
        <f>SUM(BK138:BK147)</f>
        <v>0</v>
      </c>
    </row>
    <row r="138" spans="2:65" s="1" customFormat="1" ht="31.5" customHeight="1">
      <c r="B138" s="39"/>
      <c r="C138" s="230" t="s">
        <v>369</v>
      </c>
      <c r="D138" s="230" t="s">
        <v>290</v>
      </c>
      <c r="E138" s="231" t="s">
        <v>4109</v>
      </c>
      <c r="F138" s="232" t="s">
        <v>4110</v>
      </c>
      <c r="G138" s="233" t="s">
        <v>2708</v>
      </c>
      <c r="H138" s="234">
        <v>1</v>
      </c>
      <c r="I138" s="235"/>
      <c r="J138" s="236">
        <f>ROUND(I138*H138,2)</f>
        <v>0</v>
      </c>
      <c r="K138" s="232" t="s">
        <v>21</v>
      </c>
      <c r="L138" s="237"/>
      <c r="M138" s="238" t="s">
        <v>21</v>
      </c>
      <c r="N138" s="239" t="s">
        <v>40</v>
      </c>
      <c r="O138" s="40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AR138" s="22" t="s">
        <v>212</v>
      </c>
      <c r="AT138" s="22" t="s">
        <v>290</v>
      </c>
      <c r="AU138" s="22" t="s">
        <v>79</v>
      </c>
      <c r="AY138" s="22" t="s">
        <v>171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2" t="s">
        <v>77</v>
      </c>
      <c r="BK138" s="202">
        <f>ROUND(I138*H138,2)</f>
        <v>0</v>
      </c>
      <c r="BL138" s="22" t="s">
        <v>178</v>
      </c>
      <c r="BM138" s="22" t="s">
        <v>613</v>
      </c>
    </row>
    <row r="139" spans="2:65" s="1" customFormat="1" ht="22.5" customHeight="1">
      <c r="B139" s="39"/>
      <c r="C139" s="230" t="s">
        <v>374</v>
      </c>
      <c r="D139" s="230" t="s">
        <v>290</v>
      </c>
      <c r="E139" s="231" t="s">
        <v>4111</v>
      </c>
      <c r="F139" s="232" t="s">
        <v>4033</v>
      </c>
      <c r="G139" s="233" t="s">
        <v>2708</v>
      </c>
      <c r="H139" s="234">
        <v>1</v>
      </c>
      <c r="I139" s="235"/>
      <c r="J139" s="236">
        <f>ROUND(I139*H139,2)</f>
        <v>0</v>
      </c>
      <c r="K139" s="232" t="s">
        <v>21</v>
      </c>
      <c r="L139" s="237"/>
      <c r="M139" s="238" t="s">
        <v>21</v>
      </c>
      <c r="N139" s="239" t="s">
        <v>40</v>
      </c>
      <c r="O139" s="40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AR139" s="22" t="s">
        <v>212</v>
      </c>
      <c r="AT139" s="22" t="s">
        <v>290</v>
      </c>
      <c r="AU139" s="22" t="s">
        <v>79</v>
      </c>
      <c r="AY139" s="22" t="s">
        <v>171</v>
      </c>
      <c r="BE139" s="202">
        <f>IF(N139="základní",J139,0)</f>
        <v>0</v>
      </c>
      <c r="BF139" s="202">
        <f>IF(N139="snížená",J139,0)</f>
        <v>0</v>
      </c>
      <c r="BG139" s="202">
        <f>IF(N139="zákl. přenesená",J139,0)</f>
        <v>0</v>
      </c>
      <c r="BH139" s="202">
        <f>IF(N139="sníž. přenesená",J139,0)</f>
        <v>0</v>
      </c>
      <c r="BI139" s="202">
        <f>IF(N139="nulová",J139,0)</f>
        <v>0</v>
      </c>
      <c r="BJ139" s="22" t="s">
        <v>77</v>
      </c>
      <c r="BK139" s="202">
        <f>ROUND(I139*H139,2)</f>
        <v>0</v>
      </c>
      <c r="BL139" s="22" t="s">
        <v>178</v>
      </c>
      <c r="BM139" s="22" t="s">
        <v>621</v>
      </c>
    </row>
    <row r="140" spans="2:65" s="1" customFormat="1" ht="22.5" customHeight="1">
      <c r="B140" s="39"/>
      <c r="C140" s="230" t="s">
        <v>379</v>
      </c>
      <c r="D140" s="230" t="s">
        <v>290</v>
      </c>
      <c r="E140" s="231" t="s">
        <v>4112</v>
      </c>
      <c r="F140" s="232" t="s">
        <v>4113</v>
      </c>
      <c r="G140" s="233" t="s">
        <v>2708</v>
      </c>
      <c r="H140" s="234">
        <v>1</v>
      </c>
      <c r="I140" s="235"/>
      <c r="J140" s="236">
        <f>ROUND(I140*H140,2)</f>
        <v>0</v>
      </c>
      <c r="K140" s="232" t="s">
        <v>21</v>
      </c>
      <c r="L140" s="237"/>
      <c r="M140" s="238" t="s">
        <v>21</v>
      </c>
      <c r="N140" s="239" t="s">
        <v>40</v>
      </c>
      <c r="O140" s="40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AR140" s="22" t="s">
        <v>212</v>
      </c>
      <c r="AT140" s="22" t="s">
        <v>290</v>
      </c>
      <c r="AU140" s="22" t="s">
        <v>79</v>
      </c>
      <c r="AY140" s="22" t="s">
        <v>171</v>
      </c>
      <c r="BE140" s="202">
        <f>IF(N140="základní",J140,0)</f>
        <v>0</v>
      </c>
      <c r="BF140" s="202">
        <f>IF(N140="snížená",J140,0)</f>
        <v>0</v>
      </c>
      <c r="BG140" s="202">
        <f>IF(N140="zákl. přenesená",J140,0)</f>
        <v>0</v>
      </c>
      <c r="BH140" s="202">
        <f>IF(N140="sníž. přenesená",J140,0)</f>
        <v>0</v>
      </c>
      <c r="BI140" s="202">
        <f>IF(N140="nulová",J140,0)</f>
        <v>0</v>
      </c>
      <c r="BJ140" s="22" t="s">
        <v>77</v>
      </c>
      <c r="BK140" s="202">
        <f>ROUND(I140*H140,2)</f>
        <v>0</v>
      </c>
      <c r="BL140" s="22" t="s">
        <v>178</v>
      </c>
      <c r="BM140" s="22" t="s">
        <v>633</v>
      </c>
    </row>
    <row r="141" spans="2:65" s="1" customFormat="1" ht="22.5" customHeight="1">
      <c r="B141" s="39"/>
      <c r="C141" s="230" t="s">
        <v>385</v>
      </c>
      <c r="D141" s="230" t="s">
        <v>290</v>
      </c>
      <c r="E141" s="231" t="s">
        <v>4114</v>
      </c>
      <c r="F141" s="232" t="s">
        <v>4115</v>
      </c>
      <c r="G141" s="233" t="s">
        <v>2708</v>
      </c>
      <c r="H141" s="234">
        <v>1</v>
      </c>
      <c r="I141" s="235"/>
      <c r="J141" s="236">
        <f>ROUND(I141*H141,2)</f>
        <v>0</v>
      </c>
      <c r="K141" s="232" t="s">
        <v>21</v>
      </c>
      <c r="L141" s="237"/>
      <c r="M141" s="238" t="s">
        <v>21</v>
      </c>
      <c r="N141" s="239" t="s">
        <v>40</v>
      </c>
      <c r="O141" s="40"/>
      <c r="P141" s="200">
        <f>O141*H141</f>
        <v>0</v>
      </c>
      <c r="Q141" s="200">
        <v>0</v>
      </c>
      <c r="R141" s="200">
        <f>Q141*H141</f>
        <v>0</v>
      </c>
      <c r="S141" s="200">
        <v>0</v>
      </c>
      <c r="T141" s="201">
        <f>S141*H141</f>
        <v>0</v>
      </c>
      <c r="AR141" s="22" t="s">
        <v>212</v>
      </c>
      <c r="AT141" s="22" t="s">
        <v>290</v>
      </c>
      <c r="AU141" s="22" t="s">
        <v>79</v>
      </c>
      <c r="AY141" s="22" t="s">
        <v>171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22" t="s">
        <v>77</v>
      </c>
      <c r="BK141" s="202">
        <f>ROUND(I141*H141,2)</f>
        <v>0</v>
      </c>
      <c r="BL141" s="22" t="s">
        <v>178</v>
      </c>
      <c r="BM141" s="22" t="s">
        <v>643</v>
      </c>
    </row>
    <row r="142" spans="2:65" s="1" customFormat="1" ht="40.5">
      <c r="B142" s="39"/>
      <c r="C142" s="61"/>
      <c r="D142" s="205" t="s">
        <v>1782</v>
      </c>
      <c r="E142" s="61"/>
      <c r="F142" s="240" t="s">
        <v>4116</v>
      </c>
      <c r="G142" s="61"/>
      <c r="H142" s="61"/>
      <c r="I142" s="161"/>
      <c r="J142" s="61"/>
      <c r="K142" s="61"/>
      <c r="L142" s="59"/>
      <c r="M142" s="241"/>
      <c r="N142" s="40"/>
      <c r="O142" s="40"/>
      <c r="P142" s="40"/>
      <c r="Q142" s="40"/>
      <c r="R142" s="40"/>
      <c r="S142" s="40"/>
      <c r="T142" s="76"/>
      <c r="AT142" s="22" t="s">
        <v>1782</v>
      </c>
      <c r="AU142" s="22" t="s">
        <v>79</v>
      </c>
    </row>
    <row r="143" spans="2:65" s="1" customFormat="1" ht="31.5" customHeight="1">
      <c r="B143" s="39"/>
      <c r="C143" s="230" t="s">
        <v>391</v>
      </c>
      <c r="D143" s="230" t="s">
        <v>290</v>
      </c>
      <c r="E143" s="231" t="s">
        <v>4117</v>
      </c>
      <c r="F143" s="232" t="s">
        <v>4118</v>
      </c>
      <c r="G143" s="233" t="s">
        <v>2708</v>
      </c>
      <c r="H143" s="234">
        <v>1</v>
      </c>
      <c r="I143" s="235"/>
      <c r="J143" s="236">
        <f>ROUND(I143*H143,2)</f>
        <v>0</v>
      </c>
      <c r="K143" s="232" t="s">
        <v>21</v>
      </c>
      <c r="L143" s="237"/>
      <c r="M143" s="238" t="s">
        <v>21</v>
      </c>
      <c r="N143" s="239" t="s">
        <v>40</v>
      </c>
      <c r="O143" s="40"/>
      <c r="P143" s="200">
        <f>O143*H143</f>
        <v>0</v>
      </c>
      <c r="Q143" s="200">
        <v>0</v>
      </c>
      <c r="R143" s="200">
        <f>Q143*H143</f>
        <v>0</v>
      </c>
      <c r="S143" s="200">
        <v>0</v>
      </c>
      <c r="T143" s="201">
        <f>S143*H143</f>
        <v>0</v>
      </c>
      <c r="AR143" s="22" t="s">
        <v>212</v>
      </c>
      <c r="AT143" s="22" t="s">
        <v>290</v>
      </c>
      <c r="AU143" s="22" t="s">
        <v>79</v>
      </c>
      <c r="AY143" s="22" t="s">
        <v>171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22" t="s">
        <v>77</v>
      </c>
      <c r="BK143" s="202">
        <f>ROUND(I143*H143,2)</f>
        <v>0</v>
      </c>
      <c r="BL143" s="22" t="s">
        <v>178</v>
      </c>
      <c r="BM143" s="22" t="s">
        <v>652</v>
      </c>
    </row>
    <row r="144" spans="2:65" s="1" customFormat="1" ht="22.5" customHeight="1">
      <c r="B144" s="39"/>
      <c r="C144" s="230" t="s">
        <v>396</v>
      </c>
      <c r="D144" s="230" t="s">
        <v>290</v>
      </c>
      <c r="E144" s="231" t="s">
        <v>4119</v>
      </c>
      <c r="F144" s="232" t="s">
        <v>4104</v>
      </c>
      <c r="G144" s="233" t="s">
        <v>2708</v>
      </c>
      <c r="H144" s="234">
        <v>1</v>
      </c>
      <c r="I144" s="235"/>
      <c r="J144" s="236">
        <f>ROUND(I144*H144,2)</f>
        <v>0</v>
      </c>
      <c r="K144" s="232" t="s">
        <v>21</v>
      </c>
      <c r="L144" s="237"/>
      <c r="M144" s="238" t="s">
        <v>21</v>
      </c>
      <c r="N144" s="239" t="s">
        <v>40</v>
      </c>
      <c r="O144" s="40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AR144" s="22" t="s">
        <v>212</v>
      </c>
      <c r="AT144" s="22" t="s">
        <v>290</v>
      </c>
      <c r="AU144" s="22" t="s">
        <v>79</v>
      </c>
      <c r="AY144" s="22" t="s">
        <v>171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22" t="s">
        <v>77</v>
      </c>
      <c r="BK144" s="202">
        <f>ROUND(I144*H144,2)</f>
        <v>0</v>
      </c>
      <c r="BL144" s="22" t="s">
        <v>178</v>
      </c>
      <c r="BM144" s="22" t="s">
        <v>661</v>
      </c>
    </row>
    <row r="145" spans="2:65" s="1" customFormat="1" ht="54">
      <c r="B145" s="39"/>
      <c r="C145" s="61"/>
      <c r="D145" s="205" t="s">
        <v>1782</v>
      </c>
      <c r="E145" s="61"/>
      <c r="F145" s="240" t="s">
        <v>4120</v>
      </c>
      <c r="G145" s="61"/>
      <c r="H145" s="61"/>
      <c r="I145" s="161"/>
      <c r="J145" s="61"/>
      <c r="K145" s="61"/>
      <c r="L145" s="59"/>
      <c r="M145" s="241"/>
      <c r="N145" s="40"/>
      <c r="O145" s="40"/>
      <c r="P145" s="40"/>
      <c r="Q145" s="40"/>
      <c r="R145" s="40"/>
      <c r="S145" s="40"/>
      <c r="T145" s="76"/>
      <c r="AT145" s="22" t="s">
        <v>1782</v>
      </c>
      <c r="AU145" s="22" t="s">
        <v>79</v>
      </c>
    </row>
    <row r="146" spans="2:65" s="1" customFormat="1" ht="22.5" customHeight="1">
      <c r="B146" s="39"/>
      <c r="C146" s="230" t="s">
        <v>402</v>
      </c>
      <c r="D146" s="230" t="s">
        <v>290</v>
      </c>
      <c r="E146" s="231" t="s">
        <v>4121</v>
      </c>
      <c r="F146" s="232" t="s">
        <v>4122</v>
      </c>
      <c r="G146" s="233" t="s">
        <v>2708</v>
      </c>
      <c r="H146" s="234">
        <v>1</v>
      </c>
      <c r="I146" s="235"/>
      <c r="J146" s="236">
        <f>ROUND(I146*H146,2)</f>
        <v>0</v>
      </c>
      <c r="K146" s="232" t="s">
        <v>21</v>
      </c>
      <c r="L146" s="237"/>
      <c r="M146" s="238" t="s">
        <v>21</v>
      </c>
      <c r="N146" s="239" t="s">
        <v>40</v>
      </c>
      <c r="O146" s="40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AR146" s="22" t="s">
        <v>212</v>
      </c>
      <c r="AT146" s="22" t="s">
        <v>290</v>
      </c>
      <c r="AU146" s="22" t="s">
        <v>79</v>
      </c>
      <c r="AY146" s="22" t="s">
        <v>171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22" t="s">
        <v>77</v>
      </c>
      <c r="BK146" s="202">
        <f>ROUND(I146*H146,2)</f>
        <v>0</v>
      </c>
      <c r="BL146" s="22" t="s">
        <v>178</v>
      </c>
      <c r="BM146" s="22" t="s">
        <v>706</v>
      </c>
    </row>
    <row r="147" spans="2:65" s="1" customFormat="1" ht="40.5">
      <c r="B147" s="39"/>
      <c r="C147" s="61"/>
      <c r="D147" s="215" t="s">
        <v>1782</v>
      </c>
      <c r="E147" s="61"/>
      <c r="F147" s="252" t="s">
        <v>4123</v>
      </c>
      <c r="G147" s="61"/>
      <c r="H147" s="61"/>
      <c r="I147" s="161"/>
      <c r="J147" s="61"/>
      <c r="K147" s="61"/>
      <c r="L147" s="59"/>
      <c r="M147" s="241"/>
      <c r="N147" s="40"/>
      <c r="O147" s="40"/>
      <c r="P147" s="40"/>
      <c r="Q147" s="40"/>
      <c r="R147" s="40"/>
      <c r="S147" s="40"/>
      <c r="T147" s="76"/>
      <c r="AT147" s="22" t="s">
        <v>1782</v>
      </c>
      <c r="AU147" s="22" t="s">
        <v>79</v>
      </c>
    </row>
    <row r="148" spans="2:65" s="10" customFormat="1" ht="29.85" customHeight="1">
      <c r="B148" s="174"/>
      <c r="C148" s="175"/>
      <c r="D148" s="188" t="s">
        <v>68</v>
      </c>
      <c r="E148" s="189" t="s">
        <v>3279</v>
      </c>
      <c r="F148" s="189" t="s">
        <v>4124</v>
      </c>
      <c r="G148" s="175"/>
      <c r="H148" s="175"/>
      <c r="I148" s="178"/>
      <c r="J148" s="190">
        <f>BK148</f>
        <v>0</v>
      </c>
      <c r="K148" s="175"/>
      <c r="L148" s="180"/>
      <c r="M148" s="181"/>
      <c r="N148" s="182"/>
      <c r="O148" s="182"/>
      <c r="P148" s="183">
        <f>SUM(P149:P153)</f>
        <v>0</v>
      </c>
      <c r="Q148" s="182"/>
      <c r="R148" s="183">
        <f>SUM(R149:R153)</f>
        <v>0</v>
      </c>
      <c r="S148" s="182"/>
      <c r="T148" s="184">
        <f>SUM(T149:T153)</f>
        <v>0</v>
      </c>
      <c r="AR148" s="185" t="s">
        <v>77</v>
      </c>
      <c r="AT148" s="186" t="s">
        <v>68</v>
      </c>
      <c r="AU148" s="186" t="s">
        <v>77</v>
      </c>
      <c r="AY148" s="185" t="s">
        <v>171</v>
      </c>
      <c r="BK148" s="187">
        <f>SUM(BK149:BK153)</f>
        <v>0</v>
      </c>
    </row>
    <row r="149" spans="2:65" s="1" customFormat="1" ht="22.5" customHeight="1">
      <c r="B149" s="39"/>
      <c r="C149" s="230" t="s">
        <v>408</v>
      </c>
      <c r="D149" s="230" t="s">
        <v>290</v>
      </c>
      <c r="E149" s="231" t="s">
        <v>4125</v>
      </c>
      <c r="F149" s="232" t="s">
        <v>4122</v>
      </c>
      <c r="G149" s="233" t="s">
        <v>2708</v>
      </c>
      <c r="H149" s="234">
        <v>2</v>
      </c>
      <c r="I149" s="235"/>
      <c r="J149" s="236">
        <f>ROUND(I149*H149,2)</f>
        <v>0</v>
      </c>
      <c r="K149" s="232" t="s">
        <v>21</v>
      </c>
      <c r="L149" s="237"/>
      <c r="M149" s="238" t="s">
        <v>21</v>
      </c>
      <c r="N149" s="239" t="s">
        <v>40</v>
      </c>
      <c r="O149" s="40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AR149" s="22" t="s">
        <v>212</v>
      </c>
      <c r="AT149" s="22" t="s">
        <v>290</v>
      </c>
      <c r="AU149" s="22" t="s">
        <v>79</v>
      </c>
      <c r="AY149" s="22" t="s">
        <v>171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22" t="s">
        <v>77</v>
      </c>
      <c r="BK149" s="202">
        <f>ROUND(I149*H149,2)</f>
        <v>0</v>
      </c>
      <c r="BL149" s="22" t="s">
        <v>178</v>
      </c>
      <c r="BM149" s="22" t="s">
        <v>733</v>
      </c>
    </row>
    <row r="150" spans="2:65" s="1" customFormat="1" ht="40.5">
      <c r="B150" s="39"/>
      <c r="C150" s="61"/>
      <c r="D150" s="205" t="s">
        <v>1782</v>
      </c>
      <c r="E150" s="61"/>
      <c r="F150" s="240" t="s">
        <v>4123</v>
      </c>
      <c r="G150" s="61"/>
      <c r="H150" s="61"/>
      <c r="I150" s="161"/>
      <c r="J150" s="61"/>
      <c r="K150" s="61"/>
      <c r="L150" s="59"/>
      <c r="M150" s="241"/>
      <c r="N150" s="40"/>
      <c r="O150" s="40"/>
      <c r="P150" s="40"/>
      <c r="Q150" s="40"/>
      <c r="R150" s="40"/>
      <c r="S150" s="40"/>
      <c r="T150" s="76"/>
      <c r="AT150" s="22" t="s">
        <v>1782</v>
      </c>
      <c r="AU150" s="22" t="s">
        <v>79</v>
      </c>
    </row>
    <row r="151" spans="2:65" s="1" customFormat="1" ht="22.5" customHeight="1">
      <c r="B151" s="39"/>
      <c r="C151" s="230" t="s">
        <v>419</v>
      </c>
      <c r="D151" s="230" t="s">
        <v>290</v>
      </c>
      <c r="E151" s="231" t="s">
        <v>4126</v>
      </c>
      <c r="F151" s="232" t="s">
        <v>4127</v>
      </c>
      <c r="G151" s="233" t="s">
        <v>2708</v>
      </c>
      <c r="H151" s="234">
        <v>1</v>
      </c>
      <c r="I151" s="235"/>
      <c r="J151" s="236">
        <f>ROUND(I151*H151,2)</f>
        <v>0</v>
      </c>
      <c r="K151" s="232" t="s">
        <v>21</v>
      </c>
      <c r="L151" s="237"/>
      <c r="M151" s="238" t="s">
        <v>21</v>
      </c>
      <c r="N151" s="239" t="s">
        <v>40</v>
      </c>
      <c r="O151" s="40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AR151" s="22" t="s">
        <v>212</v>
      </c>
      <c r="AT151" s="22" t="s">
        <v>290</v>
      </c>
      <c r="AU151" s="22" t="s">
        <v>79</v>
      </c>
      <c r="AY151" s="22" t="s">
        <v>171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77</v>
      </c>
      <c r="BK151" s="202">
        <f>ROUND(I151*H151,2)</f>
        <v>0</v>
      </c>
      <c r="BL151" s="22" t="s">
        <v>178</v>
      </c>
      <c r="BM151" s="22" t="s">
        <v>762</v>
      </c>
    </row>
    <row r="152" spans="2:65" s="1" customFormat="1" ht="40.5">
      <c r="B152" s="39"/>
      <c r="C152" s="61"/>
      <c r="D152" s="205" t="s">
        <v>1782</v>
      </c>
      <c r="E152" s="61"/>
      <c r="F152" s="240" t="s">
        <v>4128</v>
      </c>
      <c r="G152" s="61"/>
      <c r="H152" s="61"/>
      <c r="I152" s="161"/>
      <c r="J152" s="61"/>
      <c r="K152" s="61"/>
      <c r="L152" s="59"/>
      <c r="M152" s="241"/>
      <c r="N152" s="40"/>
      <c r="O152" s="40"/>
      <c r="P152" s="40"/>
      <c r="Q152" s="40"/>
      <c r="R152" s="40"/>
      <c r="S152" s="40"/>
      <c r="T152" s="76"/>
      <c r="AT152" s="22" t="s">
        <v>1782</v>
      </c>
      <c r="AU152" s="22" t="s">
        <v>79</v>
      </c>
    </row>
    <row r="153" spans="2:65" s="1" customFormat="1" ht="22.5" customHeight="1">
      <c r="B153" s="39"/>
      <c r="C153" s="230" t="s">
        <v>425</v>
      </c>
      <c r="D153" s="230" t="s">
        <v>290</v>
      </c>
      <c r="E153" s="231" t="s">
        <v>4129</v>
      </c>
      <c r="F153" s="232" t="s">
        <v>4130</v>
      </c>
      <c r="G153" s="233" t="s">
        <v>2708</v>
      </c>
      <c r="H153" s="234">
        <v>2</v>
      </c>
      <c r="I153" s="235"/>
      <c r="J153" s="236">
        <f>ROUND(I153*H153,2)</f>
        <v>0</v>
      </c>
      <c r="K153" s="232" t="s">
        <v>21</v>
      </c>
      <c r="L153" s="237"/>
      <c r="M153" s="238" t="s">
        <v>21</v>
      </c>
      <c r="N153" s="239" t="s">
        <v>40</v>
      </c>
      <c r="O153" s="40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AR153" s="22" t="s">
        <v>212</v>
      </c>
      <c r="AT153" s="22" t="s">
        <v>290</v>
      </c>
      <c r="AU153" s="22" t="s">
        <v>79</v>
      </c>
      <c r="AY153" s="22" t="s">
        <v>171</v>
      </c>
      <c r="BE153" s="202">
        <f>IF(N153="základní",J153,0)</f>
        <v>0</v>
      </c>
      <c r="BF153" s="202">
        <f>IF(N153="snížená",J153,0)</f>
        <v>0</v>
      </c>
      <c r="BG153" s="202">
        <f>IF(N153="zákl. přenesená",J153,0)</f>
        <v>0</v>
      </c>
      <c r="BH153" s="202">
        <f>IF(N153="sníž. přenesená",J153,0)</f>
        <v>0</v>
      </c>
      <c r="BI153" s="202">
        <f>IF(N153="nulová",J153,0)</f>
        <v>0</v>
      </c>
      <c r="BJ153" s="22" t="s">
        <v>77</v>
      </c>
      <c r="BK153" s="202">
        <f>ROUND(I153*H153,2)</f>
        <v>0</v>
      </c>
      <c r="BL153" s="22" t="s">
        <v>178</v>
      </c>
      <c r="BM153" s="22" t="s">
        <v>771</v>
      </c>
    </row>
    <row r="154" spans="2:65" s="10" customFormat="1" ht="29.85" customHeight="1">
      <c r="B154" s="174"/>
      <c r="C154" s="175"/>
      <c r="D154" s="188" t="s">
        <v>68</v>
      </c>
      <c r="E154" s="189" t="s">
        <v>3289</v>
      </c>
      <c r="F154" s="189" t="s">
        <v>4131</v>
      </c>
      <c r="G154" s="175"/>
      <c r="H154" s="175"/>
      <c r="I154" s="178"/>
      <c r="J154" s="190">
        <f>BK154</f>
        <v>0</v>
      </c>
      <c r="K154" s="175"/>
      <c r="L154" s="180"/>
      <c r="M154" s="181"/>
      <c r="N154" s="182"/>
      <c r="O154" s="182"/>
      <c r="P154" s="183">
        <f>P155+SUM(P156:P170)</f>
        <v>0</v>
      </c>
      <c r="Q154" s="182"/>
      <c r="R154" s="183">
        <f>R155+SUM(R156:R170)</f>
        <v>0</v>
      </c>
      <c r="S154" s="182"/>
      <c r="T154" s="184">
        <f>T155+SUM(T156:T170)</f>
        <v>0</v>
      </c>
      <c r="AR154" s="185" t="s">
        <v>77</v>
      </c>
      <c r="AT154" s="186" t="s">
        <v>68</v>
      </c>
      <c r="AU154" s="186" t="s">
        <v>77</v>
      </c>
      <c r="AY154" s="185" t="s">
        <v>171</v>
      </c>
      <c r="BK154" s="187">
        <f>BK155+SUM(BK156:BK170)</f>
        <v>0</v>
      </c>
    </row>
    <row r="155" spans="2:65" s="1" customFormat="1" ht="22.5" customHeight="1">
      <c r="B155" s="39"/>
      <c r="C155" s="230" t="s">
        <v>432</v>
      </c>
      <c r="D155" s="230" t="s">
        <v>290</v>
      </c>
      <c r="E155" s="231" t="s">
        <v>4132</v>
      </c>
      <c r="F155" s="232" t="s">
        <v>4133</v>
      </c>
      <c r="G155" s="233" t="s">
        <v>2708</v>
      </c>
      <c r="H155" s="234">
        <v>1</v>
      </c>
      <c r="I155" s="235"/>
      <c r="J155" s="236">
        <f>ROUND(I155*H155,2)</f>
        <v>0</v>
      </c>
      <c r="K155" s="232" t="s">
        <v>21</v>
      </c>
      <c r="L155" s="237"/>
      <c r="M155" s="238" t="s">
        <v>21</v>
      </c>
      <c r="N155" s="239" t="s">
        <v>40</v>
      </c>
      <c r="O155" s="40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AR155" s="22" t="s">
        <v>212</v>
      </c>
      <c r="AT155" s="22" t="s">
        <v>290</v>
      </c>
      <c r="AU155" s="22" t="s">
        <v>79</v>
      </c>
      <c r="AY155" s="22" t="s">
        <v>171</v>
      </c>
      <c r="BE155" s="202">
        <f>IF(N155="základní",J155,0)</f>
        <v>0</v>
      </c>
      <c r="BF155" s="202">
        <f>IF(N155="snížená",J155,0)</f>
        <v>0</v>
      </c>
      <c r="BG155" s="202">
        <f>IF(N155="zákl. přenesená",J155,0)</f>
        <v>0</v>
      </c>
      <c r="BH155" s="202">
        <f>IF(N155="sníž. přenesená",J155,0)</f>
        <v>0</v>
      </c>
      <c r="BI155" s="202">
        <f>IF(N155="nulová",J155,0)</f>
        <v>0</v>
      </c>
      <c r="BJ155" s="22" t="s">
        <v>77</v>
      </c>
      <c r="BK155" s="202">
        <f>ROUND(I155*H155,2)</f>
        <v>0</v>
      </c>
      <c r="BL155" s="22" t="s">
        <v>178</v>
      </c>
      <c r="BM155" s="22" t="s">
        <v>807</v>
      </c>
    </row>
    <row r="156" spans="2:65" s="1" customFormat="1" ht="40.5">
      <c r="B156" s="39"/>
      <c r="C156" s="61"/>
      <c r="D156" s="205" t="s">
        <v>1782</v>
      </c>
      <c r="E156" s="61"/>
      <c r="F156" s="240" t="s">
        <v>4134</v>
      </c>
      <c r="G156" s="61"/>
      <c r="H156" s="61"/>
      <c r="I156" s="161"/>
      <c r="J156" s="61"/>
      <c r="K156" s="61"/>
      <c r="L156" s="59"/>
      <c r="M156" s="241"/>
      <c r="N156" s="40"/>
      <c r="O156" s="40"/>
      <c r="P156" s="40"/>
      <c r="Q156" s="40"/>
      <c r="R156" s="40"/>
      <c r="S156" s="40"/>
      <c r="T156" s="76"/>
      <c r="AT156" s="22" t="s">
        <v>1782</v>
      </c>
      <c r="AU156" s="22" t="s">
        <v>79</v>
      </c>
    </row>
    <row r="157" spans="2:65" s="1" customFormat="1" ht="31.5" customHeight="1">
      <c r="B157" s="39"/>
      <c r="C157" s="230" t="s">
        <v>438</v>
      </c>
      <c r="D157" s="230" t="s">
        <v>290</v>
      </c>
      <c r="E157" s="231" t="s">
        <v>4135</v>
      </c>
      <c r="F157" s="232" t="s">
        <v>4075</v>
      </c>
      <c r="G157" s="233" t="s">
        <v>2708</v>
      </c>
      <c r="H157" s="234">
        <v>1</v>
      </c>
      <c r="I157" s="235"/>
      <c r="J157" s="236">
        <f>ROUND(I157*H157,2)</f>
        <v>0</v>
      </c>
      <c r="K157" s="232" t="s">
        <v>21</v>
      </c>
      <c r="L157" s="237"/>
      <c r="M157" s="238" t="s">
        <v>21</v>
      </c>
      <c r="N157" s="239" t="s">
        <v>40</v>
      </c>
      <c r="O157" s="40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AR157" s="22" t="s">
        <v>212</v>
      </c>
      <c r="AT157" s="22" t="s">
        <v>290</v>
      </c>
      <c r="AU157" s="22" t="s">
        <v>79</v>
      </c>
      <c r="AY157" s="22" t="s">
        <v>171</v>
      </c>
      <c r="BE157" s="202">
        <f>IF(N157="základní",J157,0)</f>
        <v>0</v>
      </c>
      <c r="BF157" s="202">
        <f>IF(N157="snížená",J157,0)</f>
        <v>0</v>
      </c>
      <c r="BG157" s="202">
        <f>IF(N157="zákl. přenesená",J157,0)</f>
        <v>0</v>
      </c>
      <c r="BH157" s="202">
        <f>IF(N157="sníž. přenesená",J157,0)</f>
        <v>0</v>
      </c>
      <c r="BI157" s="202">
        <f>IF(N157="nulová",J157,0)</f>
        <v>0</v>
      </c>
      <c r="BJ157" s="22" t="s">
        <v>77</v>
      </c>
      <c r="BK157" s="202">
        <f>ROUND(I157*H157,2)</f>
        <v>0</v>
      </c>
      <c r="BL157" s="22" t="s">
        <v>178</v>
      </c>
      <c r="BM157" s="22" t="s">
        <v>819</v>
      </c>
    </row>
    <row r="158" spans="2:65" s="1" customFormat="1" ht="22.5" customHeight="1">
      <c r="B158" s="39"/>
      <c r="C158" s="230" t="s">
        <v>447</v>
      </c>
      <c r="D158" s="230" t="s">
        <v>290</v>
      </c>
      <c r="E158" s="231" t="s">
        <v>4136</v>
      </c>
      <c r="F158" s="232" t="s">
        <v>4137</v>
      </c>
      <c r="G158" s="233" t="s">
        <v>2708</v>
      </c>
      <c r="H158" s="234">
        <v>1</v>
      </c>
      <c r="I158" s="235"/>
      <c r="J158" s="236">
        <f>ROUND(I158*H158,2)</f>
        <v>0</v>
      </c>
      <c r="K158" s="232" t="s">
        <v>21</v>
      </c>
      <c r="L158" s="237"/>
      <c r="M158" s="238" t="s">
        <v>21</v>
      </c>
      <c r="N158" s="239" t="s">
        <v>40</v>
      </c>
      <c r="O158" s="40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22" t="s">
        <v>212</v>
      </c>
      <c r="AT158" s="22" t="s">
        <v>290</v>
      </c>
      <c r="AU158" s="22" t="s">
        <v>79</v>
      </c>
      <c r="AY158" s="22" t="s">
        <v>171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22" t="s">
        <v>77</v>
      </c>
      <c r="BK158" s="202">
        <f>ROUND(I158*H158,2)</f>
        <v>0</v>
      </c>
      <c r="BL158" s="22" t="s">
        <v>178</v>
      </c>
      <c r="BM158" s="22" t="s">
        <v>835</v>
      </c>
    </row>
    <row r="159" spans="2:65" s="1" customFormat="1" ht="94.5">
      <c r="B159" s="39"/>
      <c r="C159" s="61"/>
      <c r="D159" s="205" t="s">
        <v>1782</v>
      </c>
      <c r="E159" s="61"/>
      <c r="F159" s="240" t="s">
        <v>4138</v>
      </c>
      <c r="G159" s="61"/>
      <c r="H159" s="61"/>
      <c r="I159" s="161"/>
      <c r="J159" s="61"/>
      <c r="K159" s="61"/>
      <c r="L159" s="59"/>
      <c r="M159" s="241"/>
      <c r="N159" s="40"/>
      <c r="O159" s="40"/>
      <c r="P159" s="40"/>
      <c r="Q159" s="40"/>
      <c r="R159" s="40"/>
      <c r="S159" s="40"/>
      <c r="T159" s="76"/>
      <c r="AT159" s="22" t="s">
        <v>1782</v>
      </c>
      <c r="AU159" s="22" t="s">
        <v>79</v>
      </c>
    </row>
    <row r="160" spans="2:65" s="1" customFormat="1" ht="31.5" customHeight="1">
      <c r="B160" s="39"/>
      <c r="C160" s="230" t="s">
        <v>458</v>
      </c>
      <c r="D160" s="230" t="s">
        <v>290</v>
      </c>
      <c r="E160" s="231" t="s">
        <v>4139</v>
      </c>
      <c r="F160" s="232" t="s">
        <v>4140</v>
      </c>
      <c r="G160" s="233" t="s">
        <v>2708</v>
      </c>
      <c r="H160" s="234">
        <v>1</v>
      </c>
      <c r="I160" s="235"/>
      <c r="J160" s="236">
        <f t="shared" ref="J160:J166" si="30">ROUND(I160*H160,2)</f>
        <v>0</v>
      </c>
      <c r="K160" s="232" t="s">
        <v>21</v>
      </c>
      <c r="L160" s="237"/>
      <c r="M160" s="238" t="s">
        <v>21</v>
      </c>
      <c r="N160" s="239" t="s">
        <v>40</v>
      </c>
      <c r="O160" s="40"/>
      <c r="P160" s="200">
        <f t="shared" ref="P160:P166" si="31">O160*H160</f>
        <v>0</v>
      </c>
      <c r="Q160" s="200">
        <v>0</v>
      </c>
      <c r="R160" s="200">
        <f t="shared" ref="R160:R166" si="32">Q160*H160</f>
        <v>0</v>
      </c>
      <c r="S160" s="200">
        <v>0</v>
      </c>
      <c r="T160" s="201">
        <f t="shared" ref="T160:T166" si="33">S160*H160</f>
        <v>0</v>
      </c>
      <c r="AR160" s="22" t="s">
        <v>212</v>
      </c>
      <c r="AT160" s="22" t="s">
        <v>290</v>
      </c>
      <c r="AU160" s="22" t="s">
        <v>79</v>
      </c>
      <c r="AY160" s="22" t="s">
        <v>171</v>
      </c>
      <c r="BE160" s="202">
        <f t="shared" ref="BE160:BE166" si="34">IF(N160="základní",J160,0)</f>
        <v>0</v>
      </c>
      <c r="BF160" s="202">
        <f t="shared" ref="BF160:BF166" si="35">IF(N160="snížená",J160,0)</f>
        <v>0</v>
      </c>
      <c r="BG160" s="202">
        <f t="shared" ref="BG160:BG166" si="36">IF(N160="zákl. přenesená",J160,0)</f>
        <v>0</v>
      </c>
      <c r="BH160" s="202">
        <f t="shared" ref="BH160:BH166" si="37">IF(N160="sníž. přenesená",J160,0)</f>
        <v>0</v>
      </c>
      <c r="BI160" s="202">
        <f t="shared" ref="BI160:BI166" si="38">IF(N160="nulová",J160,0)</f>
        <v>0</v>
      </c>
      <c r="BJ160" s="22" t="s">
        <v>77</v>
      </c>
      <c r="BK160" s="202">
        <f t="shared" ref="BK160:BK166" si="39">ROUND(I160*H160,2)</f>
        <v>0</v>
      </c>
      <c r="BL160" s="22" t="s">
        <v>178</v>
      </c>
      <c r="BM160" s="22" t="s">
        <v>866</v>
      </c>
    </row>
    <row r="161" spans="2:65" s="1" customFormat="1" ht="31.5" customHeight="1">
      <c r="B161" s="39"/>
      <c r="C161" s="230" t="s">
        <v>462</v>
      </c>
      <c r="D161" s="230" t="s">
        <v>290</v>
      </c>
      <c r="E161" s="231" t="s">
        <v>4141</v>
      </c>
      <c r="F161" s="232" t="s">
        <v>4142</v>
      </c>
      <c r="G161" s="233" t="s">
        <v>2708</v>
      </c>
      <c r="H161" s="234">
        <v>1</v>
      </c>
      <c r="I161" s="235"/>
      <c r="J161" s="236">
        <f t="shared" si="30"/>
        <v>0</v>
      </c>
      <c r="K161" s="232" t="s">
        <v>21</v>
      </c>
      <c r="L161" s="237"/>
      <c r="M161" s="238" t="s">
        <v>21</v>
      </c>
      <c r="N161" s="239" t="s">
        <v>40</v>
      </c>
      <c r="O161" s="40"/>
      <c r="P161" s="200">
        <f t="shared" si="31"/>
        <v>0</v>
      </c>
      <c r="Q161" s="200">
        <v>0</v>
      </c>
      <c r="R161" s="200">
        <f t="shared" si="32"/>
        <v>0</v>
      </c>
      <c r="S161" s="200">
        <v>0</v>
      </c>
      <c r="T161" s="201">
        <f t="shared" si="33"/>
        <v>0</v>
      </c>
      <c r="AR161" s="22" t="s">
        <v>212</v>
      </c>
      <c r="AT161" s="22" t="s">
        <v>290</v>
      </c>
      <c r="AU161" s="22" t="s">
        <v>79</v>
      </c>
      <c r="AY161" s="22" t="s">
        <v>171</v>
      </c>
      <c r="BE161" s="202">
        <f t="shared" si="34"/>
        <v>0</v>
      </c>
      <c r="BF161" s="202">
        <f t="shared" si="35"/>
        <v>0</v>
      </c>
      <c r="BG161" s="202">
        <f t="shared" si="36"/>
        <v>0</v>
      </c>
      <c r="BH161" s="202">
        <f t="shared" si="37"/>
        <v>0</v>
      </c>
      <c r="BI161" s="202">
        <f t="shared" si="38"/>
        <v>0</v>
      </c>
      <c r="BJ161" s="22" t="s">
        <v>77</v>
      </c>
      <c r="BK161" s="202">
        <f t="shared" si="39"/>
        <v>0</v>
      </c>
      <c r="BL161" s="22" t="s">
        <v>178</v>
      </c>
      <c r="BM161" s="22" t="s">
        <v>904</v>
      </c>
    </row>
    <row r="162" spans="2:65" s="1" customFormat="1" ht="31.5" customHeight="1">
      <c r="B162" s="39"/>
      <c r="C162" s="230" t="s">
        <v>474</v>
      </c>
      <c r="D162" s="230" t="s">
        <v>290</v>
      </c>
      <c r="E162" s="231" t="s">
        <v>4143</v>
      </c>
      <c r="F162" s="232" t="s">
        <v>4140</v>
      </c>
      <c r="G162" s="233" t="s">
        <v>2708</v>
      </c>
      <c r="H162" s="234">
        <v>1</v>
      </c>
      <c r="I162" s="235"/>
      <c r="J162" s="236">
        <f t="shared" si="30"/>
        <v>0</v>
      </c>
      <c r="K162" s="232" t="s">
        <v>21</v>
      </c>
      <c r="L162" s="237"/>
      <c r="M162" s="238" t="s">
        <v>21</v>
      </c>
      <c r="N162" s="239" t="s">
        <v>40</v>
      </c>
      <c r="O162" s="40"/>
      <c r="P162" s="200">
        <f t="shared" si="31"/>
        <v>0</v>
      </c>
      <c r="Q162" s="200">
        <v>0</v>
      </c>
      <c r="R162" s="200">
        <f t="shared" si="32"/>
        <v>0</v>
      </c>
      <c r="S162" s="200">
        <v>0</v>
      </c>
      <c r="T162" s="201">
        <f t="shared" si="33"/>
        <v>0</v>
      </c>
      <c r="AR162" s="22" t="s">
        <v>212</v>
      </c>
      <c r="AT162" s="22" t="s">
        <v>290</v>
      </c>
      <c r="AU162" s="22" t="s">
        <v>79</v>
      </c>
      <c r="AY162" s="22" t="s">
        <v>171</v>
      </c>
      <c r="BE162" s="202">
        <f t="shared" si="34"/>
        <v>0</v>
      </c>
      <c r="BF162" s="202">
        <f t="shared" si="35"/>
        <v>0</v>
      </c>
      <c r="BG162" s="202">
        <f t="shared" si="36"/>
        <v>0</v>
      </c>
      <c r="BH162" s="202">
        <f t="shared" si="37"/>
        <v>0</v>
      </c>
      <c r="BI162" s="202">
        <f t="shared" si="38"/>
        <v>0</v>
      </c>
      <c r="BJ162" s="22" t="s">
        <v>77</v>
      </c>
      <c r="BK162" s="202">
        <f t="shared" si="39"/>
        <v>0</v>
      </c>
      <c r="BL162" s="22" t="s">
        <v>178</v>
      </c>
      <c r="BM162" s="22" t="s">
        <v>920</v>
      </c>
    </row>
    <row r="163" spans="2:65" s="1" customFormat="1" ht="31.5" customHeight="1">
      <c r="B163" s="39"/>
      <c r="C163" s="230" t="s">
        <v>479</v>
      </c>
      <c r="D163" s="230" t="s">
        <v>290</v>
      </c>
      <c r="E163" s="231" t="s">
        <v>4144</v>
      </c>
      <c r="F163" s="232" t="s">
        <v>4145</v>
      </c>
      <c r="G163" s="233" t="s">
        <v>2708</v>
      </c>
      <c r="H163" s="234">
        <v>1</v>
      </c>
      <c r="I163" s="235"/>
      <c r="J163" s="236">
        <f t="shared" si="30"/>
        <v>0</v>
      </c>
      <c r="K163" s="232" t="s">
        <v>21</v>
      </c>
      <c r="L163" s="237"/>
      <c r="M163" s="238" t="s">
        <v>21</v>
      </c>
      <c r="N163" s="239" t="s">
        <v>40</v>
      </c>
      <c r="O163" s="40"/>
      <c r="P163" s="200">
        <f t="shared" si="31"/>
        <v>0</v>
      </c>
      <c r="Q163" s="200">
        <v>0</v>
      </c>
      <c r="R163" s="200">
        <f t="shared" si="32"/>
        <v>0</v>
      </c>
      <c r="S163" s="200">
        <v>0</v>
      </c>
      <c r="T163" s="201">
        <f t="shared" si="33"/>
        <v>0</v>
      </c>
      <c r="AR163" s="22" t="s">
        <v>212</v>
      </c>
      <c r="AT163" s="22" t="s">
        <v>290</v>
      </c>
      <c r="AU163" s="22" t="s">
        <v>79</v>
      </c>
      <c r="AY163" s="22" t="s">
        <v>171</v>
      </c>
      <c r="BE163" s="202">
        <f t="shared" si="34"/>
        <v>0</v>
      </c>
      <c r="BF163" s="202">
        <f t="shared" si="35"/>
        <v>0</v>
      </c>
      <c r="BG163" s="202">
        <f t="shared" si="36"/>
        <v>0</v>
      </c>
      <c r="BH163" s="202">
        <f t="shared" si="37"/>
        <v>0</v>
      </c>
      <c r="BI163" s="202">
        <f t="shared" si="38"/>
        <v>0</v>
      </c>
      <c r="BJ163" s="22" t="s">
        <v>77</v>
      </c>
      <c r="BK163" s="202">
        <f t="shared" si="39"/>
        <v>0</v>
      </c>
      <c r="BL163" s="22" t="s">
        <v>178</v>
      </c>
      <c r="BM163" s="22" t="s">
        <v>928</v>
      </c>
    </row>
    <row r="164" spans="2:65" s="1" customFormat="1" ht="31.5" customHeight="1">
      <c r="B164" s="39"/>
      <c r="C164" s="230" t="s">
        <v>485</v>
      </c>
      <c r="D164" s="230" t="s">
        <v>290</v>
      </c>
      <c r="E164" s="231" t="s">
        <v>4146</v>
      </c>
      <c r="F164" s="232" t="s">
        <v>4147</v>
      </c>
      <c r="G164" s="233" t="s">
        <v>2708</v>
      </c>
      <c r="H164" s="234">
        <v>1</v>
      </c>
      <c r="I164" s="235"/>
      <c r="J164" s="236">
        <f t="shared" si="30"/>
        <v>0</v>
      </c>
      <c r="K164" s="232" t="s">
        <v>21</v>
      </c>
      <c r="L164" s="237"/>
      <c r="M164" s="238" t="s">
        <v>21</v>
      </c>
      <c r="N164" s="239" t="s">
        <v>40</v>
      </c>
      <c r="O164" s="40"/>
      <c r="P164" s="200">
        <f t="shared" si="31"/>
        <v>0</v>
      </c>
      <c r="Q164" s="200">
        <v>0</v>
      </c>
      <c r="R164" s="200">
        <f t="shared" si="32"/>
        <v>0</v>
      </c>
      <c r="S164" s="200">
        <v>0</v>
      </c>
      <c r="T164" s="201">
        <f t="shared" si="33"/>
        <v>0</v>
      </c>
      <c r="AR164" s="22" t="s">
        <v>212</v>
      </c>
      <c r="AT164" s="22" t="s">
        <v>290</v>
      </c>
      <c r="AU164" s="22" t="s">
        <v>79</v>
      </c>
      <c r="AY164" s="22" t="s">
        <v>171</v>
      </c>
      <c r="BE164" s="202">
        <f t="shared" si="34"/>
        <v>0</v>
      </c>
      <c r="BF164" s="202">
        <f t="shared" si="35"/>
        <v>0</v>
      </c>
      <c r="BG164" s="202">
        <f t="shared" si="36"/>
        <v>0</v>
      </c>
      <c r="BH164" s="202">
        <f t="shared" si="37"/>
        <v>0</v>
      </c>
      <c r="BI164" s="202">
        <f t="shared" si="38"/>
        <v>0</v>
      </c>
      <c r="BJ164" s="22" t="s">
        <v>77</v>
      </c>
      <c r="BK164" s="202">
        <f t="shared" si="39"/>
        <v>0</v>
      </c>
      <c r="BL164" s="22" t="s">
        <v>178</v>
      </c>
      <c r="BM164" s="22" t="s">
        <v>936</v>
      </c>
    </row>
    <row r="165" spans="2:65" s="1" customFormat="1" ht="31.5" customHeight="1">
      <c r="B165" s="39"/>
      <c r="C165" s="230" t="s">
        <v>490</v>
      </c>
      <c r="D165" s="230" t="s">
        <v>290</v>
      </c>
      <c r="E165" s="231" t="s">
        <v>4148</v>
      </c>
      <c r="F165" s="232" t="s">
        <v>4145</v>
      </c>
      <c r="G165" s="233" t="s">
        <v>2708</v>
      </c>
      <c r="H165" s="234">
        <v>1</v>
      </c>
      <c r="I165" s="235"/>
      <c r="J165" s="236">
        <f t="shared" si="30"/>
        <v>0</v>
      </c>
      <c r="K165" s="232" t="s">
        <v>21</v>
      </c>
      <c r="L165" s="237"/>
      <c r="M165" s="238" t="s">
        <v>21</v>
      </c>
      <c r="N165" s="239" t="s">
        <v>40</v>
      </c>
      <c r="O165" s="40"/>
      <c r="P165" s="200">
        <f t="shared" si="31"/>
        <v>0</v>
      </c>
      <c r="Q165" s="200">
        <v>0</v>
      </c>
      <c r="R165" s="200">
        <f t="shared" si="32"/>
        <v>0</v>
      </c>
      <c r="S165" s="200">
        <v>0</v>
      </c>
      <c r="T165" s="201">
        <f t="shared" si="33"/>
        <v>0</v>
      </c>
      <c r="AR165" s="22" t="s">
        <v>212</v>
      </c>
      <c r="AT165" s="22" t="s">
        <v>290</v>
      </c>
      <c r="AU165" s="22" t="s">
        <v>79</v>
      </c>
      <c r="AY165" s="22" t="s">
        <v>171</v>
      </c>
      <c r="BE165" s="202">
        <f t="shared" si="34"/>
        <v>0</v>
      </c>
      <c r="BF165" s="202">
        <f t="shared" si="35"/>
        <v>0</v>
      </c>
      <c r="BG165" s="202">
        <f t="shared" si="36"/>
        <v>0</v>
      </c>
      <c r="BH165" s="202">
        <f t="shared" si="37"/>
        <v>0</v>
      </c>
      <c r="BI165" s="202">
        <f t="shared" si="38"/>
        <v>0</v>
      </c>
      <c r="BJ165" s="22" t="s">
        <v>77</v>
      </c>
      <c r="BK165" s="202">
        <f t="shared" si="39"/>
        <v>0</v>
      </c>
      <c r="BL165" s="22" t="s">
        <v>178</v>
      </c>
      <c r="BM165" s="22" t="s">
        <v>947</v>
      </c>
    </row>
    <row r="166" spans="2:65" s="1" customFormat="1" ht="22.5" customHeight="1">
      <c r="B166" s="39"/>
      <c r="C166" s="230" t="s">
        <v>494</v>
      </c>
      <c r="D166" s="230" t="s">
        <v>290</v>
      </c>
      <c r="E166" s="231" t="s">
        <v>4149</v>
      </c>
      <c r="F166" s="232" t="s">
        <v>4150</v>
      </c>
      <c r="G166" s="233" t="s">
        <v>2708</v>
      </c>
      <c r="H166" s="234">
        <v>1</v>
      </c>
      <c r="I166" s="235"/>
      <c r="J166" s="236">
        <f t="shared" si="30"/>
        <v>0</v>
      </c>
      <c r="K166" s="232" t="s">
        <v>21</v>
      </c>
      <c r="L166" s="237"/>
      <c r="M166" s="238" t="s">
        <v>21</v>
      </c>
      <c r="N166" s="239" t="s">
        <v>40</v>
      </c>
      <c r="O166" s="40"/>
      <c r="P166" s="200">
        <f t="shared" si="31"/>
        <v>0</v>
      </c>
      <c r="Q166" s="200">
        <v>0</v>
      </c>
      <c r="R166" s="200">
        <f t="shared" si="32"/>
        <v>0</v>
      </c>
      <c r="S166" s="200">
        <v>0</v>
      </c>
      <c r="T166" s="201">
        <f t="shared" si="33"/>
        <v>0</v>
      </c>
      <c r="AR166" s="22" t="s">
        <v>212</v>
      </c>
      <c r="AT166" s="22" t="s">
        <v>290</v>
      </c>
      <c r="AU166" s="22" t="s">
        <v>79</v>
      </c>
      <c r="AY166" s="22" t="s">
        <v>171</v>
      </c>
      <c r="BE166" s="202">
        <f t="shared" si="34"/>
        <v>0</v>
      </c>
      <c r="BF166" s="202">
        <f t="shared" si="35"/>
        <v>0</v>
      </c>
      <c r="BG166" s="202">
        <f t="shared" si="36"/>
        <v>0</v>
      </c>
      <c r="BH166" s="202">
        <f t="shared" si="37"/>
        <v>0</v>
      </c>
      <c r="BI166" s="202">
        <f t="shared" si="38"/>
        <v>0</v>
      </c>
      <c r="BJ166" s="22" t="s">
        <v>77</v>
      </c>
      <c r="BK166" s="202">
        <f t="shared" si="39"/>
        <v>0</v>
      </c>
      <c r="BL166" s="22" t="s">
        <v>178</v>
      </c>
      <c r="BM166" s="22" t="s">
        <v>964</v>
      </c>
    </row>
    <row r="167" spans="2:65" s="1" customFormat="1" ht="67.5">
      <c r="B167" s="39"/>
      <c r="C167" s="61"/>
      <c r="D167" s="205" t="s">
        <v>1782</v>
      </c>
      <c r="E167" s="61"/>
      <c r="F167" s="240" t="s">
        <v>4151</v>
      </c>
      <c r="G167" s="61"/>
      <c r="H167" s="61"/>
      <c r="I167" s="161"/>
      <c r="J167" s="61"/>
      <c r="K167" s="61"/>
      <c r="L167" s="59"/>
      <c r="M167" s="241"/>
      <c r="N167" s="40"/>
      <c r="O167" s="40"/>
      <c r="P167" s="40"/>
      <c r="Q167" s="40"/>
      <c r="R167" s="40"/>
      <c r="S167" s="40"/>
      <c r="T167" s="76"/>
      <c r="AT167" s="22" t="s">
        <v>1782</v>
      </c>
      <c r="AU167" s="22" t="s">
        <v>79</v>
      </c>
    </row>
    <row r="168" spans="2:65" s="1" customFormat="1" ht="22.5" customHeight="1">
      <c r="B168" s="39"/>
      <c r="C168" s="230" t="s">
        <v>498</v>
      </c>
      <c r="D168" s="230" t="s">
        <v>290</v>
      </c>
      <c r="E168" s="231" t="s">
        <v>4152</v>
      </c>
      <c r="F168" s="232" t="s">
        <v>4153</v>
      </c>
      <c r="G168" s="233" t="s">
        <v>2708</v>
      </c>
      <c r="H168" s="234">
        <v>1</v>
      </c>
      <c r="I168" s="235"/>
      <c r="J168" s="236">
        <f>ROUND(I168*H168,2)</f>
        <v>0</v>
      </c>
      <c r="K168" s="232" t="s">
        <v>21</v>
      </c>
      <c r="L168" s="237"/>
      <c r="M168" s="238" t="s">
        <v>21</v>
      </c>
      <c r="N168" s="239" t="s">
        <v>40</v>
      </c>
      <c r="O168" s="40"/>
      <c r="P168" s="200">
        <f>O168*H168</f>
        <v>0</v>
      </c>
      <c r="Q168" s="200">
        <v>0</v>
      </c>
      <c r="R168" s="200">
        <f>Q168*H168</f>
        <v>0</v>
      </c>
      <c r="S168" s="200">
        <v>0</v>
      </c>
      <c r="T168" s="201">
        <f>S168*H168</f>
        <v>0</v>
      </c>
      <c r="AR168" s="22" t="s">
        <v>212</v>
      </c>
      <c r="AT168" s="22" t="s">
        <v>290</v>
      </c>
      <c r="AU168" s="22" t="s">
        <v>79</v>
      </c>
      <c r="AY168" s="22" t="s">
        <v>171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22" t="s">
        <v>77</v>
      </c>
      <c r="BK168" s="202">
        <f>ROUND(I168*H168,2)</f>
        <v>0</v>
      </c>
      <c r="BL168" s="22" t="s">
        <v>178</v>
      </c>
      <c r="BM168" s="22" t="s">
        <v>978</v>
      </c>
    </row>
    <row r="169" spans="2:65" s="1" customFormat="1" ht="67.5">
      <c r="B169" s="39"/>
      <c r="C169" s="61"/>
      <c r="D169" s="215" t="s">
        <v>1782</v>
      </c>
      <c r="E169" s="61"/>
      <c r="F169" s="252" t="s">
        <v>4154</v>
      </c>
      <c r="G169" s="61"/>
      <c r="H169" s="61"/>
      <c r="I169" s="161"/>
      <c r="J169" s="61"/>
      <c r="K169" s="61"/>
      <c r="L169" s="59"/>
      <c r="M169" s="241"/>
      <c r="N169" s="40"/>
      <c r="O169" s="40"/>
      <c r="P169" s="40"/>
      <c r="Q169" s="40"/>
      <c r="R169" s="40"/>
      <c r="S169" s="40"/>
      <c r="T169" s="76"/>
      <c r="AT169" s="22" t="s">
        <v>1782</v>
      </c>
      <c r="AU169" s="22" t="s">
        <v>79</v>
      </c>
    </row>
    <row r="170" spans="2:65" s="10" customFormat="1" ht="22.35" customHeight="1">
      <c r="B170" s="174"/>
      <c r="C170" s="175"/>
      <c r="D170" s="188" t="s">
        <v>68</v>
      </c>
      <c r="E170" s="189" t="s">
        <v>4155</v>
      </c>
      <c r="F170" s="189" t="s">
        <v>4156</v>
      </c>
      <c r="G170" s="175"/>
      <c r="H170" s="175"/>
      <c r="I170" s="178"/>
      <c r="J170" s="190">
        <f>BK170</f>
        <v>0</v>
      </c>
      <c r="K170" s="175"/>
      <c r="L170" s="180"/>
      <c r="M170" s="181"/>
      <c r="N170" s="182"/>
      <c r="O170" s="182"/>
      <c r="P170" s="183">
        <f>SUM(P171:P180)</f>
        <v>0</v>
      </c>
      <c r="Q170" s="182"/>
      <c r="R170" s="183">
        <f>SUM(R171:R180)</f>
        <v>0</v>
      </c>
      <c r="S170" s="182"/>
      <c r="T170" s="184">
        <f>SUM(T171:T180)</f>
        <v>0</v>
      </c>
      <c r="AR170" s="185" t="s">
        <v>77</v>
      </c>
      <c r="AT170" s="186" t="s">
        <v>68</v>
      </c>
      <c r="AU170" s="186" t="s">
        <v>79</v>
      </c>
      <c r="AY170" s="185" t="s">
        <v>171</v>
      </c>
      <c r="BK170" s="187">
        <f>SUM(BK171:BK180)</f>
        <v>0</v>
      </c>
    </row>
    <row r="171" spans="2:65" s="1" customFormat="1" ht="31.5" customHeight="1">
      <c r="B171" s="39"/>
      <c r="C171" s="230" t="s">
        <v>502</v>
      </c>
      <c r="D171" s="230" t="s">
        <v>290</v>
      </c>
      <c r="E171" s="231" t="s">
        <v>4157</v>
      </c>
      <c r="F171" s="232" t="s">
        <v>4140</v>
      </c>
      <c r="G171" s="233" t="s">
        <v>2708</v>
      </c>
      <c r="H171" s="234">
        <v>1</v>
      </c>
      <c r="I171" s="235"/>
      <c r="J171" s="236">
        <f t="shared" ref="J171:J177" si="40">ROUND(I171*H171,2)</f>
        <v>0</v>
      </c>
      <c r="K171" s="232" t="s">
        <v>21</v>
      </c>
      <c r="L171" s="237"/>
      <c r="M171" s="238" t="s">
        <v>21</v>
      </c>
      <c r="N171" s="239" t="s">
        <v>40</v>
      </c>
      <c r="O171" s="40"/>
      <c r="P171" s="200">
        <f t="shared" ref="P171:P177" si="41">O171*H171</f>
        <v>0</v>
      </c>
      <c r="Q171" s="200">
        <v>0</v>
      </c>
      <c r="R171" s="200">
        <f t="shared" ref="R171:R177" si="42">Q171*H171</f>
        <v>0</v>
      </c>
      <c r="S171" s="200">
        <v>0</v>
      </c>
      <c r="T171" s="201">
        <f t="shared" ref="T171:T177" si="43">S171*H171</f>
        <v>0</v>
      </c>
      <c r="AR171" s="22" t="s">
        <v>212</v>
      </c>
      <c r="AT171" s="22" t="s">
        <v>290</v>
      </c>
      <c r="AU171" s="22" t="s">
        <v>187</v>
      </c>
      <c r="AY171" s="22" t="s">
        <v>171</v>
      </c>
      <c r="BE171" s="202">
        <f t="shared" ref="BE171:BE177" si="44">IF(N171="základní",J171,0)</f>
        <v>0</v>
      </c>
      <c r="BF171" s="202">
        <f t="shared" ref="BF171:BF177" si="45">IF(N171="snížená",J171,0)</f>
        <v>0</v>
      </c>
      <c r="BG171" s="202">
        <f t="shared" ref="BG171:BG177" si="46">IF(N171="zákl. přenesená",J171,0)</f>
        <v>0</v>
      </c>
      <c r="BH171" s="202">
        <f t="shared" ref="BH171:BH177" si="47">IF(N171="sníž. přenesená",J171,0)</f>
        <v>0</v>
      </c>
      <c r="BI171" s="202">
        <f t="shared" ref="BI171:BI177" si="48">IF(N171="nulová",J171,0)</f>
        <v>0</v>
      </c>
      <c r="BJ171" s="22" t="s">
        <v>77</v>
      </c>
      <c r="BK171" s="202">
        <f t="shared" ref="BK171:BK177" si="49">ROUND(I171*H171,2)</f>
        <v>0</v>
      </c>
      <c r="BL171" s="22" t="s">
        <v>178</v>
      </c>
      <c r="BM171" s="22" t="s">
        <v>988</v>
      </c>
    </row>
    <row r="172" spans="2:65" s="1" customFormat="1" ht="31.5" customHeight="1">
      <c r="B172" s="39"/>
      <c r="C172" s="230" t="s">
        <v>509</v>
      </c>
      <c r="D172" s="230" t="s">
        <v>290</v>
      </c>
      <c r="E172" s="231" t="s">
        <v>4158</v>
      </c>
      <c r="F172" s="232" t="s">
        <v>4142</v>
      </c>
      <c r="G172" s="233" t="s">
        <v>2708</v>
      </c>
      <c r="H172" s="234">
        <v>1</v>
      </c>
      <c r="I172" s="235"/>
      <c r="J172" s="236">
        <f t="shared" si="40"/>
        <v>0</v>
      </c>
      <c r="K172" s="232" t="s">
        <v>21</v>
      </c>
      <c r="L172" s="237"/>
      <c r="M172" s="238" t="s">
        <v>21</v>
      </c>
      <c r="N172" s="239" t="s">
        <v>40</v>
      </c>
      <c r="O172" s="40"/>
      <c r="P172" s="200">
        <f t="shared" si="41"/>
        <v>0</v>
      </c>
      <c r="Q172" s="200">
        <v>0</v>
      </c>
      <c r="R172" s="200">
        <f t="shared" si="42"/>
        <v>0</v>
      </c>
      <c r="S172" s="200">
        <v>0</v>
      </c>
      <c r="T172" s="201">
        <f t="shared" si="43"/>
        <v>0</v>
      </c>
      <c r="AR172" s="22" t="s">
        <v>212</v>
      </c>
      <c r="AT172" s="22" t="s">
        <v>290</v>
      </c>
      <c r="AU172" s="22" t="s">
        <v>187</v>
      </c>
      <c r="AY172" s="22" t="s">
        <v>171</v>
      </c>
      <c r="BE172" s="202">
        <f t="shared" si="44"/>
        <v>0</v>
      </c>
      <c r="BF172" s="202">
        <f t="shared" si="45"/>
        <v>0</v>
      </c>
      <c r="BG172" s="202">
        <f t="shared" si="46"/>
        <v>0</v>
      </c>
      <c r="BH172" s="202">
        <f t="shared" si="47"/>
        <v>0</v>
      </c>
      <c r="BI172" s="202">
        <f t="shared" si="48"/>
        <v>0</v>
      </c>
      <c r="BJ172" s="22" t="s">
        <v>77</v>
      </c>
      <c r="BK172" s="202">
        <f t="shared" si="49"/>
        <v>0</v>
      </c>
      <c r="BL172" s="22" t="s">
        <v>178</v>
      </c>
      <c r="BM172" s="22" t="s">
        <v>998</v>
      </c>
    </row>
    <row r="173" spans="2:65" s="1" customFormat="1" ht="31.5" customHeight="1">
      <c r="B173" s="39"/>
      <c r="C173" s="230" t="s">
        <v>516</v>
      </c>
      <c r="D173" s="230" t="s">
        <v>290</v>
      </c>
      <c r="E173" s="231" t="s">
        <v>4159</v>
      </c>
      <c r="F173" s="232" t="s">
        <v>4140</v>
      </c>
      <c r="G173" s="233" t="s">
        <v>2708</v>
      </c>
      <c r="H173" s="234">
        <v>1</v>
      </c>
      <c r="I173" s="235"/>
      <c r="J173" s="236">
        <f t="shared" si="40"/>
        <v>0</v>
      </c>
      <c r="K173" s="232" t="s">
        <v>21</v>
      </c>
      <c r="L173" s="237"/>
      <c r="M173" s="238" t="s">
        <v>21</v>
      </c>
      <c r="N173" s="239" t="s">
        <v>40</v>
      </c>
      <c r="O173" s="40"/>
      <c r="P173" s="200">
        <f t="shared" si="41"/>
        <v>0</v>
      </c>
      <c r="Q173" s="200">
        <v>0</v>
      </c>
      <c r="R173" s="200">
        <f t="shared" si="42"/>
        <v>0</v>
      </c>
      <c r="S173" s="200">
        <v>0</v>
      </c>
      <c r="T173" s="201">
        <f t="shared" si="43"/>
        <v>0</v>
      </c>
      <c r="AR173" s="22" t="s">
        <v>212</v>
      </c>
      <c r="AT173" s="22" t="s">
        <v>290</v>
      </c>
      <c r="AU173" s="22" t="s">
        <v>187</v>
      </c>
      <c r="AY173" s="22" t="s">
        <v>171</v>
      </c>
      <c r="BE173" s="202">
        <f t="shared" si="44"/>
        <v>0</v>
      </c>
      <c r="BF173" s="202">
        <f t="shared" si="45"/>
        <v>0</v>
      </c>
      <c r="BG173" s="202">
        <f t="shared" si="46"/>
        <v>0</v>
      </c>
      <c r="BH173" s="202">
        <f t="shared" si="47"/>
        <v>0</v>
      </c>
      <c r="BI173" s="202">
        <f t="shared" si="48"/>
        <v>0</v>
      </c>
      <c r="BJ173" s="22" t="s">
        <v>77</v>
      </c>
      <c r="BK173" s="202">
        <f t="shared" si="49"/>
        <v>0</v>
      </c>
      <c r="BL173" s="22" t="s">
        <v>178</v>
      </c>
      <c r="BM173" s="22" t="s">
        <v>1015</v>
      </c>
    </row>
    <row r="174" spans="2:65" s="1" customFormat="1" ht="31.5" customHeight="1">
      <c r="B174" s="39"/>
      <c r="C174" s="230" t="s">
        <v>521</v>
      </c>
      <c r="D174" s="230" t="s">
        <v>290</v>
      </c>
      <c r="E174" s="231" t="s">
        <v>4160</v>
      </c>
      <c r="F174" s="232" t="s">
        <v>4145</v>
      </c>
      <c r="G174" s="233" t="s">
        <v>2708</v>
      </c>
      <c r="H174" s="234">
        <v>1</v>
      </c>
      <c r="I174" s="235"/>
      <c r="J174" s="236">
        <f t="shared" si="40"/>
        <v>0</v>
      </c>
      <c r="K174" s="232" t="s">
        <v>21</v>
      </c>
      <c r="L174" s="237"/>
      <c r="M174" s="238" t="s">
        <v>21</v>
      </c>
      <c r="N174" s="239" t="s">
        <v>40</v>
      </c>
      <c r="O174" s="40"/>
      <c r="P174" s="200">
        <f t="shared" si="41"/>
        <v>0</v>
      </c>
      <c r="Q174" s="200">
        <v>0</v>
      </c>
      <c r="R174" s="200">
        <f t="shared" si="42"/>
        <v>0</v>
      </c>
      <c r="S174" s="200">
        <v>0</v>
      </c>
      <c r="T174" s="201">
        <f t="shared" si="43"/>
        <v>0</v>
      </c>
      <c r="AR174" s="22" t="s">
        <v>212</v>
      </c>
      <c r="AT174" s="22" t="s">
        <v>290</v>
      </c>
      <c r="AU174" s="22" t="s">
        <v>187</v>
      </c>
      <c r="AY174" s="22" t="s">
        <v>171</v>
      </c>
      <c r="BE174" s="202">
        <f t="shared" si="44"/>
        <v>0</v>
      </c>
      <c r="BF174" s="202">
        <f t="shared" si="45"/>
        <v>0</v>
      </c>
      <c r="BG174" s="202">
        <f t="shared" si="46"/>
        <v>0</v>
      </c>
      <c r="BH174" s="202">
        <f t="shared" si="47"/>
        <v>0</v>
      </c>
      <c r="BI174" s="202">
        <f t="shared" si="48"/>
        <v>0</v>
      </c>
      <c r="BJ174" s="22" t="s">
        <v>77</v>
      </c>
      <c r="BK174" s="202">
        <f t="shared" si="49"/>
        <v>0</v>
      </c>
      <c r="BL174" s="22" t="s">
        <v>178</v>
      </c>
      <c r="BM174" s="22" t="s">
        <v>1023</v>
      </c>
    </row>
    <row r="175" spans="2:65" s="1" customFormat="1" ht="31.5" customHeight="1">
      <c r="B175" s="39"/>
      <c r="C175" s="230" t="s">
        <v>527</v>
      </c>
      <c r="D175" s="230" t="s">
        <v>290</v>
      </c>
      <c r="E175" s="231" t="s">
        <v>4161</v>
      </c>
      <c r="F175" s="232" t="s">
        <v>4147</v>
      </c>
      <c r="G175" s="233" t="s">
        <v>2708</v>
      </c>
      <c r="H175" s="234">
        <v>1</v>
      </c>
      <c r="I175" s="235"/>
      <c r="J175" s="236">
        <f t="shared" si="40"/>
        <v>0</v>
      </c>
      <c r="K175" s="232" t="s">
        <v>21</v>
      </c>
      <c r="L175" s="237"/>
      <c r="M175" s="238" t="s">
        <v>21</v>
      </c>
      <c r="N175" s="239" t="s">
        <v>40</v>
      </c>
      <c r="O175" s="40"/>
      <c r="P175" s="200">
        <f t="shared" si="41"/>
        <v>0</v>
      </c>
      <c r="Q175" s="200">
        <v>0</v>
      </c>
      <c r="R175" s="200">
        <f t="shared" si="42"/>
        <v>0</v>
      </c>
      <c r="S175" s="200">
        <v>0</v>
      </c>
      <c r="T175" s="201">
        <f t="shared" si="43"/>
        <v>0</v>
      </c>
      <c r="AR175" s="22" t="s">
        <v>212</v>
      </c>
      <c r="AT175" s="22" t="s">
        <v>290</v>
      </c>
      <c r="AU175" s="22" t="s">
        <v>187</v>
      </c>
      <c r="AY175" s="22" t="s">
        <v>171</v>
      </c>
      <c r="BE175" s="202">
        <f t="shared" si="44"/>
        <v>0</v>
      </c>
      <c r="BF175" s="202">
        <f t="shared" si="45"/>
        <v>0</v>
      </c>
      <c r="BG175" s="202">
        <f t="shared" si="46"/>
        <v>0</v>
      </c>
      <c r="BH175" s="202">
        <f t="shared" si="47"/>
        <v>0</v>
      </c>
      <c r="BI175" s="202">
        <f t="shared" si="48"/>
        <v>0</v>
      </c>
      <c r="BJ175" s="22" t="s">
        <v>77</v>
      </c>
      <c r="BK175" s="202">
        <f t="shared" si="49"/>
        <v>0</v>
      </c>
      <c r="BL175" s="22" t="s">
        <v>178</v>
      </c>
      <c r="BM175" s="22" t="s">
        <v>1037</v>
      </c>
    </row>
    <row r="176" spans="2:65" s="1" customFormat="1" ht="31.5" customHeight="1">
      <c r="B176" s="39"/>
      <c r="C176" s="230" t="s">
        <v>534</v>
      </c>
      <c r="D176" s="230" t="s">
        <v>290</v>
      </c>
      <c r="E176" s="231" t="s">
        <v>4162</v>
      </c>
      <c r="F176" s="232" t="s">
        <v>4145</v>
      </c>
      <c r="G176" s="233" t="s">
        <v>2708</v>
      </c>
      <c r="H176" s="234">
        <v>1</v>
      </c>
      <c r="I176" s="235"/>
      <c r="J176" s="236">
        <f t="shared" si="40"/>
        <v>0</v>
      </c>
      <c r="K176" s="232" t="s">
        <v>21</v>
      </c>
      <c r="L176" s="237"/>
      <c r="M176" s="238" t="s">
        <v>21</v>
      </c>
      <c r="N176" s="239" t="s">
        <v>40</v>
      </c>
      <c r="O176" s="40"/>
      <c r="P176" s="200">
        <f t="shared" si="41"/>
        <v>0</v>
      </c>
      <c r="Q176" s="200">
        <v>0</v>
      </c>
      <c r="R176" s="200">
        <f t="shared" si="42"/>
        <v>0</v>
      </c>
      <c r="S176" s="200">
        <v>0</v>
      </c>
      <c r="T176" s="201">
        <f t="shared" si="43"/>
        <v>0</v>
      </c>
      <c r="AR176" s="22" t="s">
        <v>212</v>
      </c>
      <c r="AT176" s="22" t="s">
        <v>290</v>
      </c>
      <c r="AU176" s="22" t="s">
        <v>187</v>
      </c>
      <c r="AY176" s="22" t="s">
        <v>171</v>
      </c>
      <c r="BE176" s="202">
        <f t="shared" si="44"/>
        <v>0</v>
      </c>
      <c r="BF176" s="202">
        <f t="shared" si="45"/>
        <v>0</v>
      </c>
      <c r="BG176" s="202">
        <f t="shared" si="46"/>
        <v>0</v>
      </c>
      <c r="BH176" s="202">
        <f t="shared" si="47"/>
        <v>0</v>
      </c>
      <c r="BI176" s="202">
        <f t="shared" si="48"/>
        <v>0</v>
      </c>
      <c r="BJ176" s="22" t="s">
        <v>77</v>
      </c>
      <c r="BK176" s="202">
        <f t="shared" si="49"/>
        <v>0</v>
      </c>
      <c r="BL176" s="22" t="s">
        <v>178</v>
      </c>
      <c r="BM176" s="22" t="s">
        <v>1045</v>
      </c>
    </row>
    <row r="177" spans="2:65" s="1" customFormat="1" ht="22.5" customHeight="1">
      <c r="B177" s="39"/>
      <c r="C177" s="230" t="s">
        <v>538</v>
      </c>
      <c r="D177" s="230" t="s">
        <v>290</v>
      </c>
      <c r="E177" s="231" t="s">
        <v>4163</v>
      </c>
      <c r="F177" s="232" t="s">
        <v>4150</v>
      </c>
      <c r="G177" s="233" t="s">
        <v>2708</v>
      </c>
      <c r="H177" s="234">
        <v>1</v>
      </c>
      <c r="I177" s="235"/>
      <c r="J177" s="236">
        <f t="shared" si="40"/>
        <v>0</v>
      </c>
      <c r="K177" s="232" t="s">
        <v>21</v>
      </c>
      <c r="L177" s="237"/>
      <c r="M177" s="238" t="s">
        <v>21</v>
      </c>
      <c r="N177" s="239" t="s">
        <v>40</v>
      </c>
      <c r="O177" s="40"/>
      <c r="P177" s="200">
        <f t="shared" si="41"/>
        <v>0</v>
      </c>
      <c r="Q177" s="200">
        <v>0</v>
      </c>
      <c r="R177" s="200">
        <f t="shared" si="42"/>
        <v>0</v>
      </c>
      <c r="S177" s="200">
        <v>0</v>
      </c>
      <c r="T177" s="201">
        <f t="shared" si="43"/>
        <v>0</v>
      </c>
      <c r="AR177" s="22" t="s">
        <v>212</v>
      </c>
      <c r="AT177" s="22" t="s">
        <v>290</v>
      </c>
      <c r="AU177" s="22" t="s">
        <v>187</v>
      </c>
      <c r="AY177" s="22" t="s">
        <v>171</v>
      </c>
      <c r="BE177" s="202">
        <f t="shared" si="44"/>
        <v>0</v>
      </c>
      <c r="BF177" s="202">
        <f t="shared" si="45"/>
        <v>0</v>
      </c>
      <c r="BG177" s="202">
        <f t="shared" si="46"/>
        <v>0</v>
      </c>
      <c r="BH177" s="202">
        <f t="shared" si="47"/>
        <v>0</v>
      </c>
      <c r="BI177" s="202">
        <f t="shared" si="48"/>
        <v>0</v>
      </c>
      <c r="BJ177" s="22" t="s">
        <v>77</v>
      </c>
      <c r="BK177" s="202">
        <f t="shared" si="49"/>
        <v>0</v>
      </c>
      <c r="BL177" s="22" t="s">
        <v>178</v>
      </c>
      <c r="BM177" s="22" t="s">
        <v>1056</v>
      </c>
    </row>
    <row r="178" spans="2:65" s="1" customFormat="1" ht="67.5">
      <c r="B178" s="39"/>
      <c r="C178" s="61"/>
      <c r="D178" s="205" t="s">
        <v>1782</v>
      </c>
      <c r="E178" s="61"/>
      <c r="F178" s="240" t="s">
        <v>4151</v>
      </c>
      <c r="G178" s="61"/>
      <c r="H178" s="61"/>
      <c r="I178" s="161"/>
      <c r="J178" s="61"/>
      <c r="K178" s="61"/>
      <c r="L178" s="59"/>
      <c r="M178" s="241"/>
      <c r="N178" s="40"/>
      <c r="O178" s="40"/>
      <c r="P178" s="40"/>
      <c r="Q178" s="40"/>
      <c r="R178" s="40"/>
      <c r="S178" s="40"/>
      <c r="T178" s="76"/>
      <c r="AT178" s="22" t="s">
        <v>1782</v>
      </c>
      <c r="AU178" s="22" t="s">
        <v>187</v>
      </c>
    </row>
    <row r="179" spans="2:65" s="1" customFormat="1" ht="22.5" customHeight="1">
      <c r="B179" s="39"/>
      <c r="C179" s="230" t="s">
        <v>543</v>
      </c>
      <c r="D179" s="230" t="s">
        <v>290</v>
      </c>
      <c r="E179" s="231" t="s">
        <v>4164</v>
      </c>
      <c r="F179" s="232" t="s">
        <v>4153</v>
      </c>
      <c r="G179" s="233" t="s">
        <v>2708</v>
      </c>
      <c r="H179" s="234">
        <v>1</v>
      </c>
      <c r="I179" s="235"/>
      <c r="J179" s="236">
        <f>ROUND(I179*H179,2)</f>
        <v>0</v>
      </c>
      <c r="K179" s="232" t="s">
        <v>21</v>
      </c>
      <c r="L179" s="237"/>
      <c r="M179" s="238" t="s">
        <v>21</v>
      </c>
      <c r="N179" s="239" t="s">
        <v>40</v>
      </c>
      <c r="O179" s="40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2" t="s">
        <v>212</v>
      </c>
      <c r="AT179" s="22" t="s">
        <v>290</v>
      </c>
      <c r="AU179" s="22" t="s">
        <v>187</v>
      </c>
      <c r="AY179" s="22" t="s">
        <v>171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22" t="s">
        <v>77</v>
      </c>
      <c r="BK179" s="202">
        <f>ROUND(I179*H179,2)</f>
        <v>0</v>
      </c>
      <c r="BL179" s="22" t="s">
        <v>178</v>
      </c>
      <c r="BM179" s="22" t="s">
        <v>1064</v>
      </c>
    </row>
    <row r="180" spans="2:65" s="1" customFormat="1" ht="67.5">
      <c r="B180" s="39"/>
      <c r="C180" s="61"/>
      <c r="D180" s="215" t="s">
        <v>1782</v>
      </c>
      <c r="E180" s="61"/>
      <c r="F180" s="252" t="s">
        <v>4154</v>
      </c>
      <c r="G180" s="61"/>
      <c r="H180" s="61"/>
      <c r="I180" s="161"/>
      <c r="J180" s="61"/>
      <c r="K180" s="61"/>
      <c r="L180" s="59"/>
      <c r="M180" s="241"/>
      <c r="N180" s="40"/>
      <c r="O180" s="40"/>
      <c r="P180" s="40"/>
      <c r="Q180" s="40"/>
      <c r="R180" s="40"/>
      <c r="S180" s="40"/>
      <c r="T180" s="76"/>
      <c r="AT180" s="22" t="s">
        <v>1782</v>
      </c>
      <c r="AU180" s="22" t="s">
        <v>187</v>
      </c>
    </row>
    <row r="181" spans="2:65" s="10" customFormat="1" ht="37.35" customHeight="1">
      <c r="B181" s="174"/>
      <c r="C181" s="175"/>
      <c r="D181" s="176" t="s">
        <v>68</v>
      </c>
      <c r="E181" s="177" t="s">
        <v>3293</v>
      </c>
      <c r="F181" s="177" t="s">
        <v>4165</v>
      </c>
      <c r="G181" s="175"/>
      <c r="H181" s="175"/>
      <c r="I181" s="178"/>
      <c r="J181" s="179">
        <f>BK181</f>
        <v>0</v>
      </c>
      <c r="K181" s="175"/>
      <c r="L181" s="180"/>
      <c r="M181" s="181"/>
      <c r="N181" s="182"/>
      <c r="O181" s="182"/>
      <c r="P181" s="183">
        <f>P182+P198+P214</f>
        <v>0</v>
      </c>
      <c r="Q181" s="182"/>
      <c r="R181" s="183">
        <f>R182+R198+R214</f>
        <v>0</v>
      </c>
      <c r="S181" s="182"/>
      <c r="T181" s="184">
        <f>T182+T198+T214</f>
        <v>0</v>
      </c>
      <c r="AR181" s="185" t="s">
        <v>77</v>
      </c>
      <c r="AT181" s="186" t="s">
        <v>68</v>
      </c>
      <c r="AU181" s="186" t="s">
        <v>69</v>
      </c>
      <c r="AY181" s="185" t="s">
        <v>171</v>
      </c>
      <c r="BK181" s="187">
        <f>BK182+BK198+BK214</f>
        <v>0</v>
      </c>
    </row>
    <row r="182" spans="2:65" s="10" customFormat="1" ht="19.899999999999999" customHeight="1">
      <c r="B182" s="174"/>
      <c r="C182" s="175"/>
      <c r="D182" s="188" t="s">
        <v>68</v>
      </c>
      <c r="E182" s="189" t="s">
        <v>3301</v>
      </c>
      <c r="F182" s="189" t="s">
        <v>4166</v>
      </c>
      <c r="G182" s="175"/>
      <c r="H182" s="175"/>
      <c r="I182" s="178"/>
      <c r="J182" s="190">
        <f>BK182</f>
        <v>0</v>
      </c>
      <c r="K182" s="175"/>
      <c r="L182" s="180"/>
      <c r="M182" s="181"/>
      <c r="N182" s="182"/>
      <c r="O182" s="182"/>
      <c r="P182" s="183">
        <f>SUM(P183:P197)</f>
        <v>0</v>
      </c>
      <c r="Q182" s="182"/>
      <c r="R182" s="183">
        <f>SUM(R183:R197)</f>
        <v>0</v>
      </c>
      <c r="S182" s="182"/>
      <c r="T182" s="184">
        <f>SUM(T183:T197)</f>
        <v>0</v>
      </c>
      <c r="AR182" s="185" t="s">
        <v>77</v>
      </c>
      <c r="AT182" s="186" t="s">
        <v>68</v>
      </c>
      <c r="AU182" s="186" t="s">
        <v>77</v>
      </c>
      <c r="AY182" s="185" t="s">
        <v>171</v>
      </c>
      <c r="BK182" s="187">
        <f>SUM(BK183:BK197)</f>
        <v>0</v>
      </c>
    </row>
    <row r="183" spans="2:65" s="1" customFormat="1" ht="22.5" customHeight="1">
      <c r="B183" s="39"/>
      <c r="C183" s="230" t="s">
        <v>547</v>
      </c>
      <c r="D183" s="230" t="s">
        <v>290</v>
      </c>
      <c r="E183" s="231" t="s">
        <v>4167</v>
      </c>
      <c r="F183" s="232" t="s">
        <v>4133</v>
      </c>
      <c r="G183" s="233" t="s">
        <v>2708</v>
      </c>
      <c r="H183" s="234">
        <v>1</v>
      </c>
      <c r="I183" s="235"/>
      <c r="J183" s="236">
        <f>ROUND(I183*H183,2)</f>
        <v>0</v>
      </c>
      <c r="K183" s="232" t="s">
        <v>21</v>
      </c>
      <c r="L183" s="237"/>
      <c r="M183" s="238" t="s">
        <v>21</v>
      </c>
      <c r="N183" s="239" t="s">
        <v>40</v>
      </c>
      <c r="O183" s="40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AR183" s="22" t="s">
        <v>212</v>
      </c>
      <c r="AT183" s="22" t="s">
        <v>290</v>
      </c>
      <c r="AU183" s="22" t="s">
        <v>79</v>
      </c>
      <c r="AY183" s="22" t="s">
        <v>171</v>
      </c>
      <c r="BE183" s="202">
        <f>IF(N183="základní",J183,0)</f>
        <v>0</v>
      </c>
      <c r="BF183" s="202">
        <f>IF(N183="snížená",J183,0)</f>
        <v>0</v>
      </c>
      <c r="BG183" s="202">
        <f>IF(N183="zákl. přenesená",J183,0)</f>
        <v>0</v>
      </c>
      <c r="BH183" s="202">
        <f>IF(N183="sníž. přenesená",J183,0)</f>
        <v>0</v>
      </c>
      <c r="BI183" s="202">
        <f>IF(N183="nulová",J183,0)</f>
        <v>0</v>
      </c>
      <c r="BJ183" s="22" t="s">
        <v>77</v>
      </c>
      <c r="BK183" s="202">
        <f>ROUND(I183*H183,2)</f>
        <v>0</v>
      </c>
      <c r="BL183" s="22" t="s">
        <v>178</v>
      </c>
      <c r="BM183" s="22" t="s">
        <v>1073</v>
      </c>
    </row>
    <row r="184" spans="2:65" s="1" customFormat="1" ht="40.5">
      <c r="B184" s="39"/>
      <c r="C184" s="61"/>
      <c r="D184" s="205" t="s">
        <v>1782</v>
      </c>
      <c r="E184" s="61"/>
      <c r="F184" s="240" t="s">
        <v>4168</v>
      </c>
      <c r="G184" s="61"/>
      <c r="H184" s="61"/>
      <c r="I184" s="161"/>
      <c r="J184" s="61"/>
      <c r="K184" s="61"/>
      <c r="L184" s="59"/>
      <c r="M184" s="241"/>
      <c r="N184" s="40"/>
      <c r="O184" s="40"/>
      <c r="P184" s="40"/>
      <c r="Q184" s="40"/>
      <c r="R184" s="40"/>
      <c r="S184" s="40"/>
      <c r="T184" s="76"/>
      <c r="AT184" s="22" t="s">
        <v>1782</v>
      </c>
      <c r="AU184" s="22" t="s">
        <v>79</v>
      </c>
    </row>
    <row r="185" spans="2:65" s="1" customFormat="1" ht="31.5" customHeight="1">
      <c r="B185" s="39"/>
      <c r="C185" s="230" t="s">
        <v>551</v>
      </c>
      <c r="D185" s="230" t="s">
        <v>290</v>
      </c>
      <c r="E185" s="231" t="s">
        <v>4169</v>
      </c>
      <c r="F185" s="232" t="s">
        <v>4075</v>
      </c>
      <c r="G185" s="233" t="s">
        <v>2708</v>
      </c>
      <c r="H185" s="234">
        <v>1</v>
      </c>
      <c r="I185" s="235"/>
      <c r="J185" s="236">
        <f>ROUND(I185*H185,2)</f>
        <v>0</v>
      </c>
      <c r="K185" s="232" t="s">
        <v>21</v>
      </c>
      <c r="L185" s="237"/>
      <c r="M185" s="238" t="s">
        <v>21</v>
      </c>
      <c r="N185" s="239" t="s">
        <v>40</v>
      </c>
      <c r="O185" s="40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22" t="s">
        <v>212</v>
      </c>
      <c r="AT185" s="22" t="s">
        <v>290</v>
      </c>
      <c r="AU185" s="22" t="s">
        <v>79</v>
      </c>
      <c r="AY185" s="22" t="s">
        <v>171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22" t="s">
        <v>77</v>
      </c>
      <c r="BK185" s="202">
        <f>ROUND(I185*H185,2)</f>
        <v>0</v>
      </c>
      <c r="BL185" s="22" t="s">
        <v>178</v>
      </c>
      <c r="BM185" s="22" t="s">
        <v>1089</v>
      </c>
    </row>
    <row r="186" spans="2:65" s="1" customFormat="1" ht="22.5" customHeight="1">
      <c r="B186" s="39"/>
      <c r="C186" s="230" t="s">
        <v>557</v>
      </c>
      <c r="D186" s="230" t="s">
        <v>290</v>
      </c>
      <c r="E186" s="231" t="s">
        <v>4170</v>
      </c>
      <c r="F186" s="232" t="s">
        <v>4137</v>
      </c>
      <c r="G186" s="233" t="s">
        <v>2708</v>
      </c>
      <c r="H186" s="234">
        <v>1</v>
      </c>
      <c r="I186" s="235"/>
      <c r="J186" s="236">
        <f>ROUND(I186*H186,2)</f>
        <v>0</v>
      </c>
      <c r="K186" s="232" t="s">
        <v>21</v>
      </c>
      <c r="L186" s="237"/>
      <c r="M186" s="238" t="s">
        <v>21</v>
      </c>
      <c r="N186" s="239" t="s">
        <v>40</v>
      </c>
      <c r="O186" s="40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2" t="s">
        <v>212</v>
      </c>
      <c r="AT186" s="22" t="s">
        <v>290</v>
      </c>
      <c r="AU186" s="22" t="s">
        <v>79</v>
      </c>
      <c r="AY186" s="22" t="s">
        <v>171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22" t="s">
        <v>77</v>
      </c>
      <c r="BK186" s="202">
        <f>ROUND(I186*H186,2)</f>
        <v>0</v>
      </c>
      <c r="BL186" s="22" t="s">
        <v>178</v>
      </c>
      <c r="BM186" s="22" t="s">
        <v>1097</v>
      </c>
    </row>
    <row r="187" spans="2:65" s="1" customFormat="1" ht="94.5">
      <c r="B187" s="39"/>
      <c r="C187" s="61"/>
      <c r="D187" s="205" t="s">
        <v>1782</v>
      </c>
      <c r="E187" s="61"/>
      <c r="F187" s="240" t="s">
        <v>4171</v>
      </c>
      <c r="G187" s="61"/>
      <c r="H187" s="61"/>
      <c r="I187" s="161"/>
      <c r="J187" s="61"/>
      <c r="K187" s="61"/>
      <c r="L187" s="59"/>
      <c r="M187" s="241"/>
      <c r="N187" s="40"/>
      <c r="O187" s="40"/>
      <c r="P187" s="40"/>
      <c r="Q187" s="40"/>
      <c r="R187" s="40"/>
      <c r="S187" s="40"/>
      <c r="T187" s="76"/>
      <c r="AT187" s="22" t="s">
        <v>1782</v>
      </c>
      <c r="AU187" s="22" t="s">
        <v>79</v>
      </c>
    </row>
    <row r="188" spans="2:65" s="1" customFormat="1" ht="31.5" customHeight="1">
      <c r="B188" s="39"/>
      <c r="C188" s="230" t="s">
        <v>593</v>
      </c>
      <c r="D188" s="230" t="s">
        <v>290</v>
      </c>
      <c r="E188" s="231" t="s">
        <v>4172</v>
      </c>
      <c r="F188" s="232" t="s">
        <v>4140</v>
      </c>
      <c r="G188" s="233" t="s">
        <v>2708</v>
      </c>
      <c r="H188" s="234">
        <v>1</v>
      </c>
      <c r="I188" s="235"/>
      <c r="J188" s="236">
        <f t="shared" ref="J188:J194" si="50">ROUND(I188*H188,2)</f>
        <v>0</v>
      </c>
      <c r="K188" s="232" t="s">
        <v>21</v>
      </c>
      <c r="L188" s="237"/>
      <c r="M188" s="238" t="s">
        <v>21</v>
      </c>
      <c r="N188" s="239" t="s">
        <v>40</v>
      </c>
      <c r="O188" s="40"/>
      <c r="P188" s="200">
        <f t="shared" ref="P188:P194" si="51">O188*H188</f>
        <v>0</v>
      </c>
      <c r="Q188" s="200">
        <v>0</v>
      </c>
      <c r="R188" s="200">
        <f t="shared" ref="R188:R194" si="52">Q188*H188</f>
        <v>0</v>
      </c>
      <c r="S188" s="200">
        <v>0</v>
      </c>
      <c r="T188" s="201">
        <f t="shared" ref="T188:T194" si="53">S188*H188</f>
        <v>0</v>
      </c>
      <c r="AR188" s="22" t="s">
        <v>212</v>
      </c>
      <c r="AT188" s="22" t="s">
        <v>290</v>
      </c>
      <c r="AU188" s="22" t="s">
        <v>79</v>
      </c>
      <c r="AY188" s="22" t="s">
        <v>171</v>
      </c>
      <c r="BE188" s="202">
        <f t="shared" ref="BE188:BE194" si="54">IF(N188="základní",J188,0)</f>
        <v>0</v>
      </c>
      <c r="BF188" s="202">
        <f t="shared" ref="BF188:BF194" si="55">IF(N188="snížená",J188,0)</f>
        <v>0</v>
      </c>
      <c r="BG188" s="202">
        <f t="shared" ref="BG188:BG194" si="56">IF(N188="zákl. přenesená",J188,0)</f>
        <v>0</v>
      </c>
      <c r="BH188" s="202">
        <f t="shared" ref="BH188:BH194" si="57">IF(N188="sníž. přenesená",J188,0)</f>
        <v>0</v>
      </c>
      <c r="BI188" s="202">
        <f t="shared" ref="BI188:BI194" si="58">IF(N188="nulová",J188,0)</f>
        <v>0</v>
      </c>
      <c r="BJ188" s="22" t="s">
        <v>77</v>
      </c>
      <c r="BK188" s="202">
        <f t="shared" ref="BK188:BK194" si="59">ROUND(I188*H188,2)</f>
        <v>0</v>
      </c>
      <c r="BL188" s="22" t="s">
        <v>178</v>
      </c>
      <c r="BM188" s="22" t="s">
        <v>1105</v>
      </c>
    </row>
    <row r="189" spans="2:65" s="1" customFormat="1" ht="31.5" customHeight="1">
      <c r="B189" s="39"/>
      <c r="C189" s="230" t="s">
        <v>598</v>
      </c>
      <c r="D189" s="230" t="s">
        <v>290</v>
      </c>
      <c r="E189" s="231" t="s">
        <v>4173</v>
      </c>
      <c r="F189" s="232" t="s">
        <v>4142</v>
      </c>
      <c r="G189" s="233" t="s">
        <v>2708</v>
      </c>
      <c r="H189" s="234">
        <v>1</v>
      </c>
      <c r="I189" s="235"/>
      <c r="J189" s="236">
        <f t="shared" si="50"/>
        <v>0</v>
      </c>
      <c r="K189" s="232" t="s">
        <v>21</v>
      </c>
      <c r="L189" s="237"/>
      <c r="M189" s="238" t="s">
        <v>21</v>
      </c>
      <c r="N189" s="239" t="s">
        <v>40</v>
      </c>
      <c r="O189" s="40"/>
      <c r="P189" s="200">
        <f t="shared" si="51"/>
        <v>0</v>
      </c>
      <c r="Q189" s="200">
        <v>0</v>
      </c>
      <c r="R189" s="200">
        <f t="shared" si="52"/>
        <v>0</v>
      </c>
      <c r="S189" s="200">
        <v>0</v>
      </c>
      <c r="T189" s="201">
        <f t="shared" si="53"/>
        <v>0</v>
      </c>
      <c r="AR189" s="22" t="s">
        <v>212</v>
      </c>
      <c r="AT189" s="22" t="s">
        <v>290</v>
      </c>
      <c r="AU189" s="22" t="s">
        <v>79</v>
      </c>
      <c r="AY189" s="22" t="s">
        <v>171</v>
      </c>
      <c r="BE189" s="202">
        <f t="shared" si="54"/>
        <v>0</v>
      </c>
      <c r="BF189" s="202">
        <f t="shared" si="55"/>
        <v>0</v>
      </c>
      <c r="BG189" s="202">
        <f t="shared" si="56"/>
        <v>0</v>
      </c>
      <c r="BH189" s="202">
        <f t="shared" si="57"/>
        <v>0</v>
      </c>
      <c r="BI189" s="202">
        <f t="shared" si="58"/>
        <v>0</v>
      </c>
      <c r="BJ189" s="22" t="s">
        <v>77</v>
      </c>
      <c r="BK189" s="202">
        <f t="shared" si="59"/>
        <v>0</v>
      </c>
      <c r="BL189" s="22" t="s">
        <v>178</v>
      </c>
      <c r="BM189" s="22" t="s">
        <v>1113</v>
      </c>
    </row>
    <row r="190" spans="2:65" s="1" customFormat="1" ht="31.5" customHeight="1">
      <c r="B190" s="39"/>
      <c r="C190" s="230" t="s">
        <v>603</v>
      </c>
      <c r="D190" s="230" t="s">
        <v>290</v>
      </c>
      <c r="E190" s="231" t="s">
        <v>4174</v>
      </c>
      <c r="F190" s="232" t="s">
        <v>4140</v>
      </c>
      <c r="G190" s="233" t="s">
        <v>2708</v>
      </c>
      <c r="H190" s="234">
        <v>1</v>
      </c>
      <c r="I190" s="235"/>
      <c r="J190" s="236">
        <f t="shared" si="50"/>
        <v>0</v>
      </c>
      <c r="K190" s="232" t="s">
        <v>21</v>
      </c>
      <c r="L190" s="237"/>
      <c r="M190" s="238" t="s">
        <v>21</v>
      </c>
      <c r="N190" s="239" t="s">
        <v>40</v>
      </c>
      <c r="O190" s="40"/>
      <c r="P190" s="200">
        <f t="shared" si="51"/>
        <v>0</v>
      </c>
      <c r="Q190" s="200">
        <v>0</v>
      </c>
      <c r="R190" s="200">
        <f t="shared" si="52"/>
        <v>0</v>
      </c>
      <c r="S190" s="200">
        <v>0</v>
      </c>
      <c r="T190" s="201">
        <f t="shared" si="53"/>
        <v>0</v>
      </c>
      <c r="AR190" s="22" t="s">
        <v>212</v>
      </c>
      <c r="AT190" s="22" t="s">
        <v>290</v>
      </c>
      <c r="AU190" s="22" t="s">
        <v>79</v>
      </c>
      <c r="AY190" s="22" t="s">
        <v>171</v>
      </c>
      <c r="BE190" s="202">
        <f t="shared" si="54"/>
        <v>0</v>
      </c>
      <c r="BF190" s="202">
        <f t="shared" si="55"/>
        <v>0</v>
      </c>
      <c r="BG190" s="202">
        <f t="shared" si="56"/>
        <v>0</v>
      </c>
      <c r="BH190" s="202">
        <f t="shared" si="57"/>
        <v>0</v>
      </c>
      <c r="BI190" s="202">
        <f t="shared" si="58"/>
        <v>0</v>
      </c>
      <c r="BJ190" s="22" t="s">
        <v>77</v>
      </c>
      <c r="BK190" s="202">
        <f t="shared" si="59"/>
        <v>0</v>
      </c>
      <c r="BL190" s="22" t="s">
        <v>178</v>
      </c>
      <c r="BM190" s="22" t="s">
        <v>1128</v>
      </c>
    </row>
    <row r="191" spans="2:65" s="1" customFormat="1" ht="31.5" customHeight="1">
      <c r="B191" s="39"/>
      <c r="C191" s="230" t="s">
        <v>608</v>
      </c>
      <c r="D191" s="230" t="s">
        <v>290</v>
      </c>
      <c r="E191" s="231" t="s">
        <v>4175</v>
      </c>
      <c r="F191" s="232" t="s">
        <v>4145</v>
      </c>
      <c r="G191" s="233" t="s">
        <v>2708</v>
      </c>
      <c r="H191" s="234">
        <v>1</v>
      </c>
      <c r="I191" s="235"/>
      <c r="J191" s="236">
        <f t="shared" si="50"/>
        <v>0</v>
      </c>
      <c r="K191" s="232" t="s">
        <v>21</v>
      </c>
      <c r="L191" s="237"/>
      <c r="M191" s="238" t="s">
        <v>21</v>
      </c>
      <c r="N191" s="239" t="s">
        <v>40</v>
      </c>
      <c r="O191" s="40"/>
      <c r="P191" s="200">
        <f t="shared" si="51"/>
        <v>0</v>
      </c>
      <c r="Q191" s="200">
        <v>0</v>
      </c>
      <c r="R191" s="200">
        <f t="shared" si="52"/>
        <v>0</v>
      </c>
      <c r="S191" s="200">
        <v>0</v>
      </c>
      <c r="T191" s="201">
        <f t="shared" si="53"/>
        <v>0</v>
      </c>
      <c r="AR191" s="22" t="s">
        <v>212</v>
      </c>
      <c r="AT191" s="22" t="s">
        <v>290</v>
      </c>
      <c r="AU191" s="22" t="s">
        <v>79</v>
      </c>
      <c r="AY191" s="22" t="s">
        <v>171</v>
      </c>
      <c r="BE191" s="202">
        <f t="shared" si="54"/>
        <v>0</v>
      </c>
      <c r="BF191" s="202">
        <f t="shared" si="55"/>
        <v>0</v>
      </c>
      <c r="BG191" s="202">
        <f t="shared" si="56"/>
        <v>0</v>
      </c>
      <c r="BH191" s="202">
        <f t="shared" si="57"/>
        <v>0</v>
      </c>
      <c r="BI191" s="202">
        <f t="shared" si="58"/>
        <v>0</v>
      </c>
      <c r="BJ191" s="22" t="s">
        <v>77</v>
      </c>
      <c r="BK191" s="202">
        <f t="shared" si="59"/>
        <v>0</v>
      </c>
      <c r="BL191" s="22" t="s">
        <v>178</v>
      </c>
      <c r="BM191" s="22" t="s">
        <v>1139</v>
      </c>
    </row>
    <row r="192" spans="2:65" s="1" customFormat="1" ht="31.5" customHeight="1">
      <c r="B192" s="39"/>
      <c r="C192" s="230" t="s">
        <v>613</v>
      </c>
      <c r="D192" s="230" t="s">
        <v>290</v>
      </c>
      <c r="E192" s="231" t="s">
        <v>4176</v>
      </c>
      <c r="F192" s="232" t="s">
        <v>4147</v>
      </c>
      <c r="G192" s="233" t="s">
        <v>2708</v>
      </c>
      <c r="H192" s="234">
        <v>1</v>
      </c>
      <c r="I192" s="235"/>
      <c r="J192" s="236">
        <f t="shared" si="50"/>
        <v>0</v>
      </c>
      <c r="K192" s="232" t="s">
        <v>21</v>
      </c>
      <c r="L192" s="237"/>
      <c r="M192" s="238" t="s">
        <v>21</v>
      </c>
      <c r="N192" s="239" t="s">
        <v>40</v>
      </c>
      <c r="O192" s="40"/>
      <c r="P192" s="200">
        <f t="shared" si="51"/>
        <v>0</v>
      </c>
      <c r="Q192" s="200">
        <v>0</v>
      </c>
      <c r="R192" s="200">
        <f t="shared" si="52"/>
        <v>0</v>
      </c>
      <c r="S192" s="200">
        <v>0</v>
      </c>
      <c r="T192" s="201">
        <f t="shared" si="53"/>
        <v>0</v>
      </c>
      <c r="AR192" s="22" t="s">
        <v>212</v>
      </c>
      <c r="AT192" s="22" t="s">
        <v>290</v>
      </c>
      <c r="AU192" s="22" t="s">
        <v>79</v>
      </c>
      <c r="AY192" s="22" t="s">
        <v>171</v>
      </c>
      <c r="BE192" s="202">
        <f t="shared" si="54"/>
        <v>0</v>
      </c>
      <c r="BF192" s="202">
        <f t="shared" si="55"/>
        <v>0</v>
      </c>
      <c r="BG192" s="202">
        <f t="shared" si="56"/>
        <v>0</v>
      </c>
      <c r="BH192" s="202">
        <f t="shared" si="57"/>
        <v>0</v>
      </c>
      <c r="BI192" s="202">
        <f t="shared" si="58"/>
        <v>0</v>
      </c>
      <c r="BJ192" s="22" t="s">
        <v>77</v>
      </c>
      <c r="BK192" s="202">
        <f t="shared" si="59"/>
        <v>0</v>
      </c>
      <c r="BL192" s="22" t="s">
        <v>178</v>
      </c>
      <c r="BM192" s="22" t="s">
        <v>1153</v>
      </c>
    </row>
    <row r="193" spans="2:65" s="1" customFormat="1" ht="31.5" customHeight="1">
      <c r="B193" s="39"/>
      <c r="C193" s="230" t="s">
        <v>617</v>
      </c>
      <c r="D193" s="230" t="s">
        <v>290</v>
      </c>
      <c r="E193" s="231" t="s">
        <v>4177</v>
      </c>
      <c r="F193" s="232" t="s">
        <v>4145</v>
      </c>
      <c r="G193" s="233" t="s">
        <v>2708</v>
      </c>
      <c r="H193" s="234">
        <v>1</v>
      </c>
      <c r="I193" s="235"/>
      <c r="J193" s="236">
        <f t="shared" si="50"/>
        <v>0</v>
      </c>
      <c r="K193" s="232" t="s">
        <v>21</v>
      </c>
      <c r="L193" s="237"/>
      <c r="M193" s="238" t="s">
        <v>21</v>
      </c>
      <c r="N193" s="239" t="s">
        <v>40</v>
      </c>
      <c r="O193" s="40"/>
      <c r="P193" s="200">
        <f t="shared" si="51"/>
        <v>0</v>
      </c>
      <c r="Q193" s="200">
        <v>0</v>
      </c>
      <c r="R193" s="200">
        <f t="shared" si="52"/>
        <v>0</v>
      </c>
      <c r="S193" s="200">
        <v>0</v>
      </c>
      <c r="T193" s="201">
        <f t="shared" si="53"/>
        <v>0</v>
      </c>
      <c r="AR193" s="22" t="s">
        <v>212</v>
      </c>
      <c r="AT193" s="22" t="s">
        <v>290</v>
      </c>
      <c r="AU193" s="22" t="s">
        <v>79</v>
      </c>
      <c r="AY193" s="22" t="s">
        <v>171</v>
      </c>
      <c r="BE193" s="202">
        <f t="shared" si="54"/>
        <v>0</v>
      </c>
      <c r="BF193" s="202">
        <f t="shared" si="55"/>
        <v>0</v>
      </c>
      <c r="BG193" s="202">
        <f t="shared" si="56"/>
        <v>0</v>
      </c>
      <c r="BH193" s="202">
        <f t="shared" si="57"/>
        <v>0</v>
      </c>
      <c r="BI193" s="202">
        <f t="shared" si="58"/>
        <v>0</v>
      </c>
      <c r="BJ193" s="22" t="s">
        <v>77</v>
      </c>
      <c r="BK193" s="202">
        <f t="shared" si="59"/>
        <v>0</v>
      </c>
      <c r="BL193" s="22" t="s">
        <v>178</v>
      </c>
      <c r="BM193" s="22" t="s">
        <v>1166</v>
      </c>
    </row>
    <row r="194" spans="2:65" s="1" customFormat="1" ht="22.5" customHeight="1">
      <c r="B194" s="39"/>
      <c r="C194" s="230" t="s">
        <v>621</v>
      </c>
      <c r="D194" s="230" t="s">
        <v>290</v>
      </c>
      <c r="E194" s="231" t="s">
        <v>4178</v>
      </c>
      <c r="F194" s="232" t="s">
        <v>4150</v>
      </c>
      <c r="G194" s="233" t="s">
        <v>2708</v>
      </c>
      <c r="H194" s="234">
        <v>1</v>
      </c>
      <c r="I194" s="235"/>
      <c r="J194" s="236">
        <f t="shared" si="50"/>
        <v>0</v>
      </c>
      <c r="K194" s="232" t="s">
        <v>21</v>
      </c>
      <c r="L194" s="237"/>
      <c r="M194" s="238" t="s">
        <v>21</v>
      </c>
      <c r="N194" s="239" t="s">
        <v>40</v>
      </c>
      <c r="O194" s="40"/>
      <c r="P194" s="200">
        <f t="shared" si="51"/>
        <v>0</v>
      </c>
      <c r="Q194" s="200">
        <v>0</v>
      </c>
      <c r="R194" s="200">
        <f t="shared" si="52"/>
        <v>0</v>
      </c>
      <c r="S194" s="200">
        <v>0</v>
      </c>
      <c r="T194" s="201">
        <f t="shared" si="53"/>
        <v>0</v>
      </c>
      <c r="AR194" s="22" t="s">
        <v>212</v>
      </c>
      <c r="AT194" s="22" t="s">
        <v>290</v>
      </c>
      <c r="AU194" s="22" t="s">
        <v>79</v>
      </c>
      <c r="AY194" s="22" t="s">
        <v>171</v>
      </c>
      <c r="BE194" s="202">
        <f t="shared" si="54"/>
        <v>0</v>
      </c>
      <c r="BF194" s="202">
        <f t="shared" si="55"/>
        <v>0</v>
      </c>
      <c r="BG194" s="202">
        <f t="shared" si="56"/>
        <v>0</v>
      </c>
      <c r="BH194" s="202">
        <f t="shared" si="57"/>
        <v>0</v>
      </c>
      <c r="BI194" s="202">
        <f t="shared" si="58"/>
        <v>0</v>
      </c>
      <c r="BJ194" s="22" t="s">
        <v>77</v>
      </c>
      <c r="BK194" s="202">
        <f t="shared" si="59"/>
        <v>0</v>
      </c>
      <c r="BL194" s="22" t="s">
        <v>178</v>
      </c>
      <c r="BM194" s="22" t="s">
        <v>1176</v>
      </c>
    </row>
    <row r="195" spans="2:65" s="1" customFormat="1" ht="67.5">
      <c r="B195" s="39"/>
      <c r="C195" s="61"/>
      <c r="D195" s="205" t="s">
        <v>1782</v>
      </c>
      <c r="E195" s="61"/>
      <c r="F195" s="240" t="s">
        <v>4151</v>
      </c>
      <c r="G195" s="61"/>
      <c r="H195" s="61"/>
      <c r="I195" s="161"/>
      <c r="J195" s="61"/>
      <c r="K195" s="61"/>
      <c r="L195" s="59"/>
      <c r="M195" s="241"/>
      <c r="N195" s="40"/>
      <c r="O195" s="40"/>
      <c r="P195" s="40"/>
      <c r="Q195" s="40"/>
      <c r="R195" s="40"/>
      <c r="S195" s="40"/>
      <c r="T195" s="76"/>
      <c r="AT195" s="22" t="s">
        <v>1782</v>
      </c>
      <c r="AU195" s="22" t="s">
        <v>79</v>
      </c>
    </row>
    <row r="196" spans="2:65" s="1" customFormat="1" ht="22.5" customHeight="1">
      <c r="B196" s="39"/>
      <c r="C196" s="230" t="s">
        <v>628</v>
      </c>
      <c r="D196" s="230" t="s">
        <v>290</v>
      </c>
      <c r="E196" s="231" t="s">
        <v>4179</v>
      </c>
      <c r="F196" s="232" t="s">
        <v>4153</v>
      </c>
      <c r="G196" s="233" t="s">
        <v>2708</v>
      </c>
      <c r="H196" s="234">
        <v>1</v>
      </c>
      <c r="I196" s="235"/>
      <c r="J196" s="236">
        <f>ROUND(I196*H196,2)</f>
        <v>0</v>
      </c>
      <c r="K196" s="232" t="s">
        <v>21</v>
      </c>
      <c r="L196" s="237"/>
      <c r="M196" s="238" t="s">
        <v>21</v>
      </c>
      <c r="N196" s="239" t="s">
        <v>40</v>
      </c>
      <c r="O196" s="40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AR196" s="22" t="s">
        <v>212</v>
      </c>
      <c r="AT196" s="22" t="s">
        <v>290</v>
      </c>
      <c r="AU196" s="22" t="s">
        <v>79</v>
      </c>
      <c r="AY196" s="22" t="s">
        <v>171</v>
      </c>
      <c r="BE196" s="202">
        <f>IF(N196="základní",J196,0)</f>
        <v>0</v>
      </c>
      <c r="BF196" s="202">
        <f>IF(N196="snížená",J196,0)</f>
        <v>0</v>
      </c>
      <c r="BG196" s="202">
        <f>IF(N196="zákl. přenesená",J196,0)</f>
        <v>0</v>
      </c>
      <c r="BH196" s="202">
        <f>IF(N196="sníž. přenesená",J196,0)</f>
        <v>0</v>
      </c>
      <c r="BI196" s="202">
        <f>IF(N196="nulová",J196,0)</f>
        <v>0</v>
      </c>
      <c r="BJ196" s="22" t="s">
        <v>77</v>
      </c>
      <c r="BK196" s="202">
        <f>ROUND(I196*H196,2)</f>
        <v>0</v>
      </c>
      <c r="BL196" s="22" t="s">
        <v>178</v>
      </c>
      <c r="BM196" s="22" t="s">
        <v>1186</v>
      </c>
    </row>
    <row r="197" spans="2:65" s="1" customFormat="1" ht="67.5">
      <c r="B197" s="39"/>
      <c r="C197" s="61"/>
      <c r="D197" s="215" t="s">
        <v>1782</v>
      </c>
      <c r="E197" s="61"/>
      <c r="F197" s="252" t="s">
        <v>4154</v>
      </c>
      <c r="G197" s="61"/>
      <c r="H197" s="61"/>
      <c r="I197" s="161"/>
      <c r="J197" s="61"/>
      <c r="K197" s="61"/>
      <c r="L197" s="59"/>
      <c r="M197" s="241"/>
      <c r="N197" s="40"/>
      <c r="O197" s="40"/>
      <c r="P197" s="40"/>
      <c r="Q197" s="40"/>
      <c r="R197" s="40"/>
      <c r="S197" s="40"/>
      <c r="T197" s="76"/>
      <c r="AT197" s="22" t="s">
        <v>1782</v>
      </c>
      <c r="AU197" s="22" t="s">
        <v>79</v>
      </c>
    </row>
    <row r="198" spans="2:65" s="10" customFormat="1" ht="29.85" customHeight="1">
      <c r="B198" s="174"/>
      <c r="C198" s="175"/>
      <c r="D198" s="188" t="s">
        <v>68</v>
      </c>
      <c r="E198" s="189" t="s">
        <v>3309</v>
      </c>
      <c r="F198" s="189" t="s">
        <v>4180</v>
      </c>
      <c r="G198" s="175"/>
      <c r="H198" s="175"/>
      <c r="I198" s="178"/>
      <c r="J198" s="190">
        <f>BK198</f>
        <v>0</v>
      </c>
      <c r="K198" s="175"/>
      <c r="L198" s="180"/>
      <c r="M198" s="181"/>
      <c r="N198" s="182"/>
      <c r="O198" s="182"/>
      <c r="P198" s="183">
        <f>SUM(P199:P213)</f>
        <v>0</v>
      </c>
      <c r="Q198" s="182"/>
      <c r="R198" s="183">
        <f>SUM(R199:R213)</f>
        <v>0</v>
      </c>
      <c r="S198" s="182"/>
      <c r="T198" s="184">
        <f>SUM(T199:T213)</f>
        <v>0</v>
      </c>
      <c r="AR198" s="185" t="s">
        <v>77</v>
      </c>
      <c r="AT198" s="186" t="s">
        <v>68</v>
      </c>
      <c r="AU198" s="186" t="s">
        <v>77</v>
      </c>
      <c r="AY198" s="185" t="s">
        <v>171</v>
      </c>
      <c r="BK198" s="187">
        <f>SUM(BK199:BK213)</f>
        <v>0</v>
      </c>
    </row>
    <row r="199" spans="2:65" s="1" customFormat="1" ht="22.5" customHeight="1">
      <c r="B199" s="39"/>
      <c r="C199" s="230" t="s">
        <v>633</v>
      </c>
      <c r="D199" s="230" t="s">
        <v>290</v>
      </c>
      <c r="E199" s="231" t="s">
        <v>4181</v>
      </c>
      <c r="F199" s="232" t="s">
        <v>4133</v>
      </c>
      <c r="G199" s="233" t="s">
        <v>2708</v>
      </c>
      <c r="H199" s="234">
        <v>1</v>
      </c>
      <c r="I199" s="235"/>
      <c r="J199" s="236">
        <f>ROUND(I199*H199,2)</f>
        <v>0</v>
      </c>
      <c r="K199" s="232" t="s">
        <v>21</v>
      </c>
      <c r="L199" s="237"/>
      <c r="M199" s="238" t="s">
        <v>21</v>
      </c>
      <c r="N199" s="239" t="s">
        <v>40</v>
      </c>
      <c r="O199" s="40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AR199" s="22" t="s">
        <v>212</v>
      </c>
      <c r="AT199" s="22" t="s">
        <v>290</v>
      </c>
      <c r="AU199" s="22" t="s">
        <v>79</v>
      </c>
      <c r="AY199" s="22" t="s">
        <v>171</v>
      </c>
      <c r="BE199" s="202">
        <f>IF(N199="základní",J199,0)</f>
        <v>0</v>
      </c>
      <c r="BF199" s="202">
        <f>IF(N199="snížená",J199,0)</f>
        <v>0</v>
      </c>
      <c r="BG199" s="202">
        <f>IF(N199="zákl. přenesená",J199,0)</f>
        <v>0</v>
      </c>
      <c r="BH199" s="202">
        <f>IF(N199="sníž. přenesená",J199,0)</f>
        <v>0</v>
      </c>
      <c r="BI199" s="202">
        <f>IF(N199="nulová",J199,0)</f>
        <v>0</v>
      </c>
      <c r="BJ199" s="22" t="s">
        <v>77</v>
      </c>
      <c r="BK199" s="202">
        <f>ROUND(I199*H199,2)</f>
        <v>0</v>
      </c>
      <c r="BL199" s="22" t="s">
        <v>178</v>
      </c>
      <c r="BM199" s="22" t="s">
        <v>1198</v>
      </c>
    </row>
    <row r="200" spans="2:65" s="1" customFormat="1" ht="40.5">
      <c r="B200" s="39"/>
      <c r="C200" s="61"/>
      <c r="D200" s="205" t="s">
        <v>1782</v>
      </c>
      <c r="E200" s="61"/>
      <c r="F200" s="240" t="s">
        <v>4182</v>
      </c>
      <c r="G200" s="61"/>
      <c r="H200" s="61"/>
      <c r="I200" s="161"/>
      <c r="J200" s="61"/>
      <c r="K200" s="61"/>
      <c r="L200" s="59"/>
      <c r="M200" s="241"/>
      <c r="N200" s="40"/>
      <c r="O200" s="40"/>
      <c r="P200" s="40"/>
      <c r="Q200" s="40"/>
      <c r="R200" s="40"/>
      <c r="S200" s="40"/>
      <c r="T200" s="76"/>
      <c r="AT200" s="22" t="s">
        <v>1782</v>
      </c>
      <c r="AU200" s="22" t="s">
        <v>79</v>
      </c>
    </row>
    <row r="201" spans="2:65" s="1" customFormat="1" ht="31.5" customHeight="1">
      <c r="B201" s="39"/>
      <c r="C201" s="230" t="s">
        <v>638</v>
      </c>
      <c r="D201" s="230" t="s">
        <v>290</v>
      </c>
      <c r="E201" s="231" t="s">
        <v>4183</v>
      </c>
      <c r="F201" s="232" t="s">
        <v>4075</v>
      </c>
      <c r="G201" s="233" t="s">
        <v>2708</v>
      </c>
      <c r="H201" s="234">
        <v>1</v>
      </c>
      <c r="I201" s="235"/>
      <c r="J201" s="236">
        <f>ROUND(I201*H201,2)</f>
        <v>0</v>
      </c>
      <c r="K201" s="232" t="s">
        <v>21</v>
      </c>
      <c r="L201" s="237"/>
      <c r="M201" s="238" t="s">
        <v>21</v>
      </c>
      <c r="N201" s="239" t="s">
        <v>40</v>
      </c>
      <c r="O201" s="40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AR201" s="22" t="s">
        <v>212</v>
      </c>
      <c r="AT201" s="22" t="s">
        <v>290</v>
      </c>
      <c r="AU201" s="22" t="s">
        <v>79</v>
      </c>
      <c r="AY201" s="22" t="s">
        <v>171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22" t="s">
        <v>77</v>
      </c>
      <c r="BK201" s="202">
        <f>ROUND(I201*H201,2)</f>
        <v>0</v>
      </c>
      <c r="BL201" s="22" t="s">
        <v>178</v>
      </c>
      <c r="BM201" s="22" t="s">
        <v>1229</v>
      </c>
    </row>
    <row r="202" spans="2:65" s="1" customFormat="1" ht="22.5" customHeight="1">
      <c r="B202" s="39"/>
      <c r="C202" s="230" t="s">
        <v>643</v>
      </c>
      <c r="D202" s="230" t="s">
        <v>290</v>
      </c>
      <c r="E202" s="231" t="s">
        <v>4184</v>
      </c>
      <c r="F202" s="232" t="s">
        <v>4137</v>
      </c>
      <c r="G202" s="233" t="s">
        <v>2708</v>
      </c>
      <c r="H202" s="234">
        <v>1</v>
      </c>
      <c r="I202" s="235"/>
      <c r="J202" s="236">
        <f>ROUND(I202*H202,2)</f>
        <v>0</v>
      </c>
      <c r="K202" s="232" t="s">
        <v>21</v>
      </c>
      <c r="L202" s="237"/>
      <c r="M202" s="238" t="s">
        <v>21</v>
      </c>
      <c r="N202" s="239" t="s">
        <v>40</v>
      </c>
      <c r="O202" s="40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AR202" s="22" t="s">
        <v>212</v>
      </c>
      <c r="AT202" s="22" t="s">
        <v>290</v>
      </c>
      <c r="AU202" s="22" t="s">
        <v>79</v>
      </c>
      <c r="AY202" s="22" t="s">
        <v>171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22" t="s">
        <v>77</v>
      </c>
      <c r="BK202" s="202">
        <f>ROUND(I202*H202,2)</f>
        <v>0</v>
      </c>
      <c r="BL202" s="22" t="s">
        <v>178</v>
      </c>
      <c r="BM202" s="22" t="s">
        <v>1242</v>
      </c>
    </row>
    <row r="203" spans="2:65" s="1" customFormat="1" ht="94.5">
      <c r="B203" s="39"/>
      <c r="C203" s="61"/>
      <c r="D203" s="205" t="s">
        <v>1782</v>
      </c>
      <c r="E203" s="61"/>
      <c r="F203" s="240" t="s">
        <v>4171</v>
      </c>
      <c r="G203" s="61"/>
      <c r="H203" s="61"/>
      <c r="I203" s="161"/>
      <c r="J203" s="61"/>
      <c r="K203" s="61"/>
      <c r="L203" s="59"/>
      <c r="M203" s="241"/>
      <c r="N203" s="40"/>
      <c r="O203" s="40"/>
      <c r="P203" s="40"/>
      <c r="Q203" s="40"/>
      <c r="R203" s="40"/>
      <c r="S203" s="40"/>
      <c r="T203" s="76"/>
      <c r="AT203" s="22" t="s">
        <v>1782</v>
      </c>
      <c r="AU203" s="22" t="s">
        <v>79</v>
      </c>
    </row>
    <row r="204" spans="2:65" s="1" customFormat="1" ht="31.5" customHeight="1">
      <c r="B204" s="39"/>
      <c r="C204" s="230" t="s">
        <v>648</v>
      </c>
      <c r="D204" s="230" t="s">
        <v>290</v>
      </c>
      <c r="E204" s="231" t="s">
        <v>4185</v>
      </c>
      <c r="F204" s="232" t="s">
        <v>4140</v>
      </c>
      <c r="G204" s="233" t="s">
        <v>2708</v>
      </c>
      <c r="H204" s="234">
        <v>1</v>
      </c>
      <c r="I204" s="235"/>
      <c r="J204" s="236">
        <f t="shared" ref="J204:J210" si="60">ROUND(I204*H204,2)</f>
        <v>0</v>
      </c>
      <c r="K204" s="232" t="s">
        <v>21</v>
      </c>
      <c r="L204" s="237"/>
      <c r="M204" s="238" t="s">
        <v>21</v>
      </c>
      <c r="N204" s="239" t="s">
        <v>40</v>
      </c>
      <c r="O204" s="40"/>
      <c r="P204" s="200">
        <f t="shared" ref="P204:P210" si="61">O204*H204</f>
        <v>0</v>
      </c>
      <c r="Q204" s="200">
        <v>0</v>
      </c>
      <c r="R204" s="200">
        <f t="shared" ref="R204:R210" si="62">Q204*H204</f>
        <v>0</v>
      </c>
      <c r="S204" s="200">
        <v>0</v>
      </c>
      <c r="T204" s="201">
        <f t="shared" ref="T204:T210" si="63">S204*H204</f>
        <v>0</v>
      </c>
      <c r="AR204" s="22" t="s">
        <v>212</v>
      </c>
      <c r="AT204" s="22" t="s">
        <v>290</v>
      </c>
      <c r="AU204" s="22" t="s">
        <v>79</v>
      </c>
      <c r="AY204" s="22" t="s">
        <v>171</v>
      </c>
      <c r="BE204" s="202">
        <f t="shared" ref="BE204:BE210" si="64">IF(N204="základní",J204,0)</f>
        <v>0</v>
      </c>
      <c r="BF204" s="202">
        <f t="shared" ref="BF204:BF210" si="65">IF(N204="snížená",J204,0)</f>
        <v>0</v>
      </c>
      <c r="BG204" s="202">
        <f t="shared" ref="BG204:BG210" si="66">IF(N204="zákl. přenesená",J204,0)</f>
        <v>0</v>
      </c>
      <c r="BH204" s="202">
        <f t="shared" ref="BH204:BH210" si="67">IF(N204="sníž. přenesená",J204,0)</f>
        <v>0</v>
      </c>
      <c r="BI204" s="202">
        <f t="shared" ref="BI204:BI210" si="68">IF(N204="nulová",J204,0)</f>
        <v>0</v>
      </c>
      <c r="BJ204" s="22" t="s">
        <v>77</v>
      </c>
      <c r="BK204" s="202">
        <f t="shared" ref="BK204:BK210" si="69">ROUND(I204*H204,2)</f>
        <v>0</v>
      </c>
      <c r="BL204" s="22" t="s">
        <v>178</v>
      </c>
      <c r="BM204" s="22" t="s">
        <v>1252</v>
      </c>
    </row>
    <row r="205" spans="2:65" s="1" customFormat="1" ht="31.5" customHeight="1">
      <c r="B205" s="39"/>
      <c r="C205" s="230" t="s">
        <v>652</v>
      </c>
      <c r="D205" s="230" t="s">
        <v>290</v>
      </c>
      <c r="E205" s="231" t="s">
        <v>4186</v>
      </c>
      <c r="F205" s="232" t="s">
        <v>4142</v>
      </c>
      <c r="G205" s="233" t="s">
        <v>2708</v>
      </c>
      <c r="H205" s="234">
        <v>1</v>
      </c>
      <c r="I205" s="235"/>
      <c r="J205" s="236">
        <f t="shared" si="60"/>
        <v>0</v>
      </c>
      <c r="K205" s="232" t="s">
        <v>21</v>
      </c>
      <c r="L205" s="237"/>
      <c r="M205" s="238" t="s">
        <v>21</v>
      </c>
      <c r="N205" s="239" t="s">
        <v>40</v>
      </c>
      <c r="O205" s="40"/>
      <c r="P205" s="200">
        <f t="shared" si="61"/>
        <v>0</v>
      </c>
      <c r="Q205" s="200">
        <v>0</v>
      </c>
      <c r="R205" s="200">
        <f t="shared" si="62"/>
        <v>0</v>
      </c>
      <c r="S205" s="200">
        <v>0</v>
      </c>
      <c r="T205" s="201">
        <f t="shared" si="63"/>
        <v>0</v>
      </c>
      <c r="AR205" s="22" t="s">
        <v>212</v>
      </c>
      <c r="AT205" s="22" t="s">
        <v>290</v>
      </c>
      <c r="AU205" s="22" t="s">
        <v>79</v>
      </c>
      <c r="AY205" s="22" t="s">
        <v>171</v>
      </c>
      <c r="BE205" s="202">
        <f t="shared" si="64"/>
        <v>0</v>
      </c>
      <c r="BF205" s="202">
        <f t="shared" si="65"/>
        <v>0</v>
      </c>
      <c r="BG205" s="202">
        <f t="shared" si="66"/>
        <v>0</v>
      </c>
      <c r="BH205" s="202">
        <f t="shared" si="67"/>
        <v>0</v>
      </c>
      <c r="BI205" s="202">
        <f t="shared" si="68"/>
        <v>0</v>
      </c>
      <c r="BJ205" s="22" t="s">
        <v>77</v>
      </c>
      <c r="BK205" s="202">
        <f t="shared" si="69"/>
        <v>0</v>
      </c>
      <c r="BL205" s="22" t="s">
        <v>178</v>
      </c>
      <c r="BM205" s="22" t="s">
        <v>1260</v>
      </c>
    </row>
    <row r="206" spans="2:65" s="1" customFormat="1" ht="31.5" customHeight="1">
      <c r="B206" s="39"/>
      <c r="C206" s="230" t="s">
        <v>656</v>
      </c>
      <c r="D206" s="230" t="s">
        <v>290</v>
      </c>
      <c r="E206" s="231" t="s">
        <v>4187</v>
      </c>
      <c r="F206" s="232" t="s">
        <v>4140</v>
      </c>
      <c r="G206" s="233" t="s">
        <v>2708</v>
      </c>
      <c r="H206" s="234">
        <v>1</v>
      </c>
      <c r="I206" s="235"/>
      <c r="J206" s="236">
        <f t="shared" si="60"/>
        <v>0</v>
      </c>
      <c r="K206" s="232" t="s">
        <v>21</v>
      </c>
      <c r="L206" s="237"/>
      <c r="M206" s="238" t="s">
        <v>21</v>
      </c>
      <c r="N206" s="239" t="s">
        <v>40</v>
      </c>
      <c r="O206" s="40"/>
      <c r="P206" s="200">
        <f t="shared" si="61"/>
        <v>0</v>
      </c>
      <c r="Q206" s="200">
        <v>0</v>
      </c>
      <c r="R206" s="200">
        <f t="shared" si="62"/>
        <v>0</v>
      </c>
      <c r="S206" s="200">
        <v>0</v>
      </c>
      <c r="T206" s="201">
        <f t="shared" si="63"/>
        <v>0</v>
      </c>
      <c r="AR206" s="22" t="s">
        <v>212</v>
      </c>
      <c r="AT206" s="22" t="s">
        <v>290</v>
      </c>
      <c r="AU206" s="22" t="s">
        <v>79</v>
      </c>
      <c r="AY206" s="22" t="s">
        <v>171</v>
      </c>
      <c r="BE206" s="202">
        <f t="shared" si="64"/>
        <v>0</v>
      </c>
      <c r="BF206" s="202">
        <f t="shared" si="65"/>
        <v>0</v>
      </c>
      <c r="BG206" s="202">
        <f t="shared" si="66"/>
        <v>0</v>
      </c>
      <c r="BH206" s="202">
        <f t="shared" si="67"/>
        <v>0</v>
      </c>
      <c r="BI206" s="202">
        <f t="shared" si="68"/>
        <v>0</v>
      </c>
      <c r="BJ206" s="22" t="s">
        <v>77</v>
      </c>
      <c r="BK206" s="202">
        <f t="shared" si="69"/>
        <v>0</v>
      </c>
      <c r="BL206" s="22" t="s">
        <v>178</v>
      </c>
      <c r="BM206" s="22" t="s">
        <v>1271</v>
      </c>
    </row>
    <row r="207" spans="2:65" s="1" customFormat="1" ht="31.5" customHeight="1">
      <c r="B207" s="39"/>
      <c r="C207" s="230" t="s">
        <v>661</v>
      </c>
      <c r="D207" s="230" t="s">
        <v>290</v>
      </c>
      <c r="E207" s="231" t="s">
        <v>4188</v>
      </c>
      <c r="F207" s="232" t="s">
        <v>4145</v>
      </c>
      <c r="G207" s="233" t="s">
        <v>2708</v>
      </c>
      <c r="H207" s="234">
        <v>1</v>
      </c>
      <c r="I207" s="235"/>
      <c r="J207" s="236">
        <f t="shared" si="60"/>
        <v>0</v>
      </c>
      <c r="K207" s="232" t="s">
        <v>21</v>
      </c>
      <c r="L207" s="237"/>
      <c r="M207" s="238" t="s">
        <v>21</v>
      </c>
      <c r="N207" s="239" t="s">
        <v>40</v>
      </c>
      <c r="O207" s="40"/>
      <c r="P207" s="200">
        <f t="shared" si="61"/>
        <v>0</v>
      </c>
      <c r="Q207" s="200">
        <v>0</v>
      </c>
      <c r="R207" s="200">
        <f t="shared" si="62"/>
        <v>0</v>
      </c>
      <c r="S207" s="200">
        <v>0</v>
      </c>
      <c r="T207" s="201">
        <f t="shared" si="63"/>
        <v>0</v>
      </c>
      <c r="AR207" s="22" t="s">
        <v>212</v>
      </c>
      <c r="AT207" s="22" t="s">
        <v>290</v>
      </c>
      <c r="AU207" s="22" t="s">
        <v>79</v>
      </c>
      <c r="AY207" s="22" t="s">
        <v>171</v>
      </c>
      <c r="BE207" s="202">
        <f t="shared" si="64"/>
        <v>0</v>
      </c>
      <c r="BF207" s="202">
        <f t="shared" si="65"/>
        <v>0</v>
      </c>
      <c r="BG207" s="202">
        <f t="shared" si="66"/>
        <v>0</v>
      </c>
      <c r="BH207" s="202">
        <f t="shared" si="67"/>
        <v>0</v>
      </c>
      <c r="BI207" s="202">
        <f t="shared" si="68"/>
        <v>0</v>
      </c>
      <c r="BJ207" s="22" t="s">
        <v>77</v>
      </c>
      <c r="BK207" s="202">
        <f t="shared" si="69"/>
        <v>0</v>
      </c>
      <c r="BL207" s="22" t="s">
        <v>178</v>
      </c>
      <c r="BM207" s="22" t="s">
        <v>1279</v>
      </c>
    </row>
    <row r="208" spans="2:65" s="1" customFormat="1" ht="31.5" customHeight="1">
      <c r="B208" s="39"/>
      <c r="C208" s="230" t="s">
        <v>701</v>
      </c>
      <c r="D208" s="230" t="s">
        <v>290</v>
      </c>
      <c r="E208" s="231" t="s">
        <v>4189</v>
      </c>
      <c r="F208" s="232" t="s">
        <v>4147</v>
      </c>
      <c r="G208" s="233" t="s">
        <v>2708</v>
      </c>
      <c r="H208" s="234">
        <v>1</v>
      </c>
      <c r="I208" s="235"/>
      <c r="J208" s="236">
        <f t="shared" si="60"/>
        <v>0</v>
      </c>
      <c r="K208" s="232" t="s">
        <v>21</v>
      </c>
      <c r="L208" s="237"/>
      <c r="M208" s="238" t="s">
        <v>21</v>
      </c>
      <c r="N208" s="239" t="s">
        <v>40</v>
      </c>
      <c r="O208" s="40"/>
      <c r="P208" s="200">
        <f t="shared" si="61"/>
        <v>0</v>
      </c>
      <c r="Q208" s="200">
        <v>0</v>
      </c>
      <c r="R208" s="200">
        <f t="shared" si="62"/>
        <v>0</v>
      </c>
      <c r="S208" s="200">
        <v>0</v>
      </c>
      <c r="T208" s="201">
        <f t="shared" si="63"/>
        <v>0</v>
      </c>
      <c r="AR208" s="22" t="s">
        <v>212</v>
      </c>
      <c r="AT208" s="22" t="s">
        <v>290</v>
      </c>
      <c r="AU208" s="22" t="s">
        <v>79</v>
      </c>
      <c r="AY208" s="22" t="s">
        <v>171</v>
      </c>
      <c r="BE208" s="202">
        <f t="shared" si="64"/>
        <v>0</v>
      </c>
      <c r="BF208" s="202">
        <f t="shared" si="65"/>
        <v>0</v>
      </c>
      <c r="BG208" s="202">
        <f t="shared" si="66"/>
        <v>0</v>
      </c>
      <c r="BH208" s="202">
        <f t="shared" si="67"/>
        <v>0</v>
      </c>
      <c r="BI208" s="202">
        <f t="shared" si="68"/>
        <v>0</v>
      </c>
      <c r="BJ208" s="22" t="s">
        <v>77</v>
      </c>
      <c r="BK208" s="202">
        <f t="shared" si="69"/>
        <v>0</v>
      </c>
      <c r="BL208" s="22" t="s">
        <v>178</v>
      </c>
      <c r="BM208" s="22" t="s">
        <v>1289</v>
      </c>
    </row>
    <row r="209" spans="2:65" s="1" customFormat="1" ht="31.5" customHeight="1">
      <c r="B209" s="39"/>
      <c r="C209" s="230" t="s">
        <v>706</v>
      </c>
      <c r="D209" s="230" t="s">
        <v>290</v>
      </c>
      <c r="E209" s="231" t="s">
        <v>4190</v>
      </c>
      <c r="F209" s="232" t="s">
        <v>4145</v>
      </c>
      <c r="G209" s="233" t="s">
        <v>2708</v>
      </c>
      <c r="H209" s="234">
        <v>1</v>
      </c>
      <c r="I209" s="235"/>
      <c r="J209" s="236">
        <f t="shared" si="60"/>
        <v>0</v>
      </c>
      <c r="K209" s="232" t="s">
        <v>21</v>
      </c>
      <c r="L209" s="237"/>
      <c r="M209" s="238" t="s">
        <v>21</v>
      </c>
      <c r="N209" s="239" t="s">
        <v>40</v>
      </c>
      <c r="O209" s="40"/>
      <c r="P209" s="200">
        <f t="shared" si="61"/>
        <v>0</v>
      </c>
      <c r="Q209" s="200">
        <v>0</v>
      </c>
      <c r="R209" s="200">
        <f t="shared" si="62"/>
        <v>0</v>
      </c>
      <c r="S209" s="200">
        <v>0</v>
      </c>
      <c r="T209" s="201">
        <f t="shared" si="63"/>
        <v>0</v>
      </c>
      <c r="AR209" s="22" t="s">
        <v>212</v>
      </c>
      <c r="AT209" s="22" t="s">
        <v>290</v>
      </c>
      <c r="AU209" s="22" t="s">
        <v>79</v>
      </c>
      <c r="AY209" s="22" t="s">
        <v>171</v>
      </c>
      <c r="BE209" s="202">
        <f t="shared" si="64"/>
        <v>0</v>
      </c>
      <c r="BF209" s="202">
        <f t="shared" si="65"/>
        <v>0</v>
      </c>
      <c r="BG209" s="202">
        <f t="shared" si="66"/>
        <v>0</v>
      </c>
      <c r="BH209" s="202">
        <f t="shared" si="67"/>
        <v>0</v>
      </c>
      <c r="BI209" s="202">
        <f t="shared" si="68"/>
        <v>0</v>
      </c>
      <c r="BJ209" s="22" t="s">
        <v>77</v>
      </c>
      <c r="BK209" s="202">
        <f t="shared" si="69"/>
        <v>0</v>
      </c>
      <c r="BL209" s="22" t="s">
        <v>178</v>
      </c>
      <c r="BM209" s="22" t="s">
        <v>1298</v>
      </c>
    </row>
    <row r="210" spans="2:65" s="1" customFormat="1" ht="22.5" customHeight="1">
      <c r="B210" s="39"/>
      <c r="C210" s="230" t="s">
        <v>728</v>
      </c>
      <c r="D210" s="230" t="s">
        <v>290</v>
      </c>
      <c r="E210" s="231" t="s">
        <v>4191</v>
      </c>
      <c r="F210" s="232" t="s">
        <v>4150</v>
      </c>
      <c r="G210" s="233" t="s">
        <v>2708</v>
      </c>
      <c r="H210" s="234">
        <v>1</v>
      </c>
      <c r="I210" s="235"/>
      <c r="J210" s="236">
        <f t="shared" si="60"/>
        <v>0</v>
      </c>
      <c r="K210" s="232" t="s">
        <v>21</v>
      </c>
      <c r="L210" s="237"/>
      <c r="M210" s="238" t="s">
        <v>21</v>
      </c>
      <c r="N210" s="239" t="s">
        <v>40</v>
      </c>
      <c r="O210" s="40"/>
      <c r="P210" s="200">
        <f t="shared" si="61"/>
        <v>0</v>
      </c>
      <c r="Q210" s="200">
        <v>0</v>
      </c>
      <c r="R210" s="200">
        <f t="shared" si="62"/>
        <v>0</v>
      </c>
      <c r="S210" s="200">
        <v>0</v>
      </c>
      <c r="T210" s="201">
        <f t="shared" si="63"/>
        <v>0</v>
      </c>
      <c r="AR210" s="22" t="s">
        <v>212</v>
      </c>
      <c r="AT210" s="22" t="s">
        <v>290</v>
      </c>
      <c r="AU210" s="22" t="s">
        <v>79</v>
      </c>
      <c r="AY210" s="22" t="s">
        <v>171</v>
      </c>
      <c r="BE210" s="202">
        <f t="shared" si="64"/>
        <v>0</v>
      </c>
      <c r="BF210" s="202">
        <f t="shared" si="65"/>
        <v>0</v>
      </c>
      <c r="BG210" s="202">
        <f t="shared" si="66"/>
        <v>0</v>
      </c>
      <c r="BH210" s="202">
        <f t="shared" si="67"/>
        <v>0</v>
      </c>
      <c r="BI210" s="202">
        <f t="shared" si="68"/>
        <v>0</v>
      </c>
      <c r="BJ210" s="22" t="s">
        <v>77</v>
      </c>
      <c r="BK210" s="202">
        <f t="shared" si="69"/>
        <v>0</v>
      </c>
      <c r="BL210" s="22" t="s">
        <v>178</v>
      </c>
      <c r="BM210" s="22" t="s">
        <v>1308</v>
      </c>
    </row>
    <row r="211" spans="2:65" s="1" customFormat="1" ht="67.5">
      <c r="B211" s="39"/>
      <c r="C211" s="61"/>
      <c r="D211" s="205" t="s">
        <v>1782</v>
      </c>
      <c r="E211" s="61"/>
      <c r="F211" s="240" t="s">
        <v>4192</v>
      </c>
      <c r="G211" s="61"/>
      <c r="H211" s="61"/>
      <c r="I211" s="161"/>
      <c r="J211" s="61"/>
      <c r="K211" s="61"/>
      <c r="L211" s="59"/>
      <c r="M211" s="241"/>
      <c r="N211" s="40"/>
      <c r="O211" s="40"/>
      <c r="P211" s="40"/>
      <c r="Q211" s="40"/>
      <c r="R211" s="40"/>
      <c r="S211" s="40"/>
      <c r="T211" s="76"/>
      <c r="AT211" s="22" t="s">
        <v>1782</v>
      </c>
      <c r="AU211" s="22" t="s">
        <v>79</v>
      </c>
    </row>
    <row r="212" spans="2:65" s="1" customFormat="1" ht="22.5" customHeight="1">
      <c r="B212" s="39"/>
      <c r="C212" s="230" t="s">
        <v>733</v>
      </c>
      <c r="D212" s="230" t="s">
        <v>290</v>
      </c>
      <c r="E212" s="231" t="s">
        <v>4193</v>
      </c>
      <c r="F212" s="232" t="s">
        <v>4153</v>
      </c>
      <c r="G212" s="233" t="s">
        <v>2708</v>
      </c>
      <c r="H212" s="234">
        <v>1</v>
      </c>
      <c r="I212" s="235"/>
      <c r="J212" s="236">
        <f>ROUND(I212*H212,2)</f>
        <v>0</v>
      </c>
      <c r="K212" s="232" t="s">
        <v>21</v>
      </c>
      <c r="L212" s="237"/>
      <c r="M212" s="238" t="s">
        <v>21</v>
      </c>
      <c r="N212" s="239" t="s">
        <v>40</v>
      </c>
      <c r="O212" s="40"/>
      <c r="P212" s="200">
        <f>O212*H212</f>
        <v>0</v>
      </c>
      <c r="Q212" s="200">
        <v>0</v>
      </c>
      <c r="R212" s="200">
        <f>Q212*H212</f>
        <v>0</v>
      </c>
      <c r="S212" s="200">
        <v>0</v>
      </c>
      <c r="T212" s="201">
        <f>S212*H212</f>
        <v>0</v>
      </c>
      <c r="AR212" s="22" t="s">
        <v>212</v>
      </c>
      <c r="AT212" s="22" t="s">
        <v>290</v>
      </c>
      <c r="AU212" s="22" t="s">
        <v>79</v>
      </c>
      <c r="AY212" s="22" t="s">
        <v>171</v>
      </c>
      <c r="BE212" s="202">
        <f>IF(N212="základní",J212,0)</f>
        <v>0</v>
      </c>
      <c r="BF212" s="202">
        <f>IF(N212="snížená",J212,0)</f>
        <v>0</v>
      </c>
      <c r="BG212" s="202">
        <f>IF(N212="zákl. přenesená",J212,0)</f>
        <v>0</v>
      </c>
      <c r="BH212" s="202">
        <f>IF(N212="sníž. přenesená",J212,0)</f>
        <v>0</v>
      </c>
      <c r="BI212" s="202">
        <f>IF(N212="nulová",J212,0)</f>
        <v>0</v>
      </c>
      <c r="BJ212" s="22" t="s">
        <v>77</v>
      </c>
      <c r="BK212" s="202">
        <f>ROUND(I212*H212,2)</f>
        <v>0</v>
      </c>
      <c r="BL212" s="22" t="s">
        <v>178</v>
      </c>
      <c r="BM212" s="22" t="s">
        <v>1320</v>
      </c>
    </row>
    <row r="213" spans="2:65" s="1" customFormat="1" ht="67.5">
      <c r="B213" s="39"/>
      <c r="C213" s="61"/>
      <c r="D213" s="215" t="s">
        <v>1782</v>
      </c>
      <c r="E213" s="61"/>
      <c r="F213" s="252" t="s">
        <v>4154</v>
      </c>
      <c r="G213" s="61"/>
      <c r="H213" s="61"/>
      <c r="I213" s="161"/>
      <c r="J213" s="61"/>
      <c r="K213" s="61"/>
      <c r="L213" s="59"/>
      <c r="M213" s="241"/>
      <c r="N213" s="40"/>
      <c r="O213" s="40"/>
      <c r="P213" s="40"/>
      <c r="Q213" s="40"/>
      <c r="R213" s="40"/>
      <c r="S213" s="40"/>
      <c r="T213" s="76"/>
      <c r="AT213" s="22" t="s">
        <v>1782</v>
      </c>
      <c r="AU213" s="22" t="s">
        <v>79</v>
      </c>
    </row>
    <row r="214" spans="2:65" s="10" customFormat="1" ht="29.85" customHeight="1">
      <c r="B214" s="174"/>
      <c r="C214" s="175"/>
      <c r="D214" s="188" t="s">
        <v>68</v>
      </c>
      <c r="E214" s="189" t="s">
        <v>3323</v>
      </c>
      <c r="F214" s="189" t="s">
        <v>4194</v>
      </c>
      <c r="G214" s="175"/>
      <c r="H214" s="175"/>
      <c r="I214" s="178"/>
      <c r="J214" s="190">
        <f>BK214</f>
        <v>0</v>
      </c>
      <c r="K214" s="175"/>
      <c r="L214" s="180"/>
      <c r="M214" s="181"/>
      <c r="N214" s="182"/>
      <c r="O214" s="182"/>
      <c r="P214" s="183">
        <f>SUM(P215:P229)</f>
        <v>0</v>
      </c>
      <c r="Q214" s="182"/>
      <c r="R214" s="183">
        <f>SUM(R215:R229)</f>
        <v>0</v>
      </c>
      <c r="S214" s="182"/>
      <c r="T214" s="184">
        <f>SUM(T215:T229)</f>
        <v>0</v>
      </c>
      <c r="AR214" s="185" t="s">
        <v>77</v>
      </c>
      <c r="AT214" s="186" t="s">
        <v>68</v>
      </c>
      <c r="AU214" s="186" t="s">
        <v>77</v>
      </c>
      <c r="AY214" s="185" t="s">
        <v>171</v>
      </c>
      <c r="BK214" s="187">
        <f>SUM(BK215:BK229)</f>
        <v>0</v>
      </c>
    </row>
    <row r="215" spans="2:65" s="1" customFormat="1" ht="22.5" customHeight="1">
      <c r="B215" s="39"/>
      <c r="C215" s="230" t="s">
        <v>759</v>
      </c>
      <c r="D215" s="230" t="s">
        <v>290</v>
      </c>
      <c r="E215" s="231" t="s">
        <v>4195</v>
      </c>
      <c r="F215" s="232" t="s">
        <v>4133</v>
      </c>
      <c r="G215" s="233" t="s">
        <v>2708</v>
      </c>
      <c r="H215" s="234">
        <v>1</v>
      </c>
      <c r="I215" s="235"/>
      <c r="J215" s="236">
        <f>ROUND(I215*H215,2)</f>
        <v>0</v>
      </c>
      <c r="K215" s="232" t="s">
        <v>21</v>
      </c>
      <c r="L215" s="237"/>
      <c r="M215" s="238" t="s">
        <v>21</v>
      </c>
      <c r="N215" s="239" t="s">
        <v>40</v>
      </c>
      <c r="O215" s="40"/>
      <c r="P215" s="200">
        <f>O215*H215</f>
        <v>0</v>
      </c>
      <c r="Q215" s="200">
        <v>0</v>
      </c>
      <c r="R215" s="200">
        <f>Q215*H215</f>
        <v>0</v>
      </c>
      <c r="S215" s="200">
        <v>0</v>
      </c>
      <c r="T215" s="201">
        <f>S215*H215</f>
        <v>0</v>
      </c>
      <c r="AR215" s="22" t="s">
        <v>212</v>
      </c>
      <c r="AT215" s="22" t="s">
        <v>290</v>
      </c>
      <c r="AU215" s="22" t="s">
        <v>79</v>
      </c>
      <c r="AY215" s="22" t="s">
        <v>171</v>
      </c>
      <c r="BE215" s="202">
        <f>IF(N215="základní",J215,0)</f>
        <v>0</v>
      </c>
      <c r="BF215" s="202">
        <f>IF(N215="snížená",J215,0)</f>
        <v>0</v>
      </c>
      <c r="BG215" s="202">
        <f>IF(N215="zákl. přenesená",J215,0)</f>
        <v>0</v>
      </c>
      <c r="BH215" s="202">
        <f>IF(N215="sníž. přenesená",J215,0)</f>
        <v>0</v>
      </c>
      <c r="BI215" s="202">
        <f>IF(N215="nulová",J215,0)</f>
        <v>0</v>
      </c>
      <c r="BJ215" s="22" t="s">
        <v>77</v>
      </c>
      <c r="BK215" s="202">
        <f>ROUND(I215*H215,2)</f>
        <v>0</v>
      </c>
      <c r="BL215" s="22" t="s">
        <v>178</v>
      </c>
      <c r="BM215" s="22" t="s">
        <v>1333</v>
      </c>
    </row>
    <row r="216" spans="2:65" s="1" customFormat="1" ht="40.5">
      <c r="B216" s="39"/>
      <c r="C216" s="61"/>
      <c r="D216" s="205" t="s">
        <v>1782</v>
      </c>
      <c r="E216" s="61"/>
      <c r="F216" s="240" t="s">
        <v>4182</v>
      </c>
      <c r="G216" s="61"/>
      <c r="H216" s="61"/>
      <c r="I216" s="161"/>
      <c r="J216" s="61"/>
      <c r="K216" s="61"/>
      <c r="L216" s="59"/>
      <c r="M216" s="241"/>
      <c r="N216" s="40"/>
      <c r="O216" s="40"/>
      <c r="P216" s="40"/>
      <c r="Q216" s="40"/>
      <c r="R216" s="40"/>
      <c r="S216" s="40"/>
      <c r="T216" s="76"/>
      <c r="AT216" s="22" t="s">
        <v>1782</v>
      </c>
      <c r="AU216" s="22" t="s">
        <v>79</v>
      </c>
    </row>
    <row r="217" spans="2:65" s="1" customFormat="1" ht="31.5" customHeight="1">
      <c r="B217" s="39"/>
      <c r="C217" s="230" t="s">
        <v>762</v>
      </c>
      <c r="D217" s="230" t="s">
        <v>290</v>
      </c>
      <c r="E217" s="231" t="s">
        <v>4196</v>
      </c>
      <c r="F217" s="232" t="s">
        <v>4075</v>
      </c>
      <c r="G217" s="233" t="s">
        <v>2708</v>
      </c>
      <c r="H217" s="234">
        <v>1</v>
      </c>
      <c r="I217" s="235"/>
      <c r="J217" s="236">
        <f>ROUND(I217*H217,2)</f>
        <v>0</v>
      </c>
      <c r="K217" s="232" t="s">
        <v>21</v>
      </c>
      <c r="L217" s="237"/>
      <c r="M217" s="238" t="s">
        <v>21</v>
      </c>
      <c r="N217" s="239" t="s">
        <v>40</v>
      </c>
      <c r="O217" s="40"/>
      <c r="P217" s="200">
        <f>O217*H217</f>
        <v>0</v>
      </c>
      <c r="Q217" s="200">
        <v>0</v>
      </c>
      <c r="R217" s="200">
        <f>Q217*H217</f>
        <v>0</v>
      </c>
      <c r="S217" s="200">
        <v>0</v>
      </c>
      <c r="T217" s="201">
        <f>S217*H217</f>
        <v>0</v>
      </c>
      <c r="AR217" s="22" t="s">
        <v>212</v>
      </c>
      <c r="AT217" s="22" t="s">
        <v>290</v>
      </c>
      <c r="AU217" s="22" t="s">
        <v>79</v>
      </c>
      <c r="AY217" s="22" t="s">
        <v>171</v>
      </c>
      <c r="BE217" s="202">
        <f>IF(N217="základní",J217,0)</f>
        <v>0</v>
      </c>
      <c r="BF217" s="202">
        <f>IF(N217="snížená",J217,0)</f>
        <v>0</v>
      </c>
      <c r="BG217" s="202">
        <f>IF(N217="zákl. přenesená",J217,0)</f>
        <v>0</v>
      </c>
      <c r="BH217" s="202">
        <f>IF(N217="sníž. přenesená",J217,0)</f>
        <v>0</v>
      </c>
      <c r="BI217" s="202">
        <f>IF(N217="nulová",J217,0)</f>
        <v>0</v>
      </c>
      <c r="BJ217" s="22" t="s">
        <v>77</v>
      </c>
      <c r="BK217" s="202">
        <f>ROUND(I217*H217,2)</f>
        <v>0</v>
      </c>
      <c r="BL217" s="22" t="s">
        <v>178</v>
      </c>
      <c r="BM217" s="22" t="s">
        <v>1345</v>
      </c>
    </row>
    <row r="218" spans="2:65" s="1" customFormat="1" ht="22.5" customHeight="1">
      <c r="B218" s="39"/>
      <c r="C218" s="230" t="s">
        <v>767</v>
      </c>
      <c r="D218" s="230" t="s">
        <v>290</v>
      </c>
      <c r="E218" s="231" t="s">
        <v>4197</v>
      </c>
      <c r="F218" s="232" t="s">
        <v>4137</v>
      </c>
      <c r="G218" s="233" t="s">
        <v>2708</v>
      </c>
      <c r="H218" s="234">
        <v>1</v>
      </c>
      <c r="I218" s="235"/>
      <c r="J218" s="236">
        <f>ROUND(I218*H218,2)</f>
        <v>0</v>
      </c>
      <c r="K218" s="232" t="s">
        <v>21</v>
      </c>
      <c r="L218" s="237"/>
      <c r="M218" s="238" t="s">
        <v>21</v>
      </c>
      <c r="N218" s="239" t="s">
        <v>40</v>
      </c>
      <c r="O218" s="40"/>
      <c r="P218" s="200">
        <f>O218*H218</f>
        <v>0</v>
      </c>
      <c r="Q218" s="200">
        <v>0</v>
      </c>
      <c r="R218" s="200">
        <f>Q218*H218</f>
        <v>0</v>
      </c>
      <c r="S218" s="200">
        <v>0</v>
      </c>
      <c r="T218" s="201">
        <f>S218*H218</f>
        <v>0</v>
      </c>
      <c r="AR218" s="22" t="s">
        <v>212</v>
      </c>
      <c r="AT218" s="22" t="s">
        <v>290</v>
      </c>
      <c r="AU218" s="22" t="s">
        <v>79</v>
      </c>
      <c r="AY218" s="22" t="s">
        <v>171</v>
      </c>
      <c r="BE218" s="202">
        <f>IF(N218="základní",J218,0)</f>
        <v>0</v>
      </c>
      <c r="BF218" s="202">
        <f>IF(N218="snížená",J218,0)</f>
        <v>0</v>
      </c>
      <c r="BG218" s="202">
        <f>IF(N218="zákl. přenesená",J218,0)</f>
        <v>0</v>
      </c>
      <c r="BH218" s="202">
        <f>IF(N218="sníž. přenesená",J218,0)</f>
        <v>0</v>
      </c>
      <c r="BI218" s="202">
        <f>IF(N218="nulová",J218,0)</f>
        <v>0</v>
      </c>
      <c r="BJ218" s="22" t="s">
        <v>77</v>
      </c>
      <c r="BK218" s="202">
        <f>ROUND(I218*H218,2)</f>
        <v>0</v>
      </c>
      <c r="BL218" s="22" t="s">
        <v>178</v>
      </c>
      <c r="BM218" s="22" t="s">
        <v>1353</v>
      </c>
    </row>
    <row r="219" spans="2:65" s="1" customFormat="1" ht="94.5">
      <c r="B219" s="39"/>
      <c r="C219" s="61"/>
      <c r="D219" s="205" t="s">
        <v>1782</v>
      </c>
      <c r="E219" s="61"/>
      <c r="F219" s="240" t="s">
        <v>4138</v>
      </c>
      <c r="G219" s="61"/>
      <c r="H219" s="61"/>
      <c r="I219" s="161"/>
      <c r="J219" s="61"/>
      <c r="K219" s="61"/>
      <c r="L219" s="59"/>
      <c r="M219" s="241"/>
      <c r="N219" s="40"/>
      <c r="O219" s="40"/>
      <c r="P219" s="40"/>
      <c r="Q219" s="40"/>
      <c r="R219" s="40"/>
      <c r="S219" s="40"/>
      <c r="T219" s="76"/>
      <c r="AT219" s="22" t="s">
        <v>1782</v>
      </c>
      <c r="AU219" s="22" t="s">
        <v>79</v>
      </c>
    </row>
    <row r="220" spans="2:65" s="1" customFormat="1" ht="22.5" customHeight="1">
      <c r="B220" s="39"/>
      <c r="C220" s="230" t="s">
        <v>771</v>
      </c>
      <c r="D220" s="230" t="s">
        <v>290</v>
      </c>
      <c r="E220" s="231" t="s">
        <v>4198</v>
      </c>
      <c r="F220" s="232" t="s">
        <v>4150</v>
      </c>
      <c r="G220" s="233" t="s">
        <v>2708</v>
      </c>
      <c r="H220" s="234">
        <v>1</v>
      </c>
      <c r="I220" s="235"/>
      <c r="J220" s="236">
        <f>ROUND(I220*H220,2)</f>
        <v>0</v>
      </c>
      <c r="K220" s="232" t="s">
        <v>21</v>
      </c>
      <c r="L220" s="237"/>
      <c r="M220" s="238" t="s">
        <v>21</v>
      </c>
      <c r="N220" s="239" t="s">
        <v>40</v>
      </c>
      <c r="O220" s="40"/>
      <c r="P220" s="200">
        <f>O220*H220</f>
        <v>0</v>
      </c>
      <c r="Q220" s="200">
        <v>0</v>
      </c>
      <c r="R220" s="200">
        <f>Q220*H220</f>
        <v>0</v>
      </c>
      <c r="S220" s="200">
        <v>0</v>
      </c>
      <c r="T220" s="201">
        <f>S220*H220</f>
        <v>0</v>
      </c>
      <c r="AR220" s="22" t="s">
        <v>212</v>
      </c>
      <c r="AT220" s="22" t="s">
        <v>290</v>
      </c>
      <c r="AU220" s="22" t="s">
        <v>79</v>
      </c>
      <c r="AY220" s="22" t="s">
        <v>171</v>
      </c>
      <c r="BE220" s="202">
        <f>IF(N220="základní",J220,0)</f>
        <v>0</v>
      </c>
      <c r="BF220" s="202">
        <f>IF(N220="snížená",J220,0)</f>
        <v>0</v>
      </c>
      <c r="BG220" s="202">
        <f>IF(N220="zákl. přenesená",J220,0)</f>
        <v>0</v>
      </c>
      <c r="BH220" s="202">
        <f>IF(N220="sníž. přenesená",J220,0)</f>
        <v>0</v>
      </c>
      <c r="BI220" s="202">
        <f>IF(N220="nulová",J220,0)</f>
        <v>0</v>
      </c>
      <c r="BJ220" s="22" t="s">
        <v>77</v>
      </c>
      <c r="BK220" s="202">
        <f>ROUND(I220*H220,2)</f>
        <v>0</v>
      </c>
      <c r="BL220" s="22" t="s">
        <v>178</v>
      </c>
      <c r="BM220" s="22" t="s">
        <v>1364</v>
      </c>
    </row>
    <row r="221" spans="2:65" s="1" customFormat="1" ht="67.5">
      <c r="B221" s="39"/>
      <c r="C221" s="61"/>
      <c r="D221" s="205" t="s">
        <v>1782</v>
      </c>
      <c r="E221" s="61"/>
      <c r="F221" s="240" t="s">
        <v>4192</v>
      </c>
      <c r="G221" s="61"/>
      <c r="H221" s="61"/>
      <c r="I221" s="161"/>
      <c r="J221" s="61"/>
      <c r="K221" s="61"/>
      <c r="L221" s="59"/>
      <c r="M221" s="241"/>
      <c r="N221" s="40"/>
      <c r="O221" s="40"/>
      <c r="P221" s="40"/>
      <c r="Q221" s="40"/>
      <c r="R221" s="40"/>
      <c r="S221" s="40"/>
      <c r="T221" s="76"/>
      <c r="AT221" s="22" t="s">
        <v>1782</v>
      </c>
      <c r="AU221" s="22" t="s">
        <v>79</v>
      </c>
    </row>
    <row r="222" spans="2:65" s="1" customFormat="1" ht="22.5" customHeight="1">
      <c r="B222" s="39"/>
      <c r="C222" s="230" t="s">
        <v>803</v>
      </c>
      <c r="D222" s="230" t="s">
        <v>290</v>
      </c>
      <c r="E222" s="231" t="s">
        <v>4199</v>
      </c>
      <c r="F222" s="232" t="s">
        <v>4153</v>
      </c>
      <c r="G222" s="233" t="s">
        <v>2708</v>
      </c>
      <c r="H222" s="234">
        <v>1</v>
      </c>
      <c r="I222" s="235"/>
      <c r="J222" s="236">
        <f>ROUND(I222*H222,2)</f>
        <v>0</v>
      </c>
      <c r="K222" s="232" t="s">
        <v>21</v>
      </c>
      <c r="L222" s="237"/>
      <c r="M222" s="238" t="s">
        <v>21</v>
      </c>
      <c r="N222" s="239" t="s">
        <v>40</v>
      </c>
      <c r="O222" s="40"/>
      <c r="P222" s="200">
        <f>O222*H222</f>
        <v>0</v>
      </c>
      <c r="Q222" s="200">
        <v>0</v>
      </c>
      <c r="R222" s="200">
        <f>Q222*H222</f>
        <v>0</v>
      </c>
      <c r="S222" s="200">
        <v>0</v>
      </c>
      <c r="T222" s="201">
        <f>S222*H222</f>
        <v>0</v>
      </c>
      <c r="AR222" s="22" t="s">
        <v>212</v>
      </c>
      <c r="AT222" s="22" t="s">
        <v>290</v>
      </c>
      <c r="AU222" s="22" t="s">
        <v>79</v>
      </c>
      <c r="AY222" s="22" t="s">
        <v>171</v>
      </c>
      <c r="BE222" s="202">
        <f>IF(N222="základní",J222,0)</f>
        <v>0</v>
      </c>
      <c r="BF222" s="202">
        <f>IF(N222="snížená",J222,0)</f>
        <v>0</v>
      </c>
      <c r="BG222" s="202">
        <f>IF(N222="zákl. přenesená",J222,0)</f>
        <v>0</v>
      </c>
      <c r="BH222" s="202">
        <f>IF(N222="sníž. přenesená",J222,0)</f>
        <v>0</v>
      </c>
      <c r="BI222" s="202">
        <f>IF(N222="nulová",J222,0)</f>
        <v>0</v>
      </c>
      <c r="BJ222" s="22" t="s">
        <v>77</v>
      </c>
      <c r="BK222" s="202">
        <f>ROUND(I222*H222,2)</f>
        <v>0</v>
      </c>
      <c r="BL222" s="22" t="s">
        <v>178</v>
      </c>
      <c r="BM222" s="22" t="s">
        <v>1375</v>
      </c>
    </row>
    <row r="223" spans="2:65" s="1" customFormat="1" ht="67.5">
      <c r="B223" s="39"/>
      <c r="C223" s="61"/>
      <c r="D223" s="205" t="s">
        <v>1782</v>
      </c>
      <c r="E223" s="61"/>
      <c r="F223" s="240" t="s">
        <v>4154</v>
      </c>
      <c r="G223" s="61"/>
      <c r="H223" s="61"/>
      <c r="I223" s="161"/>
      <c r="J223" s="61"/>
      <c r="K223" s="61"/>
      <c r="L223" s="59"/>
      <c r="M223" s="241"/>
      <c r="N223" s="40"/>
      <c r="O223" s="40"/>
      <c r="P223" s="40"/>
      <c r="Q223" s="40"/>
      <c r="R223" s="40"/>
      <c r="S223" s="40"/>
      <c r="T223" s="76"/>
      <c r="AT223" s="22" t="s">
        <v>1782</v>
      </c>
      <c r="AU223" s="22" t="s">
        <v>79</v>
      </c>
    </row>
    <row r="224" spans="2:65" s="1" customFormat="1" ht="31.5" customHeight="1">
      <c r="B224" s="39"/>
      <c r="C224" s="230" t="s">
        <v>807</v>
      </c>
      <c r="D224" s="230" t="s">
        <v>290</v>
      </c>
      <c r="E224" s="231" t="s">
        <v>4200</v>
      </c>
      <c r="F224" s="232" t="s">
        <v>4140</v>
      </c>
      <c r="G224" s="233" t="s">
        <v>2708</v>
      </c>
      <c r="H224" s="234">
        <v>1</v>
      </c>
      <c r="I224" s="235"/>
      <c r="J224" s="236">
        <f t="shared" ref="J224:J229" si="70">ROUND(I224*H224,2)</f>
        <v>0</v>
      </c>
      <c r="K224" s="232" t="s">
        <v>21</v>
      </c>
      <c r="L224" s="237"/>
      <c r="M224" s="238" t="s">
        <v>21</v>
      </c>
      <c r="N224" s="239" t="s">
        <v>40</v>
      </c>
      <c r="O224" s="40"/>
      <c r="P224" s="200">
        <f t="shared" ref="P224:P229" si="71">O224*H224</f>
        <v>0</v>
      </c>
      <c r="Q224" s="200">
        <v>0</v>
      </c>
      <c r="R224" s="200">
        <f t="shared" ref="R224:R229" si="72">Q224*H224</f>
        <v>0</v>
      </c>
      <c r="S224" s="200">
        <v>0</v>
      </c>
      <c r="T224" s="201">
        <f t="shared" ref="T224:T229" si="73">S224*H224</f>
        <v>0</v>
      </c>
      <c r="AR224" s="22" t="s">
        <v>212</v>
      </c>
      <c r="AT224" s="22" t="s">
        <v>290</v>
      </c>
      <c r="AU224" s="22" t="s">
        <v>79</v>
      </c>
      <c r="AY224" s="22" t="s">
        <v>171</v>
      </c>
      <c r="BE224" s="202">
        <f t="shared" ref="BE224:BE229" si="74">IF(N224="základní",J224,0)</f>
        <v>0</v>
      </c>
      <c r="BF224" s="202">
        <f t="shared" ref="BF224:BF229" si="75">IF(N224="snížená",J224,0)</f>
        <v>0</v>
      </c>
      <c r="BG224" s="202">
        <f t="shared" ref="BG224:BG229" si="76">IF(N224="zákl. přenesená",J224,0)</f>
        <v>0</v>
      </c>
      <c r="BH224" s="202">
        <f t="shared" ref="BH224:BH229" si="77">IF(N224="sníž. přenesená",J224,0)</f>
        <v>0</v>
      </c>
      <c r="BI224" s="202">
        <f t="shared" ref="BI224:BI229" si="78">IF(N224="nulová",J224,0)</f>
        <v>0</v>
      </c>
      <c r="BJ224" s="22" t="s">
        <v>77</v>
      </c>
      <c r="BK224" s="202">
        <f t="shared" ref="BK224:BK229" si="79">ROUND(I224*H224,2)</f>
        <v>0</v>
      </c>
      <c r="BL224" s="22" t="s">
        <v>178</v>
      </c>
      <c r="BM224" s="22" t="s">
        <v>1386</v>
      </c>
    </row>
    <row r="225" spans="2:65" s="1" customFormat="1" ht="31.5" customHeight="1">
      <c r="B225" s="39"/>
      <c r="C225" s="230" t="s">
        <v>814</v>
      </c>
      <c r="D225" s="230" t="s">
        <v>290</v>
      </c>
      <c r="E225" s="231" t="s">
        <v>4201</v>
      </c>
      <c r="F225" s="232" t="s">
        <v>4142</v>
      </c>
      <c r="G225" s="233" t="s">
        <v>2708</v>
      </c>
      <c r="H225" s="234">
        <v>1</v>
      </c>
      <c r="I225" s="235"/>
      <c r="J225" s="236">
        <f t="shared" si="70"/>
        <v>0</v>
      </c>
      <c r="K225" s="232" t="s">
        <v>21</v>
      </c>
      <c r="L225" s="237"/>
      <c r="M225" s="238" t="s">
        <v>21</v>
      </c>
      <c r="N225" s="239" t="s">
        <v>40</v>
      </c>
      <c r="O225" s="40"/>
      <c r="P225" s="200">
        <f t="shared" si="71"/>
        <v>0</v>
      </c>
      <c r="Q225" s="200">
        <v>0</v>
      </c>
      <c r="R225" s="200">
        <f t="shared" si="72"/>
        <v>0</v>
      </c>
      <c r="S225" s="200">
        <v>0</v>
      </c>
      <c r="T225" s="201">
        <f t="shared" si="73"/>
        <v>0</v>
      </c>
      <c r="AR225" s="22" t="s">
        <v>212</v>
      </c>
      <c r="AT225" s="22" t="s">
        <v>290</v>
      </c>
      <c r="AU225" s="22" t="s">
        <v>79</v>
      </c>
      <c r="AY225" s="22" t="s">
        <v>171</v>
      </c>
      <c r="BE225" s="202">
        <f t="shared" si="74"/>
        <v>0</v>
      </c>
      <c r="BF225" s="202">
        <f t="shared" si="75"/>
        <v>0</v>
      </c>
      <c r="BG225" s="202">
        <f t="shared" si="76"/>
        <v>0</v>
      </c>
      <c r="BH225" s="202">
        <f t="shared" si="77"/>
        <v>0</v>
      </c>
      <c r="BI225" s="202">
        <f t="shared" si="78"/>
        <v>0</v>
      </c>
      <c r="BJ225" s="22" t="s">
        <v>77</v>
      </c>
      <c r="BK225" s="202">
        <f t="shared" si="79"/>
        <v>0</v>
      </c>
      <c r="BL225" s="22" t="s">
        <v>178</v>
      </c>
      <c r="BM225" s="22" t="s">
        <v>1393</v>
      </c>
    </row>
    <row r="226" spans="2:65" s="1" customFormat="1" ht="31.5" customHeight="1">
      <c r="B226" s="39"/>
      <c r="C226" s="230" t="s">
        <v>819</v>
      </c>
      <c r="D226" s="230" t="s">
        <v>290</v>
      </c>
      <c r="E226" s="231" t="s">
        <v>4202</v>
      </c>
      <c r="F226" s="232" t="s">
        <v>4140</v>
      </c>
      <c r="G226" s="233" t="s">
        <v>2708</v>
      </c>
      <c r="H226" s="234">
        <v>1</v>
      </c>
      <c r="I226" s="235"/>
      <c r="J226" s="236">
        <f t="shared" si="70"/>
        <v>0</v>
      </c>
      <c r="K226" s="232" t="s">
        <v>21</v>
      </c>
      <c r="L226" s="237"/>
      <c r="M226" s="238" t="s">
        <v>21</v>
      </c>
      <c r="N226" s="239" t="s">
        <v>40</v>
      </c>
      <c r="O226" s="40"/>
      <c r="P226" s="200">
        <f t="shared" si="71"/>
        <v>0</v>
      </c>
      <c r="Q226" s="200">
        <v>0</v>
      </c>
      <c r="R226" s="200">
        <f t="shared" si="72"/>
        <v>0</v>
      </c>
      <c r="S226" s="200">
        <v>0</v>
      </c>
      <c r="T226" s="201">
        <f t="shared" si="73"/>
        <v>0</v>
      </c>
      <c r="AR226" s="22" t="s">
        <v>212</v>
      </c>
      <c r="AT226" s="22" t="s">
        <v>290</v>
      </c>
      <c r="AU226" s="22" t="s">
        <v>79</v>
      </c>
      <c r="AY226" s="22" t="s">
        <v>171</v>
      </c>
      <c r="BE226" s="202">
        <f t="shared" si="74"/>
        <v>0</v>
      </c>
      <c r="BF226" s="202">
        <f t="shared" si="75"/>
        <v>0</v>
      </c>
      <c r="BG226" s="202">
        <f t="shared" si="76"/>
        <v>0</v>
      </c>
      <c r="BH226" s="202">
        <f t="shared" si="77"/>
        <v>0</v>
      </c>
      <c r="BI226" s="202">
        <f t="shared" si="78"/>
        <v>0</v>
      </c>
      <c r="BJ226" s="22" t="s">
        <v>77</v>
      </c>
      <c r="BK226" s="202">
        <f t="shared" si="79"/>
        <v>0</v>
      </c>
      <c r="BL226" s="22" t="s">
        <v>178</v>
      </c>
      <c r="BM226" s="22" t="s">
        <v>1406</v>
      </c>
    </row>
    <row r="227" spans="2:65" s="1" customFormat="1" ht="31.5" customHeight="1">
      <c r="B227" s="39"/>
      <c r="C227" s="230" t="s">
        <v>827</v>
      </c>
      <c r="D227" s="230" t="s">
        <v>290</v>
      </c>
      <c r="E227" s="231" t="s">
        <v>4203</v>
      </c>
      <c r="F227" s="232" t="s">
        <v>4145</v>
      </c>
      <c r="G227" s="233" t="s">
        <v>2708</v>
      </c>
      <c r="H227" s="234">
        <v>1</v>
      </c>
      <c r="I227" s="235"/>
      <c r="J227" s="236">
        <f t="shared" si="70"/>
        <v>0</v>
      </c>
      <c r="K227" s="232" t="s">
        <v>21</v>
      </c>
      <c r="L227" s="237"/>
      <c r="M227" s="238" t="s">
        <v>21</v>
      </c>
      <c r="N227" s="239" t="s">
        <v>40</v>
      </c>
      <c r="O227" s="40"/>
      <c r="P227" s="200">
        <f t="shared" si="71"/>
        <v>0</v>
      </c>
      <c r="Q227" s="200">
        <v>0</v>
      </c>
      <c r="R227" s="200">
        <f t="shared" si="72"/>
        <v>0</v>
      </c>
      <c r="S227" s="200">
        <v>0</v>
      </c>
      <c r="T227" s="201">
        <f t="shared" si="73"/>
        <v>0</v>
      </c>
      <c r="AR227" s="22" t="s">
        <v>212</v>
      </c>
      <c r="AT227" s="22" t="s">
        <v>290</v>
      </c>
      <c r="AU227" s="22" t="s">
        <v>79</v>
      </c>
      <c r="AY227" s="22" t="s">
        <v>171</v>
      </c>
      <c r="BE227" s="202">
        <f t="shared" si="74"/>
        <v>0</v>
      </c>
      <c r="BF227" s="202">
        <f t="shared" si="75"/>
        <v>0</v>
      </c>
      <c r="BG227" s="202">
        <f t="shared" si="76"/>
        <v>0</v>
      </c>
      <c r="BH227" s="202">
        <f t="shared" si="77"/>
        <v>0</v>
      </c>
      <c r="BI227" s="202">
        <f t="shared" si="78"/>
        <v>0</v>
      </c>
      <c r="BJ227" s="22" t="s">
        <v>77</v>
      </c>
      <c r="BK227" s="202">
        <f t="shared" si="79"/>
        <v>0</v>
      </c>
      <c r="BL227" s="22" t="s">
        <v>178</v>
      </c>
      <c r="BM227" s="22" t="s">
        <v>1416</v>
      </c>
    </row>
    <row r="228" spans="2:65" s="1" customFormat="1" ht="31.5" customHeight="1">
      <c r="B228" s="39"/>
      <c r="C228" s="230" t="s">
        <v>835</v>
      </c>
      <c r="D228" s="230" t="s">
        <v>290</v>
      </c>
      <c r="E228" s="231" t="s">
        <v>4204</v>
      </c>
      <c r="F228" s="232" t="s">
        <v>4147</v>
      </c>
      <c r="G228" s="233" t="s">
        <v>2708</v>
      </c>
      <c r="H228" s="234">
        <v>1</v>
      </c>
      <c r="I228" s="235"/>
      <c r="J228" s="236">
        <f t="shared" si="70"/>
        <v>0</v>
      </c>
      <c r="K228" s="232" t="s">
        <v>21</v>
      </c>
      <c r="L228" s="237"/>
      <c r="M228" s="238" t="s">
        <v>21</v>
      </c>
      <c r="N228" s="239" t="s">
        <v>40</v>
      </c>
      <c r="O228" s="40"/>
      <c r="P228" s="200">
        <f t="shared" si="71"/>
        <v>0</v>
      </c>
      <c r="Q228" s="200">
        <v>0</v>
      </c>
      <c r="R228" s="200">
        <f t="shared" si="72"/>
        <v>0</v>
      </c>
      <c r="S228" s="200">
        <v>0</v>
      </c>
      <c r="T228" s="201">
        <f t="shared" si="73"/>
        <v>0</v>
      </c>
      <c r="AR228" s="22" t="s">
        <v>212</v>
      </c>
      <c r="AT228" s="22" t="s">
        <v>290</v>
      </c>
      <c r="AU228" s="22" t="s">
        <v>79</v>
      </c>
      <c r="AY228" s="22" t="s">
        <v>171</v>
      </c>
      <c r="BE228" s="202">
        <f t="shared" si="74"/>
        <v>0</v>
      </c>
      <c r="BF228" s="202">
        <f t="shared" si="75"/>
        <v>0</v>
      </c>
      <c r="BG228" s="202">
        <f t="shared" si="76"/>
        <v>0</v>
      </c>
      <c r="BH228" s="202">
        <f t="shared" si="77"/>
        <v>0</v>
      </c>
      <c r="BI228" s="202">
        <f t="shared" si="78"/>
        <v>0</v>
      </c>
      <c r="BJ228" s="22" t="s">
        <v>77</v>
      </c>
      <c r="BK228" s="202">
        <f t="shared" si="79"/>
        <v>0</v>
      </c>
      <c r="BL228" s="22" t="s">
        <v>178</v>
      </c>
      <c r="BM228" s="22" t="s">
        <v>1429</v>
      </c>
    </row>
    <row r="229" spans="2:65" s="1" customFormat="1" ht="31.5" customHeight="1">
      <c r="B229" s="39"/>
      <c r="C229" s="230" t="s">
        <v>845</v>
      </c>
      <c r="D229" s="230" t="s">
        <v>290</v>
      </c>
      <c r="E229" s="231" t="s">
        <v>4205</v>
      </c>
      <c r="F229" s="232" t="s">
        <v>4145</v>
      </c>
      <c r="G229" s="233" t="s">
        <v>2708</v>
      </c>
      <c r="H229" s="234">
        <v>1</v>
      </c>
      <c r="I229" s="235"/>
      <c r="J229" s="236">
        <f t="shared" si="70"/>
        <v>0</v>
      </c>
      <c r="K229" s="232" t="s">
        <v>21</v>
      </c>
      <c r="L229" s="237"/>
      <c r="M229" s="238" t="s">
        <v>21</v>
      </c>
      <c r="N229" s="239" t="s">
        <v>40</v>
      </c>
      <c r="O229" s="40"/>
      <c r="P229" s="200">
        <f t="shared" si="71"/>
        <v>0</v>
      </c>
      <c r="Q229" s="200">
        <v>0</v>
      </c>
      <c r="R229" s="200">
        <f t="shared" si="72"/>
        <v>0</v>
      </c>
      <c r="S229" s="200">
        <v>0</v>
      </c>
      <c r="T229" s="201">
        <f t="shared" si="73"/>
        <v>0</v>
      </c>
      <c r="AR229" s="22" t="s">
        <v>212</v>
      </c>
      <c r="AT229" s="22" t="s">
        <v>290</v>
      </c>
      <c r="AU229" s="22" t="s">
        <v>79</v>
      </c>
      <c r="AY229" s="22" t="s">
        <v>171</v>
      </c>
      <c r="BE229" s="202">
        <f t="shared" si="74"/>
        <v>0</v>
      </c>
      <c r="BF229" s="202">
        <f t="shared" si="75"/>
        <v>0</v>
      </c>
      <c r="BG229" s="202">
        <f t="shared" si="76"/>
        <v>0</v>
      </c>
      <c r="BH229" s="202">
        <f t="shared" si="77"/>
        <v>0</v>
      </c>
      <c r="BI229" s="202">
        <f t="shared" si="78"/>
        <v>0</v>
      </c>
      <c r="BJ229" s="22" t="s">
        <v>77</v>
      </c>
      <c r="BK229" s="202">
        <f t="shared" si="79"/>
        <v>0</v>
      </c>
      <c r="BL229" s="22" t="s">
        <v>178</v>
      </c>
      <c r="BM229" s="22" t="s">
        <v>1441</v>
      </c>
    </row>
    <row r="230" spans="2:65" s="10" customFormat="1" ht="37.35" customHeight="1">
      <c r="B230" s="174"/>
      <c r="C230" s="175"/>
      <c r="D230" s="188" t="s">
        <v>68</v>
      </c>
      <c r="E230" s="246" t="s">
        <v>3351</v>
      </c>
      <c r="F230" s="246" t="s">
        <v>4206</v>
      </c>
      <c r="G230" s="175"/>
      <c r="H230" s="175"/>
      <c r="I230" s="178"/>
      <c r="J230" s="247">
        <f>BK230</f>
        <v>0</v>
      </c>
      <c r="K230" s="175"/>
      <c r="L230" s="180"/>
      <c r="M230" s="181"/>
      <c r="N230" s="182"/>
      <c r="O230" s="182"/>
      <c r="P230" s="183">
        <f>SUM(P231:P235)</f>
        <v>0</v>
      </c>
      <c r="Q230" s="182"/>
      <c r="R230" s="183">
        <f>SUM(R231:R235)</f>
        <v>0</v>
      </c>
      <c r="S230" s="182"/>
      <c r="T230" s="184">
        <f>SUM(T231:T235)</f>
        <v>0</v>
      </c>
      <c r="AR230" s="185" t="s">
        <v>77</v>
      </c>
      <c r="AT230" s="186" t="s">
        <v>68</v>
      </c>
      <c r="AU230" s="186" t="s">
        <v>69</v>
      </c>
      <c r="AY230" s="185" t="s">
        <v>171</v>
      </c>
      <c r="BK230" s="187">
        <f>SUM(BK231:BK235)</f>
        <v>0</v>
      </c>
    </row>
    <row r="231" spans="2:65" s="1" customFormat="1" ht="22.5" customHeight="1">
      <c r="B231" s="39"/>
      <c r="C231" s="191" t="s">
        <v>866</v>
      </c>
      <c r="D231" s="191" t="s">
        <v>173</v>
      </c>
      <c r="E231" s="192" t="s">
        <v>4207</v>
      </c>
      <c r="F231" s="193" t="s">
        <v>4208</v>
      </c>
      <c r="G231" s="194" t="s">
        <v>2936</v>
      </c>
      <c r="H231" s="195">
        <v>90</v>
      </c>
      <c r="I231" s="196"/>
      <c r="J231" s="197">
        <f>ROUND(I231*H231,2)</f>
        <v>0</v>
      </c>
      <c r="K231" s="193" t="s">
        <v>21</v>
      </c>
      <c r="L231" s="59"/>
      <c r="M231" s="198" t="s">
        <v>21</v>
      </c>
      <c r="N231" s="199" t="s">
        <v>40</v>
      </c>
      <c r="O231" s="40"/>
      <c r="P231" s="200">
        <f>O231*H231</f>
        <v>0</v>
      </c>
      <c r="Q231" s="200">
        <v>0</v>
      </c>
      <c r="R231" s="200">
        <f>Q231*H231</f>
        <v>0</v>
      </c>
      <c r="S231" s="200">
        <v>0</v>
      </c>
      <c r="T231" s="201">
        <f>S231*H231</f>
        <v>0</v>
      </c>
      <c r="AR231" s="22" t="s">
        <v>178</v>
      </c>
      <c r="AT231" s="22" t="s">
        <v>173</v>
      </c>
      <c r="AU231" s="22" t="s">
        <v>77</v>
      </c>
      <c r="AY231" s="22" t="s">
        <v>171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22" t="s">
        <v>77</v>
      </c>
      <c r="BK231" s="202">
        <f>ROUND(I231*H231,2)</f>
        <v>0</v>
      </c>
      <c r="BL231" s="22" t="s">
        <v>178</v>
      </c>
      <c r="BM231" s="22" t="s">
        <v>1453</v>
      </c>
    </row>
    <row r="232" spans="2:65" s="1" customFormat="1" ht="22.5" customHeight="1">
      <c r="B232" s="39"/>
      <c r="C232" s="191" t="s">
        <v>896</v>
      </c>
      <c r="D232" s="191" t="s">
        <v>173</v>
      </c>
      <c r="E232" s="192" t="s">
        <v>4209</v>
      </c>
      <c r="F232" s="193" t="s">
        <v>4210</v>
      </c>
      <c r="G232" s="194" t="s">
        <v>2936</v>
      </c>
      <c r="H232" s="195">
        <v>300</v>
      </c>
      <c r="I232" s="196"/>
      <c r="J232" s="197">
        <f>ROUND(I232*H232,2)</f>
        <v>0</v>
      </c>
      <c r="K232" s="193" t="s">
        <v>21</v>
      </c>
      <c r="L232" s="59"/>
      <c r="M232" s="198" t="s">
        <v>21</v>
      </c>
      <c r="N232" s="199" t="s">
        <v>40</v>
      </c>
      <c r="O232" s="40"/>
      <c r="P232" s="200">
        <f>O232*H232</f>
        <v>0</v>
      </c>
      <c r="Q232" s="200">
        <v>0</v>
      </c>
      <c r="R232" s="200">
        <f>Q232*H232</f>
        <v>0</v>
      </c>
      <c r="S232" s="200">
        <v>0</v>
      </c>
      <c r="T232" s="201">
        <f>S232*H232</f>
        <v>0</v>
      </c>
      <c r="AR232" s="22" t="s">
        <v>178</v>
      </c>
      <c r="AT232" s="22" t="s">
        <v>173</v>
      </c>
      <c r="AU232" s="22" t="s">
        <v>77</v>
      </c>
      <c r="AY232" s="22" t="s">
        <v>171</v>
      </c>
      <c r="BE232" s="202">
        <f>IF(N232="základní",J232,0)</f>
        <v>0</v>
      </c>
      <c r="BF232" s="202">
        <f>IF(N232="snížená",J232,0)</f>
        <v>0</v>
      </c>
      <c r="BG232" s="202">
        <f>IF(N232="zákl. přenesená",J232,0)</f>
        <v>0</v>
      </c>
      <c r="BH232" s="202">
        <f>IF(N232="sníž. přenesená",J232,0)</f>
        <v>0</v>
      </c>
      <c r="BI232" s="202">
        <f>IF(N232="nulová",J232,0)</f>
        <v>0</v>
      </c>
      <c r="BJ232" s="22" t="s">
        <v>77</v>
      </c>
      <c r="BK232" s="202">
        <f>ROUND(I232*H232,2)</f>
        <v>0</v>
      </c>
      <c r="BL232" s="22" t="s">
        <v>178</v>
      </c>
      <c r="BM232" s="22" t="s">
        <v>1464</v>
      </c>
    </row>
    <row r="233" spans="2:65" s="1" customFormat="1" ht="22.5" customHeight="1">
      <c r="B233" s="39"/>
      <c r="C233" s="230" t="s">
        <v>904</v>
      </c>
      <c r="D233" s="230" t="s">
        <v>290</v>
      </c>
      <c r="E233" s="231" t="s">
        <v>4211</v>
      </c>
      <c r="F233" s="232" t="s">
        <v>4212</v>
      </c>
      <c r="G233" s="233" t="s">
        <v>3760</v>
      </c>
      <c r="H233" s="234">
        <v>1</v>
      </c>
      <c r="I233" s="235"/>
      <c r="J233" s="236">
        <f>ROUND(I233*H233,2)</f>
        <v>0</v>
      </c>
      <c r="K233" s="232" t="s">
        <v>21</v>
      </c>
      <c r="L233" s="237"/>
      <c r="M233" s="238" t="s">
        <v>21</v>
      </c>
      <c r="N233" s="239" t="s">
        <v>40</v>
      </c>
      <c r="O233" s="40"/>
      <c r="P233" s="200">
        <f>O233*H233</f>
        <v>0</v>
      </c>
      <c r="Q233" s="200">
        <v>0</v>
      </c>
      <c r="R233" s="200">
        <f>Q233*H233</f>
        <v>0</v>
      </c>
      <c r="S233" s="200">
        <v>0</v>
      </c>
      <c r="T233" s="201">
        <f>S233*H233</f>
        <v>0</v>
      </c>
      <c r="AR233" s="22" t="s">
        <v>212</v>
      </c>
      <c r="AT233" s="22" t="s">
        <v>290</v>
      </c>
      <c r="AU233" s="22" t="s">
        <v>77</v>
      </c>
      <c r="AY233" s="22" t="s">
        <v>171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22" t="s">
        <v>77</v>
      </c>
      <c r="BK233" s="202">
        <f>ROUND(I233*H233,2)</f>
        <v>0</v>
      </c>
      <c r="BL233" s="22" t="s">
        <v>178</v>
      </c>
      <c r="BM233" s="22" t="s">
        <v>1473</v>
      </c>
    </row>
    <row r="234" spans="2:65" s="1" customFormat="1" ht="22.5" customHeight="1">
      <c r="B234" s="39"/>
      <c r="C234" s="191" t="s">
        <v>914</v>
      </c>
      <c r="D234" s="191" t="s">
        <v>173</v>
      </c>
      <c r="E234" s="192" t="s">
        <v>4213</v>
      </c>
      <c r="F234" s="193" t="s">
        <v>4214</v>
      </c>
      <c r="G234" s="194" t="s">
        <v>3760</v>
      </c>
      <c r="H234" s="195">
        <v>1</v>
      </c>
      <c r="I234" s="196"/>
      <c r="J234" s="197">
        <f>ROUND(I234*H234,2)</f>
        <v>0</v>
      </c>
      <c r="K234" s="193" t="s">
        <v>21</v>
      </c>
      <c r="L234" s="59"/>
      <c r="M234" s="198" t="s">
        <v>21</v>
      </c>
      <c r="N234" s="199" t="s">
        <v>40</v>
      </c>
      <c r="O234" s="40"/>
      <c r="P234" s="200">
        <f>O234*H234</f>
        <v>0</v>
      </c>
      <c r="Q234" s="200">
        <v>0</v>
      </c>
      <c r="R234" s="200">
        <f>Q234*H234</f>
        <v>0</v>
      </c>
      <c r="S234" s="200">
        <v>0</v>
      </c>
      <c r="T234" s="201">
        <f>S234*H234</f>
        <v>0</v>
      </c>
      <c r="AR234" s="22" t="s">
        <v>178</v>
      </c>
      <c r="AT234" s="22" t="s">
        <v>173</v>
      </c>
      <c r="AU234" s="22" t="s">
        <v>77</v>
      </c>
      <c r="AY234" s="22" t="s">
        <v>171</v>
      </c>
      <c r="BE234" s="202">
        <f>IF(N234="základní",J234,0)</f>
        <v>0</v>
      </c>
      <c r="BF234" s="202">
        <f>IF(N234="snížená",J234,0)</f>
        <v>0</v>
      </c>
      <c r="BG234" s="202">
        <f>IF(N234="zákl. přenesená",J234,0)</f>
        <v>0</v>
      </c>
      <c r="BH234" s="202">
        <f>IF(N234="sníž. přenesená",J234,0)</f>
        <v>0</v>
      </c>
      <c r="BI234" s="202">
        <f>IF(N234="nulová",J234,0)</f>
        <v>0</v>
      </c>
      <c r="BJ234" s="22" t="s">
        <v>77</v>
      </c>
      <c r="BK234" s="202">
        <f>ROUND(I234*H234,2)</f>
        <v>0</v>
      </c>
      <c r="BL234" s="22" t="s">
        <v>178</v>
      </c>
      <c r="BM234" s="22" t="s">
        <v>1483</v>
      </c>
    </row>
    <row r="235" spans="2:65" s="1" customFormat="1" ht="22.5" customHeight="1">
      <c r="B235" s="39"/>
      <c r="C235" s="191" t="s">
        <v>920</v>
      </c>
      <c r="D235" s="191" t="s">
        <v>173</v>
      </c>
      <c r="E235" s="192" t="s">
        <v>4215</v>
      </c>
      <c r="F235" s="193" t="s">
        <v>4216</v>
      </c>
      <c r="G235" s="194" t="s">
        <v>4217</v>
      </c>
      <c r="H235" s="195">
        <v>1</v>
      </c>
      <c r="I235" s="196"/>
      <c r="J235" s="197">
        <f>ROUND(I235*H235,2)</f>
        <v>0</v>
      </c>
      <c r="K235" s="193" t="s">
        <v>21</v>
      </c>
      <c r="L235" s="59"/>
      <c r="M235" s="198" t="s">
        <v>21</v>
      </c>
      <c r="N235" s="199" t="s">
        <v>40</v>
      </c>
      <c r="O235" s="40"/>
      <c r="P235" s="200">
        <f>O235*H235</f>
        <v>0</v>
      </c>
      <c r="Q235" s="200">
        <v>0</v>
      </c>
      <c r="R235" s="200">
        <f>Q235*H235</f>
        <v>0</v>
      </c>
      <c r="S235" s="200">
        <v>0</v>
      </c>
      <c r="T235" s="201">
        <f>S235*H235</f>
        <v>0</v>
      </c>
      <c r="AR235" s="22" t="s">
        <v>178</v>
      </c>
      <c r="AT235" s="22" t="s">
        <v>173</v>
      </c>
      <c r="AU235" s="22" t="s">
        <v>77</v>
      </c>
      <c r="AY235" s="22" t="s">
        <v>171</v>
      </c>
      <c r="BE235" s="202">
        <f>IF(N235="základní",J235,0)</f>
        <v>0</v>
      </c>
      <c r="BF235" s="202">
        <f>IF(N235="snížená",J235,0)</f>
        <v>0</v>
      </c>
      <c r="BG235" s="202">
        <f>IF(N235="zákl. přenesená",J235,0)</f>
        <v>0</v>
      </c>
      <c r="BH235" s="202">
        <f>IF(N235="sníž. přenesená",J235,0)</f>
        <v>0</v>
      </c>
      <c r="BI235" s="202">
        <f>IF(N235="nulová",J235,0)</f>
        <v>0</v>
      </c>
      <c r="BJ235" s="22" t="s">
        <v>77</v>
      </c>
      <c r="BK235" s="202">
        <f>ROUND(I235*H235,2)</f>
        <v>0</v>
      </c>
      <c r="BL235" s="22" t="s">
        <v>178</v>
      </c>
      <c r="BM235" s="22" t="s">
        <v>1496</v>
      </c>
    </row>
    <row r="236" spans="2:65" s="10" customFormat="1" ht="37.35" customHeight="1">
      <c r="B236" s="174"/>
      <c r="C236" s="175"/>
      <c r="D236" s="176" t="s">
        <v>68</v>
      </c>
      <c r="E236" s="177" t="s">
        <v>169</v>
      </c>
      <c r="F236" s="177" t="s">
        <v>169</v>
      </c>
      <c r="G236" s="175"/>
      <c r="H236" s="175"/>
      <c r="I236" s="178"/>
      <c r="J236" s="179">
        <f>BK236</f>
        <v>0</v>
      </c>
      <c r="K236" s="175"/>
      <c r="L236" s="180"/>
      <c r="M236" s="248"/>
      <c r="N236" s="249"/>
      <c r="O236" s="249"/>
      <c r="P236" s="250">
        <v>0</v>
      </c>
      <c r="Q236" s="249"/>
      <c r="R236" s="250">
        <v>0</v>
      </c>
      <c r="S236" s="249"/>
      <c r="T236" s="251">
        <v>0</v>
      </c>
      <c r="AR236" s="185" t="s">
        <v>77</v>
      </c>
      <c r="AT236" s="186" t="s">
        <v>68</v>
      </c>
      <c r="AU236" s="186" t="s">
        <v>69</v>
      </c>
      <c r="AY236" s="185" t="s">
        <v>171</v>
      </c>
      <c r="BK236" s="187">
        <v>0</v>
      </c>
    </row>
    <row r="237" spans="2:65" s="1" customFormat="1" ht="6.95" customHeight="1">
      <c r="B237" s="54"/>
      <c r="C237" s="55"/>
      <c r="D237" s="55"/>
      <c r="E237" s="55"/>
      <c r="F237" s="55"/>
      <c r="G237" s="55"/>
      <c r="H237" s="55"/>
      <c r="I237" s="137"/>
      <c r="J237" s="55"/>
      <c r="K237" s="55"/>
      <c r="L237" s="59"/>
    </row>
  </sheetData>
  <sheetProtection algorithmName="SHA-512" hashValue="hPyfHIDANwWMnzLeVnsrVtRpuJBtWcYhSK4gCSgL6pBE4S/uebX5zMPNNtikv3qHvFpDD9C1lOVSk8sshptyCw==" saltValue="EwYf6lJbqJtNtxmmzwwPhw==" spinCount="100000" sheet="1" objects="1" scenarios="1" formatCells="0" formatColumns="0" formatRows="0" sort="0" autoFilter="0"/>
  <autoFilter ref="C87:K236"/>
  <mergeCells count="9">
    <mergeCell ref="E78:H78"/>
    <mergeCell ref="E80:H8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112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4218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ROUND(J77,2)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ROUND(SUM(BE77:BE104), 2)</f>
        <v>0</v>
      </c>
      <c r="G30" s="40"/>
      <c r="H30" s="40"/>
      <c r="I30" s="129">
        <v>0.21</v>
      </c>
      <c r="J30" s="128">
        <f>ROUND(ROUND((SUM(BE77:BE104)),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ROUND(SUM(BF77:BF104), 2)</f>
        <v>0</v>
      </c>
      <c r="G31" s="40"/>
      <c r="H31" s="40"/>
      <c r="I31" s="129">
        <v>0.15</v>
      </c>
      <c r="J31" s="128">
        <f>ROUND(ROUND((SUM(BF77:BF104)),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ROUND(SUM(BG77:BG104),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ROUND(SUM(BH77:BH104),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ROUND(SUM(BI77:BI104),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12 - Vedlejší a ostatní náklady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J77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4219</v>
      </c>
      <c r="E57" s="150"/>
      <c r="F57" s="150"/>
      <c r="G57" s="150"/>
      <c r="H57" s="150"/>
      <c r="I57" s="151"/>
      <c r="J57" s="152">
        <f>J78</f>
        <v>0</v>
      </c>
      <c r="K57" s="153"/>
    </row>
    <row r="58" spans="2:47" s="1" customFormat="1" ht="21.75" customHeight="1">
      <c r="B58" s="39"/>
      <c r="C58" s="40"/>
      <c r="D58" s="40"/>
      <c r="E58" s="40"/>
      <c r="F58" s="40"/>
      <c r="G58" s="40"/>
      <c r="H58" s="40"/>
      <c r="I58" s="116"/>
      <c r="J58" s="40"/>
      <c r="K58" s="43"/>
    </row>
    <row r="59" spans="2:47" s="1" customFormat="1" ht="6.95" customHeight="1">
      <c r="B59" s="54"/>
      <c r="C59" s="55"/>
      <c r="D59" s="55"/>
      <c r="E59" s="55"/>
      <c r="F59" s="55"/>
      <c r="G59" s="55"/>
      <c r="H59" s="55"/>
      <c r="I59" s="137"/>
      <c r="J59" s="55"/>
      <c r="K59" s="5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0"/>
      <c r="J63" s="58"/>
      <c r="K63" s="58"/>
      <c r="L63" s="59"/>
    </row>
    <row r="64" spans="2:47" s="1" customFormat="1" ht="36.950000000000003" customHeight="1">
      <c r="B64" s="39"/>
      <c r="C64" s="60" t="s">
        <v>155</v>
      </c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6.95" customHeight="1">
      <c r="B65" s="39"/>
      <c r="C65" s="61"/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4.45" customHeight="1">
      <c r="B66" s="39"/>
      <c r="C66" s="63" t="s">
        <v>18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22.5" customHeight="1">
      <c r="B67" s="39"/>
      <c r="C67" s="61"/>
      <c r="D67" s="61"/>
      <c r="E67" s="369" t="str">
        <f>E7</f>
        <v>Nástavba a přístavba MŠ Vostelčice Choceň, Smetanova 1682</v>
      </c>
      <c r="F67" s="370"/>
      <c r="G67" s="370"/>
      <c r="H67" s="370"/>
      <c r="I67" s="161"/>
      <c r="J67" s="61"/>
      <c r="K67" s="61"/>
      <c r="L67" s="59"/>
    </row>
    <row r="68" spans="2:65" s="1" customFormat="1" ht="14.45" customHeight="1">
      <c r="B68" s="39"/>
      <c r="C68" s="63" t="s">
        <v>119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5" s="1" customFormat="1" ht="23.25" customHeight="1">
      <c r="B69" s="39"/>
      <c r="C69" s="61"/>
      <c r="D69" s="61"/>
      <c r="E69" s="337" t="str">
        <f>E9</f>
        <v>12 - Vedlejší a ostatní náklady</v>
      </c>
      <c r="F69" s="371"/>
      <c r="G69" s="371"/>
      <c r="H69" s="371"/>
      <c r="I69" s="161"/>
      <c r="J69" s="61"/>
      <c r="K69" s="61"/>
      <c r="L69" s="59"/>
    </row>
    <row r="70" spans="2:65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65" s="1" customFormat="1" ht="18" customHeight="1">
      <c r="B71" s="39"/>
      <c r="C71" s="63" t="s">
        <v>23</v>
      </c>
      <c r="D71" s="61"/>
      <c r="E71" s="61"/>
      <c r="F71" s="162" t="str">
        <f>F12</f>
        <v xml:space="preserve"> </v>
      </c>
      <c r="G71" s="61"/>
      <c r="H71" s="61"/>
      <c r="I71" s="163" t="s">
        <v>25</v>
      </c>
      <c r="J71" s="71" t="str">
        <f>IF(J12="","",J12)</f>
        <v>4. 6. 2017</v>
      </c>
      <c r="K71" s="61"/>
      <c r="L71" s="59"/>
    </row>
    <row r="72" spans="2:65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5" s="1" customFormat="1" ht="15">
      <c r="B73" s="39"/>
      <c r="C73" s="63" t="s">
        <v>27</v>
      </c>
      <c r="D73" s="61"/>
      <c r="E73" s="61"/>
      <c r="F73" s="162" t="str">
        <f>E15</f>
        <v xml:space="preserve"> </v>
      </c>
      <c r="G73" s="61"/>
      <c r="H73" s="61"/>
      <c r="I73" s="163" t="s">
        <v>32</v>
      </c>
      <c r="J73" s="162" t="str">
        <f>E21</f>
        <v xml:space="preserve"> </v>
      </c>
      <c r="K73" s="61"/>
      <c r="L73" s="59"/>
    </row>
    <row r="74" spans="2:65" s="1" customFormat="1" ht="14.45" customHeight="1">
      <c r="B74" s="39"/>
      <c r="C74" s="63" t="s">
        <v>30</v>
      </c>
      <c r="D74" s="61"/>
      <c r="E74" s="61"/>
      <c r="F74" s="162" t="str">
        <f>IF(E18="","",E18)</f>
        <v/>
      </c>
      <c r="G74" s="61"/>
      <c r="H74" s="61"/>
      <c r="I74" s="161"/>
      <c r="J74" s="61"/>
      <c r="K74" s="61"/>
      <c r="L74" s="59"/>
    </row>
    <row r="75" spans="2:65" s="1" customFormat="1" ht="10.3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5" s="9" customFormat="1" ht="29.25" customHeight="1">
      <c r="B76" s="164"/>
      <c r="C76" s="165" t="s">
        <v>156</v>
      </c>
      <c r="D76" s="166" t="s">
        <v>54</v>
      </c>
      <c r="E76" s="166" t="s">
        <v>50</v>
      </c>
      <c r="F76" s="166" t="s">
        <v>157</v>
      </c>
      <c r="G76" s="166" t="s">
        <v>158</v>
      </c>
      <c r="H76" s="166" t="s">
        <v>159</v>
      </c>
      <c r="I76" s="167" t="s">
        <v>160</v>
      </c>
      <c r="J76" s="166" t="s">
        <v>123</v>
      </c>
      <c r="K76" s="168" t="s">
        <v>161</v>
      </c>
      <c r="L76" s="169"/>
      <c r="M76" s="79" t="s">
        <v>162</v>
      </c>
      <c r="N76" s="80" t="s">
        <v>39</v>
      </c>
      <c r="O76" s="80" t="s">
        <v>163</v>
      </c>
      <c r="P76" s="80" t="s">
        <v>164</v>
      </c>
      <c r="Q76" s="80" t="s">
        <v>165</v>
      </c>
      <c r="R76" s="80" t="s">
        <v>166</v>
      </c>
      <c r="S76" s="80" t="s">
        <v>167</v>
      </c>
      <c r="T76" s="81" t="s">
        <v>168</v>
      </c>
    </row>
    <row r="77" spans="2:65" s="1" customFormat="1" ht="29.25" customHeight="1">
      <c r="B77" s="39"/>
      <c r="C77" s="85" t="s">
        <v>124</v>
      </c>
      <c r="D77" s="61"/>
      <c r="E77" s="61"/>
      <c r="F77" s="61"/>
      <c r="G77" s="61"/>
      <c r="H77" s="61"/>
      <c r="I77" s="161"/>
      <c r="J77" s="170">
        <f>BK77</f>
        <v>0</v>
      </c>
      <c r="K77" s="61"/>
      <c r="L77" s="59"/>
      <c r="M77" s="82"/>
      <c r="N77" s="83"/>
      <c r="O77" s="83"/>
      <c r="P77" s="171">
        <f>P78</f>
        <v>0</v>
      </c>
      <c r="Q77" s="83"/>
      <c r="R77" s="171">
        <f>R78</f>
        <v>0</v>
      </c>
      <c r="S77" s="83"/>
      <c r="T77" s="172">
        <f>T78</f>
        <v>0</v>
      </c>
      <c r="AT77" s="22" t="s">
        <v>68</v>
      </c>
      <c r="AU77" s="22" t="s">
        <v>125</v>
      </c>
      <c r="BK77" s="173">
        <f>BK78</f>
        <v>0</v>
      </c>
    </row>
    <row r="78" spans="2:65" s="10" customFormat="1" ht="37.35" customHeight="1">
      <c r="B78" s="174"/>
      <c r="C78" s="175"/>
      <c r="D78" s="188" t="s">
        <v>68</v>
      </c>
      <c r="E78" s="246" t="s">
        <v>3996</v>
      </c>
      <c r="F78" s="246" t="s">
        <v>4220</v>
      </c>
      <c r="G78" s="175"/>
      <c r="H78" s="175"/>
      <c r="I78" s="178"/>
      <c r="J78" s="247">
        <f>BK78</f>
        <v>0</v>
      </c>
      <c r="K78" s="175"/>
      <c r="L78" s="180"/>
      <c r="M78" s="181"/>
      <c r="N78" s="182"/>
      <c r="O78" s="182"/>
      <c r="P78" s="183">
        <f>SUM(P79:P104)</f>
        <v>0</v>
      </c>
      <c r="Q78" s="182"/>
      <c r="R78" s="183">
        <f>SUM(R79:R104)</f>
        <v>0</v>
      </c>
      <c r="S78" s="182"/>
      <c r="T78" s="184">
        <f>SUM(T79:T104)</f>
        <v>0</v>
      </c>
      <c r="AR78" s="185" t="s">
        <v>197</v>
      </c>
      <c r="AT78" s="186" t="s">
        <v>68</v>
      </c>
      <c r="AU78" s="186" t="s">
        <v>69</v>
      </c>
      <c r="AY78" s="185" t="s">
        <v>171</v>
      </c>
      <c r="BK78" s="187">
        <f>SUM(BK79:BK104)</f>
        <v>0</v>
      </c>
    </row>
    <row r="79" spans="2:65" s="1" customFormat="1" ht="22.5" customHeight="1">
      <c r="B79" s="39"/>
      <c r="C79" s="191" t="s">
        <v>77</v>
      </c>
      <c r="D79" s="191" t="s">
        <v>173</v>
      </c>
      <c r="E79" s="192" t="s">
        <v>4221</v>
      </c>
      <c r="F79" s="193" t="s">
        <v>4222</v>
      </c>
      <c r="G79" s="194" t="s">
        <v>1605</v>
      </c>
      <c r="H79" s="195">
        <v>1</v>
      </c>
      <c r="I79" s="196"/>
      <c r="J79" s="197">
        <f t="shared" ref="J79:J104" si="0">ROUND(I79*H79,2)</f>
        <v>0</v>
      </c>
      <c r="K79" s="193" t="s">
        <v>21</v>
      </c>
      <c r="L79" s="59"/>
      <c r="M79" s="198" t="s">
        <v>21</v>
      </c>
      <c r="N79" s="199" t="s">
        <v>40</v>
      </c>
      <c r="O79" s="40"/>
      <c r="P79" s="200">
        <f t="shared" ref="P79:P104" si="1">O79*H79</f>
        <v>0</v>
      </c>
      <c r="Q79" s="200">
        <v>0</v>
      </c>
      <c r="R79" s="200">
        <f t="shared" ref="R79:R104" si="2">Q79*H79</f>
        <v>0</v>
      </c>
      <c r="S79" s="200">
        <v>0</v>
      </c>
      <c r="T79" s="201">
        <f t="shared" ref="T79:T104" si="3">S79*H79</f>
        <v>0</v>
      </c>
      <c r="AR79" s="22" t="s">
        <v>178</v>
      </c>
      <c r="AT79" s="22" t="s">
        <v>173</v>
      </c>
      <c r="AU79" s="22" t="s">
        <v>77</v>
      </c>
      <c r="AY79" s="22" t="s">
        <v>171</v>
      </c>
      <c r="BE79" s="202">
        <f t="shared" ref="BE79:BE104" si="4">IF(N79="základní",J79,0)</f>
        <v>0</v>
      </c>
      <c r="BF79" s="202">
        <f t="shared" ref="BF79:BF104" si="5">IF(N79="snížená",J79,0)</f>
        <v>0</v>
      </c>
      <c r="BG79" s="202">
        <f t="shared" ref="BG79:BG104" si="6">IF(N79="zákl. přenesená",J79,0)</f>
        <v>0</v>
      </c>
      <c r="BH79" s="202">
        <f t="shared" ref="BH79:BH104" si="7">IF(N79="sníž. přenesená",J79,0)</f>
        <v>0</v>
      </c>
      <c r="BI79" s="202">
        <f t="shared" ref="BI79:BI104" si="8">IF(N79="nulová",J79,0)</f>
        <v>0</v>
      </c>
      <c r="BJ79" s="22" t="s">
        <v>77</v>
      </c>
      <c r="BK79" s="202">
        <f t="shared" ref="BK79:BK104" si="9">ROUND(I79*H79,2)</f>
        <v>0</v>
      </c>
      <c r="BL79" s="22" t="s">
        <v>178</v>
      </c>
      <c r="BM79" s="22" t="s">
        <v>4223</v>
      </c>
    </row>
    <row r="80" spans="2:65" s="1" customFormat="1" ht="22.5" customHeight="1">
      <c r="B80" s="39"/>
      <c r="C80" s="191" t="s">
        <v>79</v>
      </c>
      <c r="D80" s="191" t="s">
        <v>173</v>
      </c>
      <c r="E80" s="192" t="s">
        <v>4224</v>
      </c>
      <c r="F80" s="193" t="s">
        <v>4225</v>
      </c>
      <c r="G80" s="194" t="s">
        <v>1605</v>
      </c>
      <c r="H80" s="195">
        <v>1</v>
      </c>
      <c r="I80" s="196"/>
      <c r="J80" s="197">
        <f t="shared" si="0"/>
        <v>0</v>
      </c>
      <c r="K80" s="193" t="s">
        <v>21</v>
      </c>
      <c r="L80" s="59"/>
      <c r="M80" s="198" t="s">
        <v>21</v>
      </c>
      <c r="N80" s="199" t="s">
        <v>40</v>
      </c>
      <c r="O80" s="40"/>
      <c r="P80" s="200">
        <f t="shared" si="1"/>
        <v>0</v>
      </c>
      <c r="Q80" s="200">
        <v>0</v>
      </c>
      <c r="R80" s="200">
        <f t="shared" si="2"/>
        <v>0</v>
      </c>
      <c r="S80" s="200">
        <v>0</v>
      </c>
      <c r="T80" s="201">
        <f t="shared" si="3"/>
        <v>0</v>
      </c>
      <c r="AR80" s="22" t="s">
        <v>178</v>
      </c>
      <c r="AT80" s="22" t="s">
        <v>173</v>
      </c>
      <c r="AU80" s="22" t="s">
        <v>77</v>
      </c>
      <c r="AY80" s="22" t="s">
        <v>171</v>
      </c>
      <c r="BE80" s="202">
        <f t="shared" si="4"/>
        <v>0</v>
      </c>
      <c r="BF80" s="202">
        <f t="shared" si="5"/>
        <v>0</v>
      </c>
      <c r="BG80" s="202">
        <f t="shared" si="6"/>
        <v>0</v>
      </c>
      <c r="BH80" s="202">
        <f t="shared" si="7"/>
        <v>0</v>
      </c>
      <c r="BI80" s="202">
        <f t="shared" si="8"/>
        <v>0</v>
      </c>
      <c r="BJ80" s="22" t="s">
        <v>77</v>
      </c>
      <c r="BK80" s="202">
        <f t="shared" si="9"/>
        <v>0</v>
      </c>
      <c r="BL80" s="22" t="s">
        <v>178</v>
      </c>
      <c r="BM80" s="22" t="s">
        <v>4226</v>
      </c>
    </row>
    <row r="81" spans="2:65" s="1" customFormat="1" ht="22.5" customHeight="1">
      <c r="B81" s="39"/>
      <c r="C81" s="191" t="s">
        <v>187</v>
      </c>
      <c r="D81" s="191" t="s">
        <v>173</v>
      </c>
      <c r="E81" s="192" t="s">
        <v>4227</v>
      </c>
      <c r="F81" s="193" t="s">
        <v>4228</v>
      </c>
      <c r="G81" s="194" t="s">
        <v>1605</v>
      </c>
      <c r="H81" s="195">
        <v>1</v>
      </c>
      <c r="I81" s="196"/>
      <c r="J81" s="197">
        <f t="shared" si="0"/>
        <v>0</v>
      </c>
      <c r="K81" s="193" t="s">
        <v>21</v>
      </c>
      <c r="L81" s="59"/>
      <c r="M81" s="198" t="s">
        <v>21</v>
      </c>
      <c r="N81" s="199" t="s">
        <v>40</v>
      </c>
      <c r="O81" s="40"/>
      <c r="P81" s="200">
        <f t="shared" si="1"/>
        <v>0</v>
      </c>
      <c r="Q81" s="200">
        <v>0</v>
      </c>
      <c r="R81" s="200">
        <f t="shared" si="2"/>
        <v>0</v>
      </c>
      <c r="S81" s="200">
        <v>0</v>
      </c>
      <c r="T81" s="201">
        <f t="shared" si="3"/>
        <v>0</v>
      </c>
      <c r="AR81" s="22" t="s">
        <v>178</v>
      </c>
      <c r="AT81" s="22" t="s">
        <v>173</v>
      </c>
      <c r="AU81" s="22" t="s">
        <v>77</v>
      </c>
      <c r="AY81" s="22" t="s">
        <v>171</v>
      </c>
      <c r="BE81" s="202">
        <f t="shared" si="4"/>
        <v>0</v>
      </c>
      <c r="BF81" s="202">
        <f t="shared" si="5"/>
        <v>0</v>
      </c>
      <c r="BG81" s="202">
        <f t="shared" si="6"/>
        <v>0</v>
      </c>
      <c r="BH81" s="202">
        <f t="shared" si="7"/>
        <v>0</v>
      </c>
      <c r="BI81" s="202">
        <f t="shared" si="8"/>
        <v>0</v>
      </c>
      <c r="BJ81" s="22" t="s">
        <v>77</v>
      </c>
      <c r="BK81" s="202">
        <f t="shared" si="9"/>
        <v>0</v>
      </c>
      <c r="BL81" s="22" t="s">
        <v>178</v>
      </c>
      <c r="BM81" s="22" t="s">
        <v>4229</v>
      </c>
    </row>
    <row r="82" spans="2:65" s="1" customFormat="1" ht="22.5" customHeight="1">
      <c r="B82" s="39"/>
      <c r="C82" s="191" t="s">
        <v>178</v>
      </c>
      <c r="D82" s="191" t="s">
        <v>173</v>
      </c>
      <c r="E82" s="192" t="s">
        <v>4230</v>
      </c>
      <c r="F82" s="193" t="s">
        <v>4231</v>
      </c>
      <c r="G82" s="194" t="s">
        <v>1605</v>
      </c>
      <c r="H82" s="195">
        <v>1</v>
      </c>
      <c r="I82" s="196"/>
      <c r="J82" s="197">
        <f t="shared" si="0"/>
        <v>0</v>
      </c>
      <c r="K82" s="193" t="s">
        <v>21</v>
      </c>
      <c r="L82" s="59"/>
      <c r="M82" s="198" t="s">
        <v>21</v>
      </c>
      <c r="N82" s="199" t="s">
        <v>40</v>
      </c>
      <c r="O82" s="40"/>
      <c r="P82" s="200">
        <f t="shared" si="1"/>
        <v>0</v>
      </c>
      <c r="Q82" s="200">
        <v>0</v>
      </c>
      <c r="R82" s="200">
        <f t="shared" si="2"/>
        <v>0</v>
      </c>
      <c r="S82" s="200">
        <v>0</v>
      </c>
      <c r="T82" s="201">
        <f t="shared" si="3"/>
        <v>0</v>
      </c>
      <c r="AR82" s="22" t="s">
        <v>178</v>
      </c>
      <c r="AT82" s="22" t="s">
        <v>173</v>
      </c>
      <c r="AU82" s="22" t="s">
        <v>77</v>
      </c>
      <c r="AY82" s="22" t="s">
        <v>171</v>
      </c>
      <c r="BE82" s="202">
        <f t="shared" si="4"/>
        <v>0</v>
      </c>
      <c r="BF82" s="202">
        <f t="shared" si="5"/>
        <v>0</v>
      </c>
      <c r="BG82" s="202">
        <f t="shared" si="6"/>
        <v>0</v>
      </c>
      <c r="BH82" s="202">
        <f t="shared" si="7"/>
        <v>0</v>
      </c>
      <c r="BI82" s="202">
        <f t="shared" si="8"/>
        <v>0</v>
      </c>
      <c r="BJ82" s="22" t="s">
        <v>77</v>
      </c>
      <c r="BK82" s="202">
        <f t="shared" si="9"/>
        <v>0</v>
      </c>
      <c r="BL82" s="22" t="s">
        <v>178</v>
      </c>
      <c r="BM82" s="22" t="s">
        <v>4232</v>
      </c>
    </row>
    <row r="83" spans="2:65" s="1" customFormat="1" ht="22.5" customHeight="1">
      <c r="B83" s="39"/>
      <c r="C83" s="191" t="s">
        <v>197</v>
      </c>
      <c r="D83" s="191" t="s">
        <v>173</v>
      </c>
      <c r="E83" s="192" t="s">
        <v>4233</v>
      </c>
      <c r="F83" s="193" t="s">
        <v>4234</v>
      </c>
      <c r="G83" s="194" t="s">
        <v>1605</v>
      </c>
      <c r="H83" s="195">
        <v>1</v>
      </c>
      <c r="I83" s="196"/>
      <c r="J83" s="197">
        <f t="shared" si="0"/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AR83" s="22" t="s">
        <v>178</v>
      </c>
      <c r="AT83" s="22" t="s">
        <v>173</v>
      </c>
      <c r="AU83" s="22" t="s">
        <v>77</v>
      </c>
      <c r="AY83" s="22" t="s">
        <v>171</v>
      </c>
      <c r="BE83" s="202">
        <f t="shared" si="4"/>
        <v>0</v>
      </c>
      <c r="BF83" s="202">
        <f t="shared" si="5"/>
        <v>0</v>
      </c>
      <c r="BG83" s="202">
        <f t="shared" si="6"/>
        <v>0</v>
      </c>
      <c r="BH83" s="202">
        <f t="shared" si="7"/>
        <v>0</v>
      </c>
      <c r="BI83" s="202">
        <f t="shared" si="8"/>
        <v>0</v>
      </c>
      <c r="BJ83" s="22" t="s">
        <v>77</v>
      </c>
      <c r="BK83" s="202">
        <f t="shared" si="9"/>
        <v>0</v>
      </c>
      <c r="BL83" s="22" t="s">
        <v>178</v>
      </c>
      <c r="BM83" s="22" t="s">
        <v>4235</v>
      </c>
    </row>
    <row r="84" spans="2:65" s="1" customFormat="1" ht="31.5" customHeight="1">
      <c r="B84" s="39"/>
      <c r="C84" s="191" t="s">
        <v>201</v>
      </c>
      <c r="D84" s="191" t="s">
        <v>173</v>
      </c>
      <c r="E84" s="192" t="s">
        <v>4236</v>
      </c>
      <c r="F84" s="193" t="s">
        <v>4237</v>
      </c>
      <c r="G84" s="194" t="s">
        <v>1605</v>
      </c>
      <c r="H84" s="195">
        <v>1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178</v>
      </c>
      <c r="AT84" s="22" t="s">
        <v>173</v>
      </c>
      <c r="AU84" s="22" t="s">
        <v>77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178</v>
      </c>
      <c r="BM84" s="22" t="s">
        <v>4238</v>
      </c>
    </row>
    <row r="85" spans="2:65" s="1" customFormat="1" ht="31.5" customHeight="1">
      <c r="B85" s="39"/>
      <c r="C85" s="191" t="s">
        <v>207</v>
      </c>
      <c r="D85" s="191" t="s">
        <v>173</v>
      </c>
      <c r="E85" s="192" t="s">
        <v>4239</v>
      </c>
      <c r="F85" s="193" t="s">
        <v>4240</v>
      </c>
      <c r="G85" s="194" t="s">
        <v>1605</v>
      </c>
      <c r="H85" s="195">
        <v>1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178</v>
      </c>
      <c r="AT85" s="22" t="s">
        <v>173</v>
      </c>
      <c r="AU85" s="22" t="s">
        <v>77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178</v>
      </c>
      <c r="BM85" s="22" t="s">
        <v>4241</v>
      </c>
    </row>
    <row r="86" spans="2:65" s="1" customFormat="1" ht="22.5" customHeight="1">
      <c r="B86" s="39"/>
      <c r="C86" s="191" t="s">
        <v>212</v>
      </c>
      <c r="D86" s="191" t="s">
        <v>173</v>
      </c>
      <c r="E86" s="192" t="s">
        <v>4242</v>
      </c>
      <c r="F86" s="193" t="s">
        <v>4243</v>
      </c>
      <c r="G86" s="194" t="s">
        <v>1605</v>
      </c>
      <c r="H86" s="195">
        <v>1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178</v>
      </c>
      <c r="AT86" s="22" t="s">
        <v>173</v>
      </c>
      <c r="AU86" s="22" t="s">
        <v>77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178</v>
      </c>
      <c r="BM86" s="22" t="s">
        <v>4244</v>
      </c>
    </row>
    <row r="87" spans="2:65" s="1" customFormat="1" ht="22.5" customHeight="1">
      <c r="B87" s="39"/>
      <c r="C87" s="191" t="s">
        <v>216</v>
      </c>
      <c r="D87" s="191" t="s">
        <v>173</v>
      </c>
      <c r="E87" s="192" t="s">
        <v>4245</v>
      </c>
      <c r="F87" s="193" t="s">
        <v>4246</v>
      </c>
      <c r="G87" s="194" t="s">
        <v>1605</v>
      </c>
      <c r="H87" s="195">
        <v>1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178</v>
      </c>
      <c r="AT87" s="22" t="s">
        <v>173</v>
      </c>
      <c r="AU87" s="22" t="s">
        <v>77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178</v>
      </c>
      <c r="BM87" s="22" t="s">
        <v>4247</v>
      </c>
    </row>
    <row r="88" spans="2:65" s="1" customFormat="1" ht="22.5" customHeight="1">
      <c r="B88" s="39"/>
      <c r="C88" s="191" t="s">
        <v>223</v>
      </c>
      <c r="D88" s="191" t="s">
        <v>173</v>
      </c>
      <c r="E88" s="192" t="s">
        <v>4248</v>
      </c>
      <c r="F88" s="193" t="s">
        <v>4249</v>
      </c>
      <c r="G88" s="194" t="s">
        <v>1605</v>
      </c>
      <c r="H88" s="195">
        <v>1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178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178</v>
      </c>
      <c r="BM88" s="22" t="s">
        <v>4250</v>
      </c>
    </row>
    <row r="89" spans="2:65" s="1" customFormat="1" ht="22.5" customHeight="1">
      <c r="B89" s="39"/>
      <c r="C89" s="191" t="s">
        <v>228</v>
      </c>
      <c r="D89" s="191" t="s">
        <v>173</v>
      </c>
      <c r="E89" s="192" t="s">
        <v>4251</v>
      </c>
      <c r="F89" s="193" t="s">
        <v>4252</v>
      </c>
      <c r="G89" s="194" t="s">
        <v>1605</v>
      </c>
      <c r="H89" s="195">
        <v>1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178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178</v>
      </c>
      <c r="BM89" s="22" t="s">
        <v>4253</v>
      </c>
    </row>
    <row r="90" spans="2:65" s="1" customFormat="1" ht="22.5" customHeight="1">
      <c r="B90" s="39"/>
      <c r="C90" s="191" t="s">
        <v>110</v>
      </c>
      <c r="D90" s="191" t="s">
        <v>173</v>
      </c>
      <c r="E90" s="192" t="s">
        <v>4254</v>
      </c>
      <c r="F90" s="193" t="s">
        <v>4255</v>
      </c>
      <c r="G90" s="194" t="s">
        <v>1605</v>
      </c>
      <c r="H90" s="195">
        <v>1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178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178</v>
      </c>
      <c r="BM90" s="22" t="s">
        <v>4256</v>
      </c>
    </row>
    <row r="91" spans="2:65" s="1" customFormat="1" ht="22.5" customHeight="1">
      <c r="B91" s="39"/>
      <c r="C91" s="191" t="s">
        <v>237</v>
      </c>
      <c r="D91" s="191" t="s">
        <v>173</v>
      </c>
      <c r="E91" s="192" t="s">
        <v>4257</v>
      </c>
      <c r="F91" s="193" t="s">
        <v>4258</v>
      </c>
      <c r="G91" s="194" t="s">
        <v>1605</v>
      </c>
      <c r="H91" s="195">
        <v>1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178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178</v>
      </c>
      <c r="BM91" s="22" t="s">
        <v>4259</v>
      </c>
    </row>
    <row r="92" spans="2:65" s="1" customFormat="1" ht="22.5" customHeight="1">
      <c r="B92" s="39"/>
      <c r="C92" s="191" t="s">
        <v>241</v>
      </c>
      <c r="D92" s="191" t="s">
        <v>173</v>
      </c>
      <c r="E92" s="192" t="s">
        <v>4260</v>
      </c>
      <c r="F92" s="193" t="s">
        <v>4261</v>
      </c>
      <c r="G92" s="194" t="s">
        <v>1605</v>
      </c>
      <c r="H92" s="195">
        <v>1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178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178</v>
      </c>
      <c r="BM92" s="22" t="s">
        <v>4262</v>
      </c>
    </row>
    <row r="93" spans="2:65" s="1" customFormat="1" ht="22.5" customHeight="1">
      <c r="B93" s="39"/>
      <c r="C93" s="191" t="s">
        <v>10</v>
      </c>
      <c r="D93" s="191" t="s">
        <v>173</v>
      </c>
      <c r="E93" s="192" t="s">
        <v>4263</v>
      </c>
      <c r="F93" s="193" t="s">
        <v>4264</v>
      </c>
      <c r="G93" s="194" t="s">
        <v>1605</v>
      </c>
      <c r="H93" s="195">
        <v>1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178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178</v>
      </c>
      <c r="BM93" s="22" t="s">
        <v>4265</v>
      </c>
    </row>
    <row r="94" spans="2:65" s="1" customFormat="1" ht="22.5" customHeight="1">
      <c r="B94" s="39"/>
      <c r="C94" s="191" t="s">
        <v>249</v>
      </c>
      <c r="D94" s="191" t="s">
        <v>173</v>
      </c>
      <c r="E94" s="192" t="s">
        <v>4266</v>
      </c>
      <c r="F94" s="193" t="s">
        <v>4267</v>
      </c>
      <c r="G94" s="194" t="s">
        <v>1605</v>
      </c>
      <c r="H94" s="195">
        <v>1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178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4268</v>
      </c>
    </row>
    <row r="95" spans="2:65" s="1" customFormat="1" ht="22.5" customHeight="1">
      <c r="B95" s="39"/>
      <c r="C95" s="191" t="s">
        <v>253</v>
      </c>
      <c r="D95" s="191" t="s">
        <v>173</v>
      </c>
      <c r="E95" s="192" t="s">
        <v>4269</v>
      </c>
      <c r="F95" s="193" t="s">
        <v>4270</v>
      </c>
      <c r="G95" s="194" t="s">
        <v>1605</v>
      </c>
      <c r="H95" s="195">
        <v>1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178</v>
      </c>
      <c r="AT95" s="22" t="s">
        <v>173</v>
      </c>
      <c r="AU95" s="22" t="s">
        <v>77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178</v>
      </c>
      <c r="BM95" s="22" t="s">
        <v>4271</v>
      </c>
    </row>
    <row r="96" spans="2:65" s="1" customFormat="1" ht="22.5" customHeight="1">
      <c r="B96" s="39"/>
      <c r="C96" s="191" t="s">
        <v>259</v>
      </c>
      <c r="D96" s="191" t="s">
        <v>173</v>
      </c>
      <c r="E96" s="192" t="s">
        <v>4272</v>
      </c>
      <c r="F96" s="193" t="s">
        <v>4273</v>
      </c>
      <c r="G96" s="194" t="s">
        <v>1605</v>
      </c>
      <c r="H96" s="195">
        <v>1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178</v>
      </c>
      <c r="AT96" s="22" t="s">
        <v>173</v>
      </c>
      <c r="AU96" s="22" t="s">
        <v>77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178</v>
      </c>
      <c r="BM96" s="22" t="s">
        <v>4274</v>
      </c>
    </row>
    <row r="97" spans="2:65" s="1" customFormat="1" ht="22.5" customHeight="1">
      <c r="B97" s="39"/>
      <c r="C97" s="191" t="s">
        <v>266</v>
      </c>
      <c r="D97" s="191" t="s">
        <v>173</v>
      </c>
      <c r="E97" s="192" t="s">
        <v>4275</v>
      </c>
      <c r="F97" s="193" t="s">
        <v>4276</v>
      </c>
      <c r="G97" s="194" t="s">
        <v>1605</v>
      </c>
      <c r="H97" s="195">
        <v>1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178</v>
      </c>
      <c r="AT97" s="22" t="s">
        <v>173</v>
      </c>
      <c r="AU97" s="22" t="s">
        <v>77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178</v>
      </c>
      <c r="BM97" s="22" t="s">
        <v>4277</v>
      </c>
    </row>
    <row r="98" spans="2:65" s="1" customFormat="1" ht="22.5" customHeight="1">
      <c r="B98" s="39"/>
      <c r="C98" s="191" t="s">
        <v>276</v>
      </c>
      <c r="D98" s="191" t="s">
        <v>173</v>
      </c>
      <c r="E98" s="192" t="s">
        <v>4278</v>
      </c>
      <c r="F98" s="193" t="s">
        <v>4279</v>
      </c>
      <c r="G98" s="194" t="s">
        <v>1605</v>
      </c>
      <c r="H98" s="195">
        <v>1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178</v>
      </c>
      <c r="AT98" s="22" t="s">
        <v>173</v>
      </c>
      <c r="AU98" s="22" t="s">
        <v>77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178</v>
      </c>
      <c r="BM98" s="22" t="s">
        <v>4280</v>
      </c>
    </row>
    <row r="99" spans="2:65" s="1" customFormat="1" ht="22.5" customHeight="1">
      <c r="B99" s="39"/>
      <c r="C99" s="191" t="s">
        <v>9</v>
      </c>
      <c r="D99" s="191" t="s">
        <v>173</v>
      </c>
      <c r="E99" s="192" t="s">
        <v>4281</v>
      </c>
      <c r="F99" s="193" t="s">
        <v>4282</v>
      </c>
      <c r="G99" s="194" t="s">
        <v>1605</v>
      </c>
      <c r="H99" s="195">
        <v>1</v>
      </c>
      <c r="I99" s="196"/>
      <c r="J99" s="197">
        <f t="shared" si="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178</v>
      </c>
      <c r="AT99" s="22" t="s">
        <v>173</v>
      </c>
      <c r="AU99" s="22" t="s">
        <v>77</v>
      </c>
      <c r="AY99" s="22" t="s">
        <v>171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77</v>
      </c>
      <c r="BK99" s="202">
        <f t="shared" si="9"/>
        <v>0</v>
      </c>
      <c r="BL99" s="22" t="s">
        <v>178</v>
      </c>
      <c r="BM99" s="22" t="s">
        <v>4283</v>
      </c>
    </row>
    <row r="100" spans="2:65" s="1" customFormat="1" ht="22.5" customHeight="1">
      <c r="B100" s="39"/>
      <c r="C100" s="191" t="s">
        <v>289</v>
      </c>
      <c r="D100" s="191" t="s">
        <v>173</v>
      </c>
      <c r="E100" s="192" t="s">
        <v>4284</v>
      </c>
      <c r="F100" s="193" t="s">
        <v>4285</v>
      </c>
      <c r="G100" s="194" t="s">
        <v>1605</v>
      </c>
      <c r="H100" s="195">
        <v>1</v>
      </c>
      <c r="I100" s="196"/>
      <c r="J100" s="197">
        <f t="shared" si="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178</v>
      </c>
      <c r="AT100" s="22" t="s">
        <v>173</v>
      </c>
      <c r="AU100" s="22" t="s">
        <v>77</v>
      </c>
      <c r="AY100" s="22" t="s">
        <v>171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77</v>
      </c>
      <c r="BK100" s="202">
        <f t="shared" si="9"/>
        <v>0</v>
      </c>
      <c r="BL100" s="22" t="s">
        <v>178</v>
      </c>
      <c r="BM100" s="22" t="s">
        <v>4286</v>
      </c>
    </row>
    <row r="101" spans="2:65" s="1" customFormat="1" ht="22.5" customHeight="1">
      <c r="B101" s="39"/>
      <c r="C101" s="191" t="s">
        <v>294</v>
      </c>
      <c r="D101" s="191" t="s">
        <v>173</v>
      </c>
      <c r="E101" s="192" t="s">
        <v>4287</v>
      </c>
      <c r="F101" s="193" t="s">
        <v>4288</v>
      </c>
      <c r="G101" s="194" t="s">
        <v>1605</v>
      </c>
      <c r="H101" s="195">
        <v>1</v>
      </c>
      <c r="I101" s="196"/>
      <c r="J101" s="197">
        <f t="shared" si="0"/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 t="shared" si="1"/>
        <v>0</v>
      </c>
      <c r="Q101" s="200">
        <v>0</v>
      </c>
      <c r="R101" s="200">
        <f t="shared" si="2"/>
        <v>0</v>
      </c>
      <c r="S101" s="200">
        <v>0</v>
      </c>
      <c r="T101" s="201">
        <f t="shared" si="3"/>
        <v>0</v>
      </c>
      <c r="AR101" s="22" t="s">
        <v>178</v>
      </c>
      <c r="AT101" s="22" t="s">
        <v>173</v>
      </c>
      <c r="AU101" s="22" t="s">
        <v>77</v>
      </c>
      <c r="AY101" s="22" t="s">
        <v>171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77</v>
      </c>
      <c r="BK101" s="202">
        <f t="shared" si="9"/>
        <v>0</v>
      </c>
      <c r="BL101" s="22" t="s">
        <v>178</v>
      </c>
      <c r="BM101" s="22" t="s">
        <v>4289</v>
      </c>
    </row>
    <row r="102" spans="2:65" s="1" customFormat="1" ht="22.5" customHeight="1">
      <c r="B102" s="39"/>
      <c r="C102" s="191" t="s">
        <v>299</v>
      </c>
      <c r="D102" s="191" t="s">
        <v>173</v>
      </c>
      <c r="E102" s="192" t="s">
        <v>4290</v>
      </c>
      <c r="F102" s="193" t="s">
        <v>4291</v>
      </c>
      <c r="G102" s="194" t="s">
        <v>1605</v>
      </c>
      <c r="H102" s="195">
        <v>1</v>
      </c>
      <c r="I102" s="196"/>
      <c r="J102" s="197">
        <f t="shared" si="0"/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 t="shared" si="1"/>
        <v>0</v>
      </c>
      <c r="Q102" s="200">
        <v>0</v>
      </c>
      <c r="R102" s="200">
        <f t="shared" si="2"/>
        <v>0</v>
      </c>
      <c r="S102" s="200">
        <v>0</v>
      </c>
      <c r="T102" s="201">
        <f t="shared" si="3"/>
        <v>0</v>
      </c>
      <c r="AR102" s="22" t="s">
        <v>178</v>
      </c>
      <c r="AT102" s="22" t="s">
        <v>173</v>
      </c>
      <c r="AU102" s="22" t="s">
        <v>77</v>
      </c>
      <c r="AY102" s="22" t="s">
        <v>171</v>
      </c>
      <c r="BE102" s="202">
        <f t="shared" si="4"/>
        <v>0</v>
      </c>
      <c r="BF102" s="202">
        <f t="shared" si="5"/>
        <v>0</v>
      </c>
      <c r="BG102" s="202">
        <f t="shared" si="6"/>
        <v>0</v>
      </c>
      <c r="BH102" s="202">
        <f t="shared" si="7"/>
        <v>0</v>
      </c>
      <c r="BI102" s="202">
        <f t="shared" si="8"/>
        <v>0</v>
      </c>
      <c r="BJ102" s="22" t="s">
        <v>77</v>
      </c>
      <c r="BK102" s="202">
        <f t="shared" si="9"/>
        <v>0</v>
      </c>
      <c r="BL102" s="22" t="s">
        <v>178</v>
      </c>
      <c r="BM102" s="22" t="s">
        <v>4292</v>
      </c>
    </row>
    <row r="103" spans="2:65" s="1" customFormat="1" ht="22.5" customHeight="1">
      <c r="B103" s="39"/>
      <c r="C103" s="191" t="s">
        <v>305</v>
      </c>
      <c r="D103" s="191" t="s">
        <v>173</v>
      </c>
      <c r="E103" s="192" t="s">
        <v>4293</v>
      </c>
      <c r="F103" s="193" t="s">
        <v>4294</v>
      </c>
      <c r="G103" s="194" t="s">
        <v>3760</v>
      </c>
      <c r="H103" s="195">
        <v>1</v>
      </c>
      <c r="I103" s="196"/>
      <c r="J103" s="197">
        <f t="shared" si="0"/>
        <v>0</v>
      </c>
      <c r="K103" s="193" t="s">
        <v>21</v>
      </c>
      <c r="L103" s="59"/>
      <c r="M103" s="198" t="s">
        <v>21</v>
      </c>
      <c r="N103" s="199" t="s">
        <v>40</v>
      </c>
      <c r="O103" s="40"/>
      <c r="P103" s="200">
        <f t="shared" si="1"/>
        <v>0</v>
      </c>
      <c r="Q103" s="200">
        <v>0</v>
      </c>
      <c r="R103" s="200">
        <f t="shared" si="2"/>
        <v>0</v>
      </c>
      <c r="S103" s="200">
        <v>0</v>
      </c>
      <c r="T103" s="201">
        <f t="shared" si="3"/>
        <v>0</v>
      </c>
      <c r="AR103" s="22" t="s">
        <v>178</v>
      </c>
      <c r="AT103" s="22" t="s">
        <v>173</v>
      </c>
      <c r="AU103" s="22" t="s">
        <v>77</v>
      </c>
      <c r="AY103" s="22" t="s">
        <v>171</v>
      </c>
      <c r="BE103" s="202">
        <f t="shared" si="4"/>
        <v>0</v>
      </c>
      <c r="BF103" s="202">
        <f t="shared" si="5"/>
        <v>0</v>
      </c>
      <c r="BG103" s="202">
        <f t="shared" si="6"/>
        <v>0</v>
      </c>
      <c r="BH103" s="202">
        <f t="shared" si="7"/>
        <v>0</v>
      </c>
      <c r="BI103" s="202">
        <f t="shared" si="8"/>
        <v>0</v>
      </c>
      <c r="BJ103" s="22" t="s">
        <v>77</v>
      </c>
      <c r="BK103" s="202">
        <f t="shared" si="9"/>
        <v>0</v>
      </c>
      <c r="BL103" s="22" t="s">
        <v>178</v>
      </c>
      <c r="BM103" s="22" t="s">
        <v>4295</v>
      </c>
    </row>
    <row r="104" spans="2:65" s="1" customFormat="1" ht="31.5" customHeight="1">
      <c r="B104" s="39"/>
      <c r="C104" s="191" t="s">
        <v>310</v>
      </c>
      <c r="D104" s="191" t="s">
        <v>173</v>
      </c>
      <c r="E104" s="192" t="s">
        <v>4296</v>
      </c>
      <c r="F104" s="193" t="s">
        <v>4297</v>
      </c>
      <c r="G104" s="194" t="s">
        <v>3760</v>
      </c>
      <c r="H104" s="195">
        <v>1</v>
      </c>
      <c r="I104" s="196"/>
      <c r="J104" s="197">
        <f t="shared" si="0"/>
        <v>0</v>
      </c>
      <c r="K104" s="193" t="s">
        <v>21</v>
      </c>
      <c r="L104" s="59"/>
      <c r="M104" s="198" t="s">
        <v>21</v>
      </c>
      <c r="N104" s="242" t="s">
        <v>40</v>
      </c>
      <c r="O104" s="243"/>
      <c r="P104" s="244">
        <f t="shared" si="1"/>
        <v>0</v>
      </c>
      <c r="Q104" s="244">
        <v>0</v>
      </c>
      <c r="R104" s="244">
        <f t="shared" si="2"/>
        <v>0</v>
      </c>
      <c r="S104" s="244">
        <v>0</v>
      </c>
      <c r="T104" s="245">
        <f t="shared" si="3"/>
        <v>0</v>
      </c>
      <c r="AR104" s="22" t="s">
        <v>178</v>
      </c>
      <c r="AT104" s="22" t="s">
        <v>173</v>
      </c>
      <c r="AU104" s="22" t="s">
        <v>77</v>
      </c>
      <c r="AY104" s="22" t="s">
        <v>171</v>
      </c>
      <c r="BE104" s="202">
        <f t="shared" si="4"/>
        <v>0</v>
      </c>
      <c r="BF104" s="202">
        <f t="shared" si="5"/>
        <v>0</v>
      </c>
      <c r="BG104" s="202">
        <f t="shared" si="6"/>
        <v>0</v>
      </c>
      <c r="BH104" s="202">
        <f t="shared" si="7"/>
        <v>0</v>
      </c>
      <c r="BI104" s="202">
        <f t="shared" si="8"/>
        <v>0</v>
      </c>
      <c r="BJ104" s="22" t="s">
        <v>77</v>
      </c>
      <c r="BK104" s="202">
        <f t="shared" si="9"/>
        <v>0</v>
      </c>
      <c r="BL104" s="22" t="s">
        <v>178</v>
      </c>
      <c r="BM104" s="22" t="s">
        <v>4298</v>
      </c>
    </row>
    <row r="105" spans="2:65" s="1" customFormat="1" ht="6.95" customHeight="1">
      <c r="B105" s="54"/>
      <c r="C105" s="55"/>
      <c r="D105" s="55"/>
      <c r="E105" s="55"/>
      <c r="F105" s="55"/>
      <c r="G105" s="55"/>
      <c r="H105" s="55"/>
      <c r="I105" s="137"/>
      <c r="J105" s="55"/>
      <c r="K105" s="55"/>
      <c r="L105" s="59"/>
    </row>
  </sheetData>
  <sheetProtection algorithmName="SHA-512" hashValue="bKq1+olqw5L/azasXABhzhXsXxiI5SOOaNLSUmUJqv08iuCCbl0DXM5XwS9cHu3p99laqLvOiFBoV16ktPd2cw==" saltValue="eL/kr8dtZl4XZZJkx7DumQ==" spinCount="100000" sheet="1" objects="1" scenarios="1" formatCells="0" formatColumns="0" formatRows="0" sort="0" autoFilter="0"/>
  <autoFilter ref="C76:K104"/>
  <mergeCells count="9"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53" customWidth="1"/>
    <col min="2" max="2" width="1.6640625" style="253" customWidth="1"/>
    <col min="3" max="4" width="5" style="253" customWidth="1"/>
    <col min="5" max="5" width="11.6640625" style="253" customWidth="1"/>
    <col min="6" max="6" width="9.1640625" style="253" customWidth="1"/>
    <col min="7" max="7" width="5" style="253" customWidth="1"/>
    <col min="8" max="8" width="77.83203125" style="253" customWidth="1"/>
    <col min="9" max="10" width="20" style="253" customWidth="1"/>
    <col min="11" max="11" width="1.6640625" style="253" customWidth="1"/>
  </cols>
  <sheetData>
    <row r="1" spans="2:11" ht="37.5" customHeight="1"/>
    <row r="2" spans="2:1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3" customFormat="1" ht="45" customHeight="1">
      <c r="B3" s="257"/>
      <c r="C3" s="378" t="s">
        <v>4299</v>
      </c>
      <c r="D3" s="378"/>
      <c r="E3" s="378"/>
      <c r="F3" s="378"/>
      <c r="G3" s="378"/>
      <c r="H3" s="378"/>
      <c r="I3" s="378"/>
      <c r="J3" s="378"/>
      <c r="K3" s="258"/>
    </row>
    <row r="4" spans="2:11" ht="25.5" customHeight="1">
      <c r="B4" s="259"/>
      <c r="C4" s="379" t="s">
        <v>4300</v>
      </c>
      <c r="D4" s="379"/>
      <c r="E4" s="379"/>
      <c r="F4" s="379"/>
      <c r="G4" s="379"/>
      <c r="H4" s="379"/>
      <c r="I4" s="379"/>
      <c r="J4" s="379"/>
      <c r="K4" s="260"/>
    </row>
    <row r="5" spans="2:1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ht="15" customHeight="1">
      <c r="B6" s="259"/>
      <c r="C6" s="377" t="s">
        <v>4301</v>
      </c>
      <c r="D6" s="377"/>
      <c r="E6" s="377"/>
      <c r="F6" s="377"/>
      <c r="G6" s="377"/>
      <c r="H6" s="377"/>
      <c r="I6" s="377"/>
      <c r="J6" s="377"/>
      <c r="K6" s="260"/>
    </row>
    <row r="7" spans="2:11" ht="15" customHeight="1">
      <c r="B7" s="263"/>
      <c r="C7" s="377" t="s">
        <v>4302</v>
      </c>
      <c r="D7" s="377"/>
      <c r="E7" s="377"/>
      <c r="F7" s="377"/>
      <c r="G7" s="377"/>
      <c r="H7" s="377"/>
      <c r="I7" s="377"/>
      <c r="J7" s="377"/>
      <c r="K7" s="260"/>
    </row>
    <row r="8" spans="2:1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ht="15" customHeight="1">
      <c r="B9" s="263"/>
      <c r="C9" s="377" t="s">
        <v>4303</v>
      </c>
      <c r="D9" s="377"/>
      <c r="E9" s="377"/>
      <c r="F9" s="377"/>
      <c r="G9" s="377"/>
      <c r="H9" s="377"/>
      <c r="I9" s="377"/>
      <c r="J9" s="377"/>
      <c r="K9" s="260"/>
    </row>
    <row r="10" spans="2:11" ht="15" customHeight="1">
      <c r="B10" s="263"/>
      <c r="C10" s="262"/>
      <c r="D10" s="377" t="s">
        <v>4304</v>
      </c>
      <c r="E10" s="377"/>
      <c r="F10" s="377"/>
      <c r="G10" s="377"/>
      <c r="H10" s="377"/>
      <c r="I10" s="377"/>
      <c r="J10" s="377"/>
      <c r="K10" s="260"/>
    </row>
    <row r="11" spans="2:11" ht="15" customHeight="1">
      <c r="B11" s="263"/>
      <c r="C11" s="264"/>
      <c r="D11" s="377" t="s">
        <v>4305</v>
      </c>
      <c r="E11" s="377"/>
      <c r="F11" s="377"/>
      <c r="G11" s="377"/>
      <c r="H11" s="377"/>
      <c r="I11" s="377"/>
      <c r="J11" s="377"/>
      <c r="K11" s="260"/>
    </row>
    <row r="12" spans="2:11" ht="12.75" customHeight="1">
      <c r="B12" s="263"/>
      <c r="C12" s="264"/>
      <c r="D12" s="264"/>
      <c r="E12" s="264"/>
      <c r="F12" s="264"/>
      <c r="G12" s="264"/>
      <c r="H12" s="264"/>
      <c r="I12" s="264"/>
      <c r="J12" s="264"/>
      <c r="K12" s="260"/>
    </row>
    <row r="13" spans="2:11" ht="15" customHeight="1">
      <c r="B13" s="263"/>
      <c r="C13" s="264"/>
      <c r="D13" s="377" t="s">
        <v>4306</v>
      </c>
      <c r="E13" s="377"/>
      <c r="F13" s="377"/>
      <c r="G13" s="377"/>
      <c r="H13" s="377"/>
      <c r="I13" s="377"/>
      <c r="J13" s="377"/>
      <c r="K13" s="260"/>
    </row>
    <row r="14" spans="2:11" ht="15" customHeight="1">
      <c r="B14" s="263"/>
      <c r="C14" s="264"/>
      <c r="D14" s="377" t="s">
        <v>4307</v>
      </c>
      <c r="E14" s="377"/>
      <c r="F14" s="377"/>
      <c r="G14" s="377"/>
      <c r="H14" s="377"/>
      <c r="I14" s="377"/>
      <c r="J14" s="377"/>
      <c r="K14" s="260"/>
    </row>
    <row r="15" spans="2:11" ht="15" customHeight="1">
      <c r="B15" s="263"/>
      <c r="C15" s="264"/>
      <c r="D15" s="377" t="s">
        <v>4308</v>
      </c>
      <c r="E15" s="377"/>
      <c r="F15" s="377"/>
      <c r="G15" s="377"/>
      <c r="H15" s="377"/>
      <c r="I15" s="377"/>
      <c r="J15" s="377"/>
      <c r="K15" s="260"/>
    </row>
    <row r="16" spans="2:11" ht="15" customHeight="1">
      <c r="B16" s="263"/>
      <c r="C16" s="264"/>
      <c r="D16" s="264"/>
      <c r="E16" s="265" t="s">
        <v>76</v>
      </c>
      <c r="F16" s="377" t="s">
        <v>4309</v>
      </c>
      <c r="G16" s="377"/>
      <c r="H16" s="377"/>
      <c r="I16" s="377"/>
      <c r="J16" s="377"/>
      <c r="K16" s="260"/>
    </row>
    <row r="17" spans="2:11" ht="15" customHeight="1">
      <c r="B17" s="263"/>
      <c r="C17" s="264"/>
      <c r="D17" s="264"/>
      <c r="E17" s="265" t="s">
        <v>4310</v>
      </c>
      <c r="F17" s="377" t="s">
        <v>4311</v>
      </c>
      <c r="G17" s="377"/>
      <c r="H17" s="377"/>
      <c r="I17" s="377"/>
      <c r="J17" s="377"/>
      <c r="K17" s="260"/>
    </row>
    <row r="18" spans="2:11" ht="15" customHeight="1">
      <c r="B18" s="263"/>
      <c r="C18" s="264"/>
      <c r="D18" s="264"/>
      <c r="E18" s="265" t="s">
        <v>4312</v>
      </c>
      <c r="F18" s="377" t="s">
        <v>4313</v>
      </c>
      <c r="G18" s="377"/>
      <c r="H18" s="377"/>
      <c r="I18" s="377"/>
      <c r="J18" s="377"/>
      <c r="K18" s="260"/>
    </row>
    <row r="19" spans="2:11" ht="15" customHeight="1">
      <c r="B19" s="263"/>
      <c r="C19" s="264"/>
      <c r="D19" s="264"/>
      <c r="E19" s="265" t="s">
        <v>4314</v>
      </c>
      <c r="F19" s="377" t="s">
        <v>111</v>
      </c>
      <c r="G19" s="377"/>
      <c r="H19" s="377"/>
      <c r="I19" s="377"/>
      <c r="J19" s="377"/>
      <c r="K19" s="260"/>
    </row>
    <row r="20" spans="2:11" ht="15" customHeight="1">
      <c r="B20" s="263"/>
      <c r="C20" s="264"/>
      <c r="D20" s="264"/>
      <c r="E20" s="265" t="s">
        <v>4315</v>
      </c>
      <c r="F20" s="377" t="s">
        <v>4316</v>
      </c>
      <c r="G20" s="377"/>
      <c r="H20" s="377"/>
      <c r="I20" s="377"/>
      <c r="J20" s="377"/>
      <c r="K20" s="260"/>
    </row>
    <row r="21" spans="2:11" ht="15" customHeight="1">
      <c r="B21" s="263"/>
      <c r="C21" s="264"/>
      <c r="D21" s="264"/>
      <c r="E21" s="265" t="s">
        <v>4317</v>
      </c>
      <c r="F21" s="377" t="s">
        <v>4318</v>
      </c>
      <c r="G21" s="377"/>
      <c r="H21" s="377"/>
      <c r="I21" s="377"/>
      <c r="J21" s="377"/>
      <c r="K21" s="260"/>
    </row>
    <row r="22" spans="2:11" ht="12.75" customHeight="1">
      <c r="B22" s="263"/>
      <c r="C22" s="264"/>
      <c r="D22" s="264"/>
      <c r="E22" s="264"/>
      <c r="F22" s="264"/>
      <c r="G22" s="264"/>
      <c r="H22" s="264"/>
      <c r="I22" s="264"/>
      <c r="J22" s="264"/>
      <c r="K22" s="260"/>
    </row>
    <row r="23" spans="2:11" ht="15" customHeight="1">
      <c r="B23" s="263"/>
      <c r="C23" s="377" t="s">
        <v>4319</v>
      </c>
      <c r="D23" s="377"/>
      <c r="E23" s="377"/>
      <c r="F23" s="377"/>
      <c r="G23" s="377"/>
      <c r="H23" s="377"/>
      <c r="I23" s="377"/>
      <c r="J23" s="377"/>
      <c r="K23" s="260"/>
    </row>
    <row r="24" spans="2:11" ht="15" customHeight="1">
      <c r="B24" s="263"/>
      <c r="C24" s="377" t="s">
        <v>4320</v>
      </c>
      <c r="D24" s="377"/>
      <c r="E24" s="377"/>
      <c r="F24" s="377"/>
      <c r="G24" s="377"/>
      <c r="H24" s="377"/>
      <c r="I24" s="377"/>
      <c r="J24" s="377"/>
      <c r="K24" s="260"/>
    </row>
    <row r="25" spans="2:11" ht="15" customHeight="1">
      <c r="B25" s="263"/>
      <c r="C25" s="262"/>
      <c r="D25" s="377" t="s">
        <v>4321</v>
      </c>
      <c r="E25" s="377"/>
      <c r="F25" s="377"/>
      <c r="G25" s="377"/>
      <c r="H25" s="377"/>
      <c r="I25" s="377"/>
      <c r="J25" s="377"/>
      <c r="K25" s="260"/>
    </row>
    <row r="26" spans="2:11" ht="15" customHeight="1">
      <c r="B26" s="263"/>
      <c r="C26" s="264"/>
      <c r="D26" s="377" t="s">
        <v>4322</v>
      </c>
      <c r="E26" s="377"/>
      <c r="F26" s="377"/>
      <c r="G26" s="377"/>
      <c r="H26" s="377"/>
      <c r="I26" s="377"/>
      <c r="J26" s="377"/>
      <c r="K26" s="260"/>
    </row>
    <row r="27" spans="2:11" ht="12.75" customHeight="1">
      <c r="B27" s="263"/>
      <c r="C27" s="264"/>
      <c r="D27" s="264"/>
      <c r="E27" s="264"/>
      <c r="F27" s="264"/>
      <c r="G27" s="264"/>
      <c r="H27" s="264"/>
      <c r="I27" s="264"/>
      <c r="J27" s="264"/>
      <c r="K27" s="260"/>
    </row>
    <row r="28" spans="2:11" ht="15" customHeight="1">
      <c r="B28" s="263"/>
      <c r="C28" s="264"/>
      <c r="D28" s="377" t="s">
        <v>4323</v>
      </c>
      <c r="E28" s="377"/>
      <c r="F28" s="377"/>
      <c r="G28" s="377"/>
      <c r="H28" s="377"/>
      <c r="I28" s="377"/>
      <c r="J28" s="377"/>
      <c r="K28" s="260"/>
    </row>
    <row r="29" spans="2:11" ht="15" customHeight="1">
      <c r="B29" s="263"/>
      <c r="C29" s="264"/>
      <c r="D29" s="377" t="s">
        <v>4324</v>
      </c>
      <c r="E29" s="377"/>
      <c r="F29" s="377"/>
      <c r="G29" s="377"/>
      <c r="H29" s="377"/>
      <c r="I29" s="377"/>
      <c r="J29" s="377"/>
      <c r="K29" s="260"/>
    </row>
    <row r="30" spans="2:11" ht="12.75" customHeight="1">
      <c r="B30" s="263"/>
      <c r="C30" s="264"/>
      <c r="D30" s="264"/>
      <c r="E30" s="264"/>
      <c r="F30" s="264"/>
      <c r="G30" s="264"/>
      <c r="H30" s="264"/>
      <c r="I30" s="264"/>
      <c r="J30" s="264"/>
      <c r="K30" s="260"/>
    </row>
    <row r="31" spans="2:11" ht="15" customHeight="1">
      <c r="B31" s="263"/>
      <c r="C31" s="264"/>
      <c r="D31" s="377" t="s">
        <v>4325</v>
      </c>
      <c r="E31" s="377"/>
      <c r="F31" s="377"/>
      <c r="G31" s="377"/>
      <c r="H31" s="377"/>
      <c r="I31" s="377"/>
      <c r="J31" s="377"/>
      <c r="K31" s="260"/>
    </row>
    <row r="32" spans="2:11" ht="15" customHeight="1">
      <c r="B32" s="263"/>
      <c r="C32" s="264"/>
      <c r="D32" s="377" t="s">
        <v>4326</v>
      </c>
      <c r="E32" s="377"/>
      <c r="F32" s="377"/>
      <c r="G32" s="377"/>
      <c r="H32" s="377"/>
      <c r="I32" s="377"/>
      <c r="J32" s="377"/>
      <c r="K32" s="260"/>
    </row>
    <row r="33" spans="2:11" ht="15" customHeight="1">
      <c r="B33" s="263"/>
      <c r="C33" s="264"/>
      <c r="D33" s="377" t="s">
        <v>4327</v>
      </c>
      <c r="E33" s="377"/>
      <c r="F33" s="377"/>
      <c r="G33" s="377"/>
      <c r="H33" s="377"/>
      <c r="I33" s="377"/>
      <c r="J33" s="377"/>
      <c r="K33" s="260"/>
    </row>
    <row r="34" spans="2:11" ht="15" customHeight="1">
      <c r="B34" s="263"/>
      <c r="C34" s="264"/>
      <c r="D34" s="262"/>
      <c r="E34" s="266" t="s">
        <v>156</v>
      </c>
      <c r="F34" s="262"/>
      <c r="G34" s="377" t="s">
        <v>4328</v>
      </c>
      <c r="H34" s="377"/>
      <c r="I34" s="377"/>
      <c r="J34" s="377"/>
      <c r="K34" s="260"/>
    </row>
    <row r="35" spans="2:11" ht="30.75" customHeight="1">
      <c r="B35" s="263"/>
      <c r="C35" s="264"/>
      <c r="D35" s="262"/>
      <c r="E35" s="266" t="s">
        <v>4329</v>
      </c>
      <c r="F35" s="262"/>
      <c r="G35" s="377" t="s">
        <v>4330</v>
      </c>
      <c r="H35" s="377"/>
      <c r="I35" s="377"/>
      <c r="J35" s="377"/>
      <c r="K35" s="260"/>
    </row>
    <row r="36" spans="2:11" ht="15" customHeight="1">
      <c r="B36" s="263"/>
      <c r="C36" s="264"/>
      <c r="D36" s="262"/>
      <c r="E36" s="266" t="s">
        <v>50</v>
      </c>
      <c r="F36" s="262"/>
      <c r="G36" s="377" t="s">
        <v>4331</v>
      </c>
      <c r="H36" s="377"/>
      <c r="I36" s="377"/>
      <c r="J36" s="377"/>
      <c r="K36" s="260"/>
    </row>
    <row r="37" spans="2:11" ht="15" customHeight="1">
      <c r="B37" s="263"/>
      <c r="C37" s="264"/>
      <c r="D37" s="262"/>
      <c r="E37" s="266" t="s">
        <v>157</v>
      </c>
      <c r="F37" s="262"/>
      <c r="G37" s="377" t="s">
        <v>4332</v>
      </c>
      <c r="H37" s="377"/>
      <c r="I37" s="377"/>
      <c r="J37" s="377"/>
      <c r="K37" s="260"/>
    </row>
    <row r="38" spans="2:11" ht="15" customHeight="1">
      <c r="B38" s="263"/>
      <c r="C38" s="264"/>
      <c r="D38" s="262"/>
      <c r="E38" s="266" t="s">
        <v>158</v>
      </c>
      <c r="F38" s="262"/>
      <c r="G38" s="377" t="s">
        <v>4333</v>
      </c>
      <c r="H38" s="377"/>
      <c r="I38" s="377"/>
      <c r="J38" s="377"/>
      <c r="K38" s="260"/>
    </row>
    <row r="39" spans="2:11" ht="15" customHeight="1">
      <c r="B39" s="263"/>
      <c r="C39" s="264"/>
      <c r="D39" s="262"/>
      <c r="E39" s="266" t="s">
        <v>159</v>
      </c>
      <c r="F39" s="262"/>
      <c r="G39" s="377" t="s">
        <v>4334</v>
      </c>
      <c r="H39" s="377"/>
      <c r="I39" s="377"/>
      <c r="J39" s="377"/>
      <c r="K39" s="260"/>
    </row>
    <row r="40" spans="2:11" ht="15" customHeight="1">
      <c r="B40" s="263"/>
      <c r="C40" s="264"/>
      <c r="D40" s="262"/>
      <c r="E40" s="266" t="s">
        <v>4335</v>
      </c>
      <c r="F40" s="262"/>
      <c r="G40" s="377" t="s">
        <v>4336</v>
      </c>
      <c r="H40" s="377"/>
      <c r="I40" s="377"/>
      <c r="J40" s="377"/>
      <c r="K40" s="260"/>
    </row>
    <row r="41" spans="2:11" ht="15" customHeight="1">
      <c r="B41" s="263"/>
      <c r="C41" s="264"/>
      <c r="D41" s="262"/>
      <c r="E41" s="266"/>
      <c r="F41" s="262"/>
      <c r="G41" s="377" t="s">
        <v>4337</v>
      </c>
      <c r="H41" s="377"/>
      <c r="I41" s="377"/>
      <c r="J41" s="377"/>
      <c r="K41" s="260"/>
    </row>
    <row r="42" spans="2:11" ht="15" customHeight="1">
      <c r="B42" s="263"/>
      <c r="C42" s="264"/>
      <c r="D42" s="262"/>
      <c r="E42" s="266" t="s">
        <v>4338</v>
      </c>
      <c r="F42" s="262"/>
      <c r="G42" s="377" t="s">
        <v>4339</v>
      </c>
      <c r="H42" s="377"/>
      <c r="I42" s="377"/>
      <c r="J42" s="377"/>
      <c r="K42" s="260"/>
    </row>
    <row r="43" spans="2:11" ht="15" customHeight="1">
      <c r="B43" s="263"/>
      <c r="C43" s="264"/>
      <c r="D43" s="262"/>
      <c r="E43" s="266" t="s">
        <v>161</v>
      </c>
      <c r="F43" s="262"/>
      <c r="G43" s="377" t="s">
        <v>4340</v>
      </c>
      <c r="H43" s="377"/>
      <c r="I43" s="377"/>
      <c r="J43" s="377"/>
      <c r="K43" s="260"/>
    </row>
    <row r="44" spans="2:11" ht="12.75" customHeight="1">
      <c r="B44" s="263"/>
      <c r="C44" s="264"/>
      <c r="D44" s="262"/>
      <c r="E44" s="262"/>
      <c r="F44" s="262"/>
      <c r="G44" s="262"/>
      <c r="H44" s="262"/>
      <c r="I44" s="262"/>
      <c r="J44" s="262"/>
      <c r="K44" s="260"/>
    </row>
    <row r="45" spans="2:11" ht="15" customHeight="1">
      <c r="B45" s="263"/>
      <c r="C45" s="264"/>
      <c r="D45" s="377" t="s">
        <v>4341</v>
      </c>
      <c r="E45" s="377"/>
      <c r="F45" s="377"/>
      <c r="G45" s="377"/>
      <c r="H45" s="377"/>
      <c r="I45" s="377"/>
      <c r="J45" s="377"/>
      <c r="K45" s="260"/>
    </row>
    <row r="46" spans="2:11" ht="15" customHeight="1">
      <c r="B46" s="263"/>
      <c r="C46" s="264"/>
      <c r="D46" s="264"/>
      <c r="E46" s="377" t="s">
        <v>4342</v>
      </c>
      <c r="F46" s="377"/>
      <c r="G46" s="377"/>
      <c r="H46" s="377"/>
      <c r="I46" s="377"/>
      <c r="J46" s="377"/>
      <c r="K46" s="260"/>
    </row>
    <row r="47" spans="2:11" ht="15" customHeight="1">
      <c r="B47" s="263"/>
      <c r="C47" s="264"/>
      <c r="D47" s="264"/>
      <c r="E47" s="377" t="s">
        <v>4343</v>
      </c>
      <c r="F47" s="377"/>
      <c r="G47" s="377"/>
      <c r="H47" s="377"/>
      <c r="I47" s="377"/>
      <c r="J47" s="377"/>
      <c r="K47" s="260"/>
    </row>
    <row r="48" spans="2:11" ht="15" customHeight="1">
      <c r="B48" s="263"/>
      <c r="C48" s="264"/>
      <c r="D48" s="264"/>
      <c r="E48" s="377" t="s">
        <v>4344</v>
      </c>
      <c r="F48" s="377"/>
      <c r="G48" s="377"/>
      <c r="H48" s="377"/>
      <c r="I48" s="377"/>
      <c r="J48" s="377"/>
      <c r="K48" s="260"/>
    </row>
    <row r="49" spans="2:11" ht="15" customHeight="1">
      <c r="B49" s="263"/>
      <c r="C49" s="264"/>
      <c r="D49" s="377" t="s">
        <v>4345</v>
      </c>
      <c r="E49" s="377"/>
      <c r="F49" s="377"/>
      <c r="G49" s="377"/>
      <c r="H49" s="377"/>
      <c r="I49" s="377"/>
      <c r="J49" s="377"/>
      <c r="K49" s="260"/>
    </row>
    <row r="50" spans="2:11" ht="25.5" customHeight="1">
      <c r="B50" s="259"/>
      <c r="C50" s="379" t="s">
        <v>4346</v>
      </c>
      <c r="D50" s="379"/>
      <c r="E50" s="379"/>
      <c r="F50" s="379"/>
      <c r="G50" s="379"/>
      <c r="H50" s="379"/>
      <c r="I50" s="379"/>
      <c r="J50" s="379"/>
      <c r="K50" s="260"/>
    </row>
    <row r="51" spans="2:11" ht="5.25" customHeight="1">
      <c r="B51" s="259"/>
      <c r="C51" s="261"/>
      <c r="D51" s="261"/>
      <c r="E51" s="261"/>
      <c r="F51" s="261"/>
      <c r="G51" s="261"/>
      <c r="H51" s="261"/>
      <c r="I51" s="261"/>
      <c r="J51" s="261"/>
      <c r="K51" s="260"/>
    </row>
    <row r="52" spans="2:11" ht="15" customHeight="1">
      <c r="B52" s="259"/>
      <c r="C52" s="377" t="s">
        <v>4347</v>
      </c>
      <c r="D52" s="377"/>
      <c r="E52" s="377"/>
      <c r="F52" s="377"/>
      <c r="G52" s="377"/>
      <c r="H52" s="377"/>
      <c r="I52" s="377"/>
      <c r="J52" s="377"/>
      <c r="K52" s="260"/>
    </row>
    <row r="53" spans="2:11" ht="15" customHeight="1">
      <c r="B53" s="259"/>
      <c r="C53" s="377" t="s">
        <v>4348</v>
      </c>
      <c r="D53" s="377"/>
      <c r="E53" s="377"/>
      <c r="F53" s="377"/>
      <c r="G53" s="377"/>
      <c r="H53" s="377"/>
      <c r="I53" s="377"/>
      <c r="J53" s="377"/>
      <c r="K53" s="260"/>
    </row>
    <row r="54" spans="2:11" ht="12.75" customHeight="1">
      <c r="B54" s="259"/>
      <c r="C54" s="262"/>
      <c r="D54" s="262"/>
      <c r="E54" s="262"/>
      <c r="F54" s="262"/>
      <c r="G54" s="262"/>
      <c r="H54" s="262"/>
      <c r="I54" s="262"/>
      <c r="J54" s="262"/>
      <c r="K54" s="260"/>
    </row>
    <row r="55" spans="2:11" ht="15" customHeight="1">
      <c r="B55" s="259"/>
      <c r="C55" s="377" t="s">
        <v>4349</v>
      </c>
      <c r="D55" s="377"/>
      <c r="E55" s="377"/>
      <c r="F55" s="377"/>
      <c r="G55" s="377"/>
      <c r="H55" s="377"/>
      <c r="I55" s="377"/>
      <c r="J55" s="377"/>
      <c r="K55" s="260"/>
    </row>
    <row r="56" spans="2:11" ht="15" customHeight="1">
      <c r="B56" s="259"/>
      <c r="C56" s="264"/>
      <c r="D56" s="377" t="s">
        <v>4350</v>
      </c>
      <c r="E56" s="377"/>
      <c r="F56" s="377"/>
      <c r="G56" s="377"/>
      <c r="H56" s="377"/>
      <c r="I56" s="377"/>
      <c r="J56" s="377"/>
      <c r="K56" s="260"/>
    </row>
    <row r="57" spans="2:11" ht="15" customHeight="1">
      <c r="B57" s="259"/>
      <c r="C57" s="264"/>
      <c r="D57" s="377" t="s">
        <v>4351</v>
      </c>
      <c r="E57" s="377"/>
      <c r="F57" s="377"/>
      <c r="G57" s="377"/>
      <c r="H57" s="377"/>
      <c r="I57" s="377"/>
      <c r="J57" s="377"/>
      <c r="K57" s="260"/>
    </row>
    <row r="58" spans="2:11" ht="15" customHeight="1">
      <c r="B58" s="259"/>
      <c r="C58" s="264"/>
      <c r="D58" s="377" t="s">
        <v>4352</v>
      </c>
      <c r="E58" s="377"/>
      <c r="F58" s="377"/>
      <c r="G58" s="377"/>
      <c r="H58" s="377"/>
      <c r="I58" s="377"/>
      <c r="J58" s="377"/>
      <c r="K58" s="260"/>
    </row>
    <row r="59" spans="2:11" ht="15" customHeight="1">
      <c r="B59" s="259"/>
      <c r="C59" s="264"/>
      <c r="D59" s="377" t="s">
        <v>4353</v>
      </c>
      <c r="E59" s="377"/>
      <c r="F59" s="377"/>
      <c r="G59" s="377"/>
      <c r="H59" s="377"/>
      <c r="I59" s="377"/>
      <c r="J59" s="377"/>
      <c r="K59" s="260"/>
    </row>
    <row r="60" spans="2:11" ht="15" customHeight="1">
      <c r="B60" s="259"/>
      <c r="C60" s="264"/>
      <c r="D60" s="381" t="s">
        <v>4354</v>
      </c>
      <c r="E60" s="381"/>
      <c r="F60" s="381"/>
      <c r="G60" s="381"/>
      <c r="H60" s="381"/>
      <c r="I60" s="381"/>
      <c r="J60" s="381"/>
      <c r="K60" s="260"/>
    </row>
    <row r="61" spans="2:11" ht="15" customHeight="1">
      <c r="B61" s="259"/>
      <c r="C61" s="264"/>
      <c r="D61" s="377" t="s">
        <v>4355</v>
      </c>
      <c r="E61" s="377"/>
      <c r="F61" s="377"/>
      <c r="G61" s="377"/>
      <c r="H61" s="377"/>
      <c r="I61" s="377"/>
      <c r="J61" s="377"/>
      <c r="K61" s="260"/>
    </row>
    <row r="62" spans="2:11" ht="12.75" customHeight="1">
      <c r="B62" s="259"/>
      <c r="C62" s="264"/>
      <c r="D62" s="264"/>
      <c r="E62" s="267"/>
      <c r="F62" s="264"/>
      <c r="G62" s="264"/>
      <c r="H62" s="264"/>
      <c r="I62" s="264"/>
      <c r="J62" s="264"/>
      <c r="K62" s="260"/>
    </row>
    <row r="63" spans="2:11" ht="15" customHeight="1">
      <c r="B63" s="259"/>
      <c r="C63" s="264"/>
      <c r="D63" s="377" t="s">
        <v>4356</v>
      </c>
      <c r="E63" s="377"/>
      <c r="F63" s="377"/>
      <c r="G63" s="377"/>
      <c r="H63" s="377"/>
      <c r="I63" s="377"/>
      <c r="J63" s="377"/>
      <c r="K63" s="260"/>
    </row>
    <row r="64" spans="2:11" ht="15" customHeight="1">
      <c r="B64" s="259"/>
      <c r="C64" s="264"/>
      <c r="D64" s="381" t="s">
        <v>4357</v>
      </c>
      <c r="E64" s="381"/>
      <c r="F64" s="381"/>
      <c r="G64" s="381"/>
      <c r="H64" s="381"/>
      <c r="I64" s="381"/>
      <c r="J64" s="381"/>
      <c r="K64" s="260"/>
    </row>
    <row r="65" spans="2:11" ht="15" customHeight="1">
      <c r="B65" s="259"/>
      <c r="C65" s="264"/>
      <c r="D65" s="377" t="s">
        <v>4358</v>
      </c>
      <c r="E65" s="377"/>
      <c r="F65" s="377"/>
      <c r="G65" s="377"/>
      <c r="H65" s="377"/>
      <c r="I65" s="377"/>
      <c r="J65" s="377"/>
      <c r="K65" s="260"/>
    </row>
    <row r="66" spans="2:11" ht="15" customHeight="1">
      <c r="B66" s="259"/>
      <c r="C66" s="264"/>
      <c r="D66" s="377" t="s">
        <v>4359</v>
      </c>
      <c r="E66" s="377"/>
      <c r="F66" s="377"/>
      <c r="G66" s="377"/>
      <c r="H66" s="377"/>
      <c r="I66" s="377"/>
      <c r="J66" s="377"/>
      <c r="K66" s="260"/>
    </row>
    <row r="67" spans="2:11" ht="15" customHeight="1">
      <c r="B67" s="259"/>
      <c r="C67" s="264"/>
      <c r="D67" s="377" t="s">
        <v>4360</v>
      </c>
      <c r="E67" s="377"/>
      <c r="F67" s="377"/>
      <c r="G67" s="377"/>
      <c r="H67" s="377"/>
      <c r="I67" s="377"/>
      <c r="J67" s="377"/>
      <c r="K67" s="260"/>
    </row>
    <row r="68" spans="2:11" ht="15" customHeight="1">
      <c r="B68" s="259"/>
      <c r="C68" s="264"/>
      <c r="D68" s="377" t="s">
        <v>4361</v>
      </c>
      <c r="E68" s="377"/>
      <c r="F68" s="377"/>
      <c r="G68" s="377"/>
      <c r="H68" s="377"/>
      <c r="I68" s="377"/>
      <c r="J68" s="377"/>
      <c r="K68" s="260"/>
    </row>
    <row r="69" spans="2:11" ht="12.75" customHeight="1">
      <c r="B69" s="268"/>
      <c r="C69" s="269"/>
      <c r="D69" s="269"/>
      <c r="E69" s="269"/>
      <c r="F69" s="269"/>
      <c r="G69" s="269"/>
      <c r="H69" s="269"/>
      <c r="I69" s="269"/>
      <c r="J69" s="269"/>
      <c r="K69" s="270"/>
    </row>
    <row r="70" spans="2:11" ht="18.75" customHeight="1">
      <c r="B70" s="271"/>
      <c r="C70" s="271"/>
      <c r="D70" s="271"/>
      <c r="E70" s="271"/>
      <c r="F70" s="271"/>
      <c r="G70" s="271"/>
      <c r="H70" s="271"/>
      <c r="I70" s="271"/>
      <c r="J70" s="271"/>
      <c r="K70" s="272"/>
    </row>
    <row r="71" spans="2:11" ht="18.75" customHeight="1">
      <c r="B71" s="272"/>
      <c r="C71" s="272"/>
      <c r="D71" s="272"/>
      <c r="E71" s="272"/>
      <c r="F71" s="272"/>
      <c r="G71" s="272"/>
      <c r="H71" s="272"/>
      <c r="I71" s="272"/>
      <c r="J71" s="272"/>
      <c r="K71" s="272"/>
    </row>
    <row r="72" spans="2:11" ht="7.5" customHeight="1">
      <c r="B72" s="273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ht="45" customHeight="1">
      <c r="B73" s="276"/>
      <c r="C73" s="382" t="s">
        <v>117</v>
      </c>
      <c r="D73" s="382"/>
      <c r="E73" s="382"/>
      <c r="F73" s="382"/>
      <c r="G73" s="382"/>
      <c r="H73" s="382"/>
      <c r="I73" s="382"/>
      <c r="J73" s="382"/>
      <c r="K73" s="277"/>
    </row>
    <row r="74" spans="2:11" ht="17.25" customHeight="1">
      <c r="B74" s="276"/>
      <c r="C74" s="278" t="s">
        <v>4362</v>
      </c>
      <c r="D74" s="278"/>
      <c r="E74" s="278"/>
      <c r="F74" s="278" t="s">
        <v>4363</v>
      </c>
      <c r="G74" s="279"/>
      <c r="H74" s="278" t="s">
        <v>157</v>
      </c>
      <c r="I74" s="278" t="s">
        <v>54</v>
      </c>
      <c r="J74" s="278" t="s">
        <v>4364</v>
      </c>
      <c r="K74" s="277"/>
    </row>
    <row r="75" spans="2:11" ht="17.25" customHeight="1">
      <c r="B75" s="276"/>
      <c r="C75" s="280" t="s">
        <v>4365</v>
      </c>
      <c r="D75" s="280"/>
      <c r="E75" s="280"/>
      <c r="F75" s="281" t="s">
        <v>4366</v>
      </c>
      <c r="G75" s="282"/>
      <c r="H75" s="280"/>
      <c r="I75" s="280"/>
      <c r="J75" s="280" t="s">
        <v>4367</v>
      </c>
      <c r="K75" s="277"/>
    </row>
    <row r="76" spans="2:11" ht="5.25" customHeight="1">
      <c r="B76" s="276"/>
      <c r="C76" s="283"/>
      <c r="D76" s="283"/>
      <c r="E76" s="283"/>
      <c r="F76" s="283"/>
      <c r="G76" s="284"/>
      <c r="H76" s="283"/>
      <c r="I76" s="283"/>
      <c r="J76" s="283"/>
      <c r="K76" s="277"/>
    </row>
    <row r="77" spans="2:11" ht="15" customHeight="1">
      <c r="B77" s="276"/>
      <c r="C77" s="266" t="s">
        <v>50</v>
      </c>
      <c r="D77" s="283"/>
      <c r="E77" s="283"/>
      <c r="F77" s="285" t="s">
        <v>4368</v>
      </c>
      <c r="G77" s="284"/>
      <c r="H77" s="266" t="s">
        <v>4369</v>
      </c>
      <c r="I77" s="266" t="s">
        <v>4370</v>
      </c>
      <c r="J77" s="266">
        <v>20</v>
      </c>
      <c r="K77" s="277"/>
    </row>
    <row r="78" spans="2:11" ht="15" customHeight="1">
      <c r="B78" s="276"/>
      <c r="C78" s="266" t="s">
        <v>4371</v>
      </c>
      <c r="D78" s="266"/>
      <c r="E78" s="266"/>
      <c r="F78" s="285" t="s">
        <v>4368</v>
      </c>
      <c r="G78" s="284"/>
      <c r="H78" s="266" t="s">
        <v>4372</v>
      </c>
      <c r="I78" s="266" t="s">
        <v>4370</v>
      </c>
      <c r="J78" s="266">
        <v>120</v>
      </c>
      <c r="K78" s="277"/>
    </row>
    <row r="79" spans="2:11" ht="15" customHeight="1">
      <c r="B79" s="286"/>
      <c r="C79" s="266" t="s">
        <v>4373</v>
      </c>
      <c r="D79" s="266"/>
      <c r="E79" s="266"/>
      <c r="F79" s="285" t="s">
        <v>4374</v>
      </c>
      <c r="G79" s="284"/>
      <c r="H79" s="266" t="s">
        <v>4375</v>
      </c>
      <c r="I79" s="266" t="s">
        <v>4370</v>
      </c>
      <c r="J79" s="266">
        <v>50</v>
      </c>
      <c r="K79" s="277"/>
    </row>
    <row r="80" spans="2:11" ht="15" customHeight="1">
      <c r="B80" s="286"/>
      <c r="C80" s="266" t="s">
        <v>4376</v>
      </c>
      <c r="D80" s="266"/>
      <c r="E80" s="266"/>
      <c r="F80" s="285" t="s">
        <v>4368</v>
      </c>
      <c r="G80" s="284"/>
      <c r="H80" s="266" t="s">
        <v>4377</v>
      </c>
      <c r="I80" s="266" t="s">
        <v>4378</v>
      </c>
      <c r="J80" s="266"/>
      <c r="K80" s="277"/>
    </row>
    <row r="81" spans="2:11" ht="15" customHeight="1">
      <c r="B81" s="286"/>
      <c r="C81" s="287" t="s">
        <v>4379</v>
      </c>
      <c r="D81" s="287"/>
      <c r="E81" s="287"/>
      <c r="F81" s="288" t="s">
        <v>4374</v>
      </c>
      <c r="G81" s="287"/>
      <c r="H81" s="287" t="s">
        <v>4380</v>
      </c>
      <c r="I81" s="287" t="s">
        <v>4370</v>
      </c>
      <c r="J81" s="287">
        <v>15</v>
      </c>
      <c r="K81" s="277"/>
    </row>
    <row r="82" spans="2:11" ht="15" customHeight="1">
      <c r="B82" s="286"/>
      <c r="C82" s="287" t="s">
        <v>4381</v>
      </c>
      <c r="D82" s="287"/>
      <c r="E82" s="287"/>
      <c r="F82" s="288" t="s">
        <v>4374</v>
      </c>
      <c r="G82" s="287"/>
      <c r="H82" s="287" t="s">
        <v>4382</v>
      </c>
      <c r="I82" s="287" t="s">
        <v>4370</v>
      </c>
      <c r="J82" s="287">
        <v>15</v>
      </c>
      <c r="K82" s="277"/>
    </row>
    <row r="83" spans="2:11" ht="15" customHeight="1">
      <c r="B83" s="286"/>
      <c r="C83" s="287" t="s">
        <v>4383</v>
      </c>
      <c r="D83" s="287"/>
      <c r="E83" s="287"/>
      <c r="F83" s="288" t="s">
        <v>4374</v>
      </c>
      <c r="G83" s="287"/>
      <c r="H83" s="287" t="s">
        <v>4384</v>
      </c>
      <c r="I83" s="287" t="s">
        <v>4370</v>
      </c>
      <c r="J83" s="287">
        <v>20</v>
      </c>
      <c r="K83" s="277"/>
    </row>
    <row r="84" spans="2:11" ht="15" customHeight="1">
      <c r="B84" s="286"/>
      <c r="C84" s="287" t="s">
        <v>4385</v>
      </c>
      <c r="D84" s="287"/>
      <c r="E84" s="287"/>
      <c r="F84" s="288" t="s">
        <v>4374</v>
      </c>
      <c r="G84" s="287"/>
      <c r="H84" s="287" t="s">
        <v>4386</v>
      </c>
      <c r="I84" s="287" t="s">
        <v>4370</v>
      </c>
      <c r="J84" s="287">
        <v>20</v>
      </c>
      <c r="K84" s="277"/>
    </row>
    <row r="85" spans="2:11" ht="15" customHeight="1">
      <c r="B85" s="286"/>
      <c r="C85" s="266" t="s">
        <v>4387</v>
      </c>
      <c r="D85" s="266"/>
      <c r="E85" s="266"/>
      <c r="F85" s="285" t="s">
        <v>4374</v>
      </c>
      <c r="G85" s="284"/>
      <c r="H85" s="266" t="s">
        <v>4388</v>
      </c>
      <c r="I85" s="266" t="s">
        <v>4370</v>
      </c>
      <c r="J85" s="266">
        <v>50</v>
      </c>
      <c r="K85" s="277"/>
    </row>
    <row r="86" spans="2:11" ht="15" customHeight="1">
      <c r="B86" s="286"/>
      <c r="C86" s="266" t="s">
        <v>4389</v>
      </c>
      <c r="D86" s="266"/>
      <c r="E86" s="266"/>
      <c r="F86" s="285" t="s">
        <v>4374</v>
      </c>
      <c r="G86" s="284"/>
      <c r="H86" s="266" t="s">
        <v>4390</v>
      </c>
      <c r="I86" s="266" t="s">
        <v>4370</v>
      </c>
      <c r="J86" s="266">
        <v>20</v>
      </c>
      <c r="K86" s="277"/>
    </row>
    <row r="87" spans="2:11" ht="15" customHeight="1">
      <c r="B87" s="286"/>
      <c r="C87" s="266" t="s">
        <v>4391</v>
      </c>
      <c r="D87" s="266"/>
      <c r="E87" s="266"/>
      <c r="F87" s="285" t="s">
        <v>4374</v>
      </c>
      <c r="G87" s="284"/>
      <c r="H87" s="266" t="s">
        <v>4392</v>
      </c>
      <c r="I87" s="266" t="s">
        <v>4370</v>
      </c>
      <c r="J87" s="266">
        <v>20</v>
      </c>
      <c r="K87" s="277"/>
    </row>
    <row r="88" spans="2:11" ht="15" customHeight="1">
      <c r="B88" s="286"/>
      <c r="C88" s="266" t="s">
        <v>4393</v>
      </c>
      <c r="D88" s="266"/>
      <c r="E88" s="266"/>
      <c r="F88" s="285" t="s">
        <v>4374</v>
      </c>
      <c r="G88" s="284"/>
      <c r="H88" s="266" t="s">
        <v>4394</v>
      </c>
      <c r="I88" s="266" t="s">
        <v>4370</v>
      </c>
      <c r="J88" s="266">
        <v>50</v>
      </c>
      <c r="K88" s="277"/>
    </row>
    <row r="89" spans="2:11" ht="15" customHeight="1">
      <c r="B89" s="286"/>
      <c r="C89" s="266" t="s">
        <v>4395</v>
      </c>
      <c r="D89" s="266"/>
      <c r="E89" s="266"/>
      <c r="F89" s="285" t="s">
        <v>4374</v>
      </c>
      <c r="G89" s="284"/>
      <c r="H89" s="266" t="s">
        <v>4395</v>
      </c>
      <c r="I89" s="266" t="s">
        <v>4370</v>
      </c>
      <c r="J89" s="266">
        <v>50</v>
      </c>
      <c r="K89" s="277"/>
    </row>
    <row r="90" spans="2:11" ht="15" customHeight="1">
      <c r="B90" s="286"/>
      <c r="C90" s="266" t="s">
        <v>162</v>
      </c>
      <c r="D90" s="266"/>
      <c r="E90" s="266"/>
      <c r="F90" s="285" t="s">
        <v>4374</v>
      </c>
      <c r="G90" s="284"/>
      <c r="H90" s="266" t="s">
        <v>4396</v>
      </c>
      <c r="I90" s="266" t="s">
        <v>4370</v>
      </c>
      <c r="J90" s="266">
        <v>255</v>
      </c>
      <c r="K90" s="277"/>
    </row>
    <row r="91" spans="2:11" ht="15" customHeight="1">
      <c r="B91" s="286"/>
      <c r="C91" s="266" t="s">
        <v>4397</v>
      </c>
      <c r="D91" s="266"/>
      <c r="E91" s="266"/>
      <c r="F91" s="285" t="s">
        <v>4368</v>
      </c>
      <c r="G91" s="284"/>
      <c r="H91" s="266" t="s">
        <v>4398</v>
      </c>
      <c r="I91" s="266" t="s">
        <v>4399</v>
      </c>
      <c r="J91" s="266"/>
      <c r="K91" s="277"/>
    </row>
    <row r="92" spans="2:11" ht="15" customHeight="1">
      <c r="B92" s="286"/>
      <c r="C92" s="266" t="s">
        <v>4400</v>
      </c>
      <c r="D92" s="266"/>
      <c r="E92" s="266"/>
      <c r="F92" s="285" t="s">
        <v>4368</v>
      </c>
      <c r="G92" s="284"/>
      <c r="H92" s="266" t="s">
        <v>4401</v>
      </c>
      <c r="I92" s="266" t="s">
        <v>4402</v>
      </c>
      <c r="J92" s="266"/>
      <c r="K92" s="277"/>
    </row>
    <row r="93" spans="2:11" ht="15" customHeight="1">
      <c r="B93" s="286"/>
      <c r="C93" s="266" t="s">
        <v>4403</v>
      </c>
      <c r="D93" s="266"/>
      <c r="E93" s="266"/>
      <c r="F93" s="285" t="s">
        <v>4368</v>
      </c>
      <c r="G93" s="284"/>
      <c r="H93" s="266" t="s">
        <v>4403</v>
      </c>
      <c r="I93" s="266" t="s">
        <v>4402</v>
      </c>
      <c r="J93" s="266"/>
      <c r="K93" s="277"/>
    </row>
    <row r="94" spans="2:11" ht="15" customHeight="1">
      <c r="B94" s="286"/>
      <c r="C94" s="266" t="s">
        <v>35</v>
      </c>
      <c r="D94" s="266"/>
      <c r="E94" s="266"/>
      <c r="F94" s="285" t="s">
        <v>4368</v>
      </c>
      <c r="G94" s="284"/>
      <c r="H94" s="266" t="s">
        <v>4404</v>
      </c>
      <c r="I94" s="266" t="s">
        <v>4402</v>
      </c>
      <c r="J94" s="266"/>
      <c r="K94" s="277"/>
    </row>
    <row r="95" spans="2:11" ht="15" customHeight="1">
      <c r="B95" s="286"/>
      <c r="C95" s="266" t="s">
        <v>45</v>
      </c>
      <c r="D95" s="266"/>
      <c r="E95" s="266"/>
      <c r="F95" s="285" t="s">
        <v>4368</v>
      </c>
      <c r="G95" s="284"/>
      <c r="H95" s="266" t="s">
        <v>4405</v>
      </c>
      <c r="I95" s="266" t="s">
        <v>4402</v>
      </c>
      <c r="J95" s="266"/>
      <c r="K95" s="277"/>
    </row>
    <row r="96" spans="2:11" ht="15" customHeight="1">
      <c r="B96" s="289"/>
      <c r="C96" s="290"/>
      <c r="D96" s="290"/>
      <c r="E96" s="290"/>
      <c r="F96" s="290"/>
      <c r="G96" s="290"/>
      <c r="H96" s="290"/>
      <c r="I96" s="290"/>
      <c r="J96" s="290"/>
      <c r="K96" s="291"/>
    </row>
    <row r="97" spans="2:11" ht="18.75" customHeight="1">
      <c r="B97" s="292"/>
      <c r="C97" s="293"/>
      <c r="D97" s="293"/>
      <c r="E97" s="293"/>
      <c r="F97" s="293"/>
      <c r="G97" s="293"/>
      <c r="H97" s="293"/>
      <c r="I97" s="293"/>
      <c r="J97" s="293"/>
      <c r="K97" s="292"/>
    </row>
    <row r="98" spans="2:11" ht="18.75" customHeight="1">
      <c r="B98" s="272"/>
      <c r="C98" s="272"/>
      <c r="D98" s="272"/>
      <c r="E98" s="272"/>
      <c r="F98" s="272"/>
      <c r="G98" s="272"/>
      <c r="H98" s="272"/>
      <c r="I98" s="272"/>
      <c r="J98" s="272"/>
      <c r="K98" s="272"/>
    </row>
    <row r="99" spans="2:11" ht="7.5" customHeight="1">
      <c r="B99" s="273"/>
      <c r="C99" s="274"/>
      <c r="D99" s="274"/>
      <c r="E99" s="274"/>
      <c r="F99" s="274"/>
      <c r="G99" s="274"/>
      <c r="H99" s="274"/>
      <c r="I99" s="274"/>
      <c r="J99" s="274"/>
      <c r="K99" s="275"/>
    </row>
    <row r="100" spans="2:11" ht="45" customHeight="1">
      <c r="B100" s="276"/>
      <c r="C100" s="382" t="s">
        <v>4406</v>
      </c>
      <c r="D100" s="382"/>
      <c r="E100" s="382"/>
      <c r="F100" s="382"/>
      <c r="G100" s="382"/>
      <c r="H100" s="382"/>
      <c r="I100" s="382"/>
      <c r="J100" s="382"/>
      <c r="K100" s="277"/>
    </row>
    <row r="101" spans="2:11" ht="17.25" customHeight="1">
      <c r="B101" s="276"/>
      <c r="C101" s="278" t="s">
        <v>4362</v>
      </c>
      <c r="D101" s="278"/>
      <c r="E101" s="278"/>
      <c r="F101" s="278" t="s">
        <v>4363</v>
      </c>
      <c r="G101" s="279"/>
      <c r="H101" s="278" t="s">
        <v>157</v>
      </c>
      <c r="I101" s="278" t="s">
        <v>54</v>
      </c>
      <c r="J101" s="278" t="s">
        <v>4364</v>
      </c>
      <c r="K101" s="277"/>
    </row>
    <row r="102" spans="2:11" ht="17.25" customHeight="1">
      <c r="B102" s="276"/>
      <c r="C102" s="280" t="s">
        <v>4365</v>
      </c>
      <c r="D102" s="280"/>
      <c r="E102" s="280"/>
      <c r="F102" s="281" t="s">
        <v>4366</v>
      </c>
      <c r="G102" s="282"/>
      <c r="H102" s="280"/>
      <c r="I102" s="280"/>
      <c r="J102" s="280" t="s">
        <v>4367</v>
      </c>
      <c r="K102" s="277"/>
    </row>
    <row r="103" spans="2:11" ht="5.25" customHeight="1">
      <c r="B103" s="276"/>
      <c r="C103" s="278"/>
      <c r="D103" s="278"/>
      <c r="E103" s="278"/>
      <c r="F103" s="278"/>
      <c r="G103" s="294"/>
      <c r="H103" s="278"/>
      <c r="I103" s="278"/>
      <c r="J103" s="278"/>
      <c r="K103" s="277"/>
    </row>
    <row r="104" spans="2:11" ht="15" customHeight="1">
      <c r="B104" s="276"/>
      <c r="C104" s="266" t="s">
        <v>50</v>
      </c>
      <c r="D104" s="283"/>
      <c r="E104" s="283"/>
      <c r="F104" s="285" t="s">
        <v>4368</v>
      </c>
      <c r="G104" s="294"/>
      <c r="H104" s="266" t="s">
        <v>4407</v>
      </c>
      <c r="I104" s="266" t="s">
        <v>4370</v>
      </c>
      <c r="J104" s="266">
        <v>20</v>
      </c>
      <c r="K104" s="277"/>
    </row>
    <row r="105" spans="2:11" ht="15" customHeight="1">
      <c r="B105" s="276"/>
      <c r="C105" s="266" t="s">
        <v>4371</v>
      </c>
      <c r="D105" s="266"/>
      <c r="E105" s="266"/>
      <c r="F105" s="285" t="s">
        <v>4368</v>
      </c>
      <c r="G105" s="266"/>
      <c r="H105" s="266" t="s">
        <v>4407</v>
      </c>
      <c r="I105" s="266" t="s">
        <v>4370</v>
      </c>
      <c r="J105" s="266">
        <v>120</v>
      </c>
      <c r="K105" s="277"/>
    </row>
    <row r="106" spans="2:11" ht="15" customHeight="1">
      <c r="B106" s="286"/>
      <c r="C106" s="266" t="s">
        <v>4373</v>
      </c>
      <c r="D106" s="266"/>
      <c r="E106" s="266"/>
      <c r="F106" s="285" t="s">
        <v>4374</v>
      </c>
      <c r="G106" s="266"/>
      <c r="H106" s="266" t="s">
        <v>4407</v>
      </c>
      <c r="I106" s="266" t="s">
        <v>4370</v>
      </c>
      <c r="J106" s="266">
        <v>50</v>
      </c>
      <c r="K106" s="277"/>
    </row>
    <row r="107" spans="2:11" ht="15" customHeight="1">
      <c r="B107" s="286"/>
      <c r="C107" s="266" t="s">
        <v>4376</v>
      </c>
      <c r="D107" s="266"/>
      <c r="E107" s="266"/>
      <c r="F107" s="285" t="s">
        <v>4368</v>
      </c>
      <c r="G107" s="266"/>
      <c r="H107" s="266" t="s">
        <v>4407</v>
      </c>
      <c r="I107" s="266" t="s">
        <v>4378</v>
      </c>
      <c r="J107" s="266"/>
      <c r="K107" s="277"/>
    </row>
    <row r="108" spans="2:11" ht="15" customHeight="1">
      <c r="B108" s="286"/>
      <c r="C108" s="266" t="s">
        <v>4387</v>
      </c>
      <c r="D108" s="266"/>
      <c r="E108" s="266"/>
      <c r="F108" s="285" t="s">
        <v>4374</v>
      </c>
      <c r="G108" s="266"/>
      <c r="H108" s="266" t="s">
        <v>4407</v>
      </c>
      <c r="I108" s="266" t="s">
        <v>4370</v>
      </c>
      <c r="J108" s="266">
        <v>50</v>
      </c>
      <c r="K108" s="277"/>
    </row>
    <row r="109" spans="2:11" ht="15" customHeight="1">
      <c r="B109" s="286"/>
      <c r="C109" s="266" t="s">
        <v>4395</v>
      </c>
      <c r="D109" s="266"/>
      <c r="E109" s="266"/>
      <c r="F109" s="285" t="s">
        <v>4374</v>
      </c>
      <c r="G109" s="266"/>
      <c r="H109" s="266" t="s">
        <v>4407</v>
      </c>
      <c r="I109" s="266" t="s">
        <v>4370</v>
      </c>
      <c r="J109" s="266">
        <v>50</v>
      </c>
      <c r="K109" s="277"/>
    </row>
    <row r="110" spans="2:11" ht="15" customHeight="1">
      <c r="B110" s="286"/>
      <c r="C110" s="266" t="s">
        <v>4393</v>
      </c>
      <c r="D110" s="266"/>
      <c r="E110" s="266"/>
      <c r="F110" s="285" t="s">
        <v>4374</v>
      </c>
      <c r="G110" s="266"/>
      <c r="H110" s="266" t="s">
        <v>4407</v>
      </c>
      <c r="I110" s="266" t="s">
        <v>4370</v>
      </c>
      <c r="J110" s="266">
        <v>50</v>
      </c>
      <c r="K110" s="277"/>
    </row>
    <row r="111" spans="2:11" ht="15" customHeight="1">
      <c r="B111" s="286"/>
      <c r="C111" s="266" t="s">
        <v>50</v>
      </c>
      <c r="D111" s="266"/>
      <c r="E111" s="266"/>
      <c r="F111" s="285" t="s">
        <v>4368</v>
      </c>
      <c r="G111" s="266"/>
      <c r="H111" s="266" t="s">
        <v>4408</v>
      </c>
      <c r="I111" s="266" t="s">
        <v>4370</v>
      </c>
      <c r="J111" s="266">
        <v>20</v>
      </c>
      <c r="K111" s="277"/>
    </row>
    <row r="112" spans="2:11" ht="15" customHeight="1">
      <c r="B112" s="286"/>
      <c r="C112" s="266" t="s">
        <v>4409</v>
      </c>
      <c r="D112" s="266"/>
      <c r="E112" s="266"/>
      <c r="F112" s="285" t="s">
        <v>4368</v>
      </c>
      <c r="G112" s="266"/>
      <c r="H112" s="266" t="s">
        <v>4410</v>
      </c>
      <c r="I112" s="266" t="s">
        <v>4370</v>
      </c>
      <c r="J112" s="266">
        <v>120</v>
      </c>
      <c r="K112" s="277"/>
    </row>
    <row r="113" spans="2:11" ht="15" customHeight="1">
      <c r="B113" s="286"/>
      <c r="C113" s="266" t="s">
        <v>35</v>
      </c>
      <c r="D113" s="266"/>
      <c r="E113" s="266"/>
      <c r="F113" s="285" t="s">
        <v>4368</v>
      </c>
      <c r="G113" s="266"/>
      <c r="H113" s="266" t="s">
        <v>4411</v>
      </c>
      <c r="I113" s="266" t="s">
        <v>4402</v>
      </c>
      <c r="J113" s="266"/>
      <c r="K113" s="277"/>
    </row>
    <row r="114" spans="2:11" ht="15" customHeight="1">
      <c r="B114" s="286"/>
      <c r="C114" s="266" t="s">
        <v>45</v>
      </c>
      <c r="D114" s="266"/>
      <c r="E114" s="266"/>
      <c r="F114" s="285" t="s">
        <v>4368</v>
      </c>
      <c r="G114" s="266"/>
      <c r="H114" s="266" t="s">
        <v>4412</v>
      </c>
      <c r="I114" s="266" t="s">
        <v>4402</v>
      </c>
      <c r="J114" s="266"/>
      <c r="K114" s="277"/>
    </row>
    <row r="115" spans="2:11" ht="15" customHeight="1">
      <c r="B115" s="286"/>
      <c r="C115" s="266" t="s">
        <v>54</v>
      </c>
      <c r="D115" s="266"/>
      <c r="E115" s="266"/>
      <c r="F115" s="285" t="s">
        <v>4368</v>
      </c>
      <c r="G115" s="266"/>
      <c r="H115" s="266" t="s">
        <v>4413</v>
      </c>
      <c r="I115" s="266" t="s">
        <v>4414</v>
      </c>
      <c r="J115" s="266"/>
      <c r="K115" s="277"/>
    </row>
    <row r="116" spans="2:11" ht="15" customHeight="1">
      <c r="B116" s="289"/>
      <c r="C116" s="295"/>
      <c r="D116" s="295"/>
      <c r="E116" s="295"/>
      <c r="F116" s="295"/>
      <c r="G116" s="295"/>
      <c r="H116" s="295"/>
      <c r="I116" s="295"/>
      <c r="J116" s="295"/>
      <c r="K116" s="291"/>
    </row>
    <row r="117" spans="2:11" ht="18.75" customHeight="1">
      <c r="B117" s="296"/>
      <c r="C117" s="262"/>
      <c r="D117" s="262"/>
      <c r="E117" s="262"/>
      <c r="F117" s="297"/>
      <c r="G117" s="262"/>
      <c r="H117" s="262"/>
      <c r="I117" s="262"/>
      <c r="J117" s="262"/>
      <c r="K117" s="296"/>
    </row>
    <row r="118" spans="2:11" ht="18.75" customHeight="1"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</row>
    <row r="119" spans="2:11" ht="7.5" customHeight="1">
      <c r="B119" s="298"/>
      <c r="C119" s="299"/>
      <c r="D119" s="299"/>
      <c r="E119" s="299"/>
      <c r="F119" s="299"/>
      <c r="G119" s="299"/>
      <c r="H119" s="299"/>
      <c r="I119" s="299"/>
      <c r="J119" s="299"/>
      <c r="K119" s="300"/>
    </row>
    <row r="120" spans="2:11" ht="45" customHeight="1">
      <c r="B120" s="301"/>
      <c r="C120" s="378" t="s">
        <v>4415</v>
      </c>
      <c r="D120" s="378"/>
      <c r="E120" s="378"/>
      <c r="F120" s="378"/>
      <c r="G120" s="378"/>
      <c r="H120" s="378"/>
      <c r="I120" s="378"/>
      <c r="J120" s="378"/>
      <c r="K120" s="302"/>
    </row>
    <row r="121" spans="2:11" ht="17.25" customHeight="1">
      <c r="B121" s="303"/>
      <c r="C121" s="278" t="s">
        <v>4362</v>
      </c>
      <c r="D121" s="278"/>
      <c r="E121" s="278"/>
      <c r="F121" s="278" t="s">
        <v>4363</v>
      </c>
      <c r="G121" s="279"/>
      <c r="H121" s="278" t="s">
        <v>157</v>
      </c>
      <c r="I121" s="278" t="s">
        <v>54</v>
      </c>
      <c r="J121" s="278" t="s">
        <v>4364</v>
      </c>
      <c r="K121" s="304"/>
    </row>
    <row r="122" spans="2:11" ht="17.25" customHeight="1">
      <c r="B122" s="303"/>
      <c r="C122" s="280" t="s">
        <v>4365</v>
      </c>
      <c r="D122" s="280"/>
      <c r="E122" s="280"/>
      <c r="F122" s="281" t="s">
        <v>4366</v>
      </c>
      <c r="G122" s="282"/>
      <c r="H122" s="280"/>
      <c r="I122" s="280"/>
      <c r="J122" s="280" t="s">
        <v>4367</v>
      </c>
      <c r="K122" s="304"/>
    </row>
    <row r="123" spans="2:11" ht="5.25" customHeight="1">
      <c r="B123" s="305"/>
      <c r="C123" s="283"/>
      <c r="D123" s="283"/>
      <c r="E123" s="283"/>
      <c r="F123" s="283"/>
      <c r="G123" s="266"/>
      <c r="H123" s="283"/>
      <c r="I123" s="283"/>
      <c r="J123" s="283"/>
      <c r="K123" s="306"/>
    </row>
    <row r="124" spans="2:11" ht="15" customHeight="1">
      <c r="B124" s="305"/>
      <c r="C124" s="266" t="s">
        <v>4371</v>
      </c>
      <c r="D124" s="283"/>
      <c r="E124" s="283"/>
      <c r="F124" s="285" t="s">
        <v>4368</v>
      </c>
      <c r="G124" s="266"/>
      <c r="H124" s="266" t="s">
        <v>4407</v>
      </c>
      <c r="I124" s="266" t="s">
        <v>4370</v>
      </c>
      <c r="J124" s="266">
        <v>120</v>
      </c>
      <c r="K124" s="307"/>
    </row>
    <row r="125" spans="2:11" ht="15" customHeight="1">
      <c r="B125" s="305"/>
      <c r="C125" s="266" t="s">
        <v>4416</v>
      </c>
      <c r="D125" s="266"/>
      <c r="E125" s="266"/>
      <c r="F125" s="285" t="s">
        <v>4368</v>
      </c>
      <c r="G125" s="266"/>
      <c r="H125" s="266" t="s">
        <v>4417</v>
      </c>
      <c r="I125" s="266" t="s">
        <v>4370</v>
      </c>
      <c r="J125" s="266" t="s">
        <v>4418</v>
      </c>
      <c r="K125" s="307"/>
    </row>
    <row r="126" spans="2:11" ht="15" customHeight="1">
      <c r="B126" s="305"/>
      <c r="C126" s="266" t="s">
        <v>4317</v>
      </c>
      <c r="D126" s="266"/>
      <c r="E126" s="266"/>
      <c r="F126" s="285" t="s">
        <v>4368</v>
      </c>
      <c r="G126" s="266"/>
      <c r="H126" s="266" t="s">
        <v>4419</v>
      </c>
      <c r="I126" s="266" t="s">
        <v>4370</v>
      </c>
      <c r="J126" s="266" t="s">
        <v>4418</v>
      </c>
      <c r="K126" s="307"/>
    </row>
    <row r="127" spans="2:11" ht="15" customHeight="1">
      <c r="B127" s="305"/>
      <c r="C127" s="266" t="s">
        <v>4379</v>
      </c>
      <c r="D127" s="266"/>
      <c r="E127" s="266"/>
      <c r="F127" s="285" t="s">
        <v>4374</v>
      </c>
      <c r="G127" s="266"/>
      <c r="H127" s="266" t="s">
        <v>4380</v>
      </c>
      <c r="I127" s="266" t="s">
        <v>4370</v>
      </c>
      <c r="J127" s="266">
        <v>15</v>
      </c>
      <c r="K127" s="307"/>
    </row>
    <row r="128" spans="2:11" ht="15" customHeight="1">
      <c r="B128" s="305"/>
      <c r="C128" s="287" t="s">
        <v>4381</v>
      </c>
      <c r="D128" s="287"/>
      <c r="E128" s="287"/>
      <c r="F128" s="288" t="s">
        <v>4374</v>
      </c>
      <c r="G128" s="287"/>
      <c r="H128" s="287" t="s">
        <v>4382</v>
      </c>
      <c r="I128" s="287" t="s">
        <v>4370</v>
      </c>
      <c r="J128" s="287">
        <v>15</v>
      </c>
      <c r="K128" s="307"/>
    </row>
    <row r="129" spans="2:11" ht="15" customHeight="1">
      <c r="B129" s="305"/>
      <c r="C129" s="287" t="s">
        <v>4383</v>
      </c>
      <c r="D129" s="287"/>
      <c r="E129" s="287"/>
      <c r="F129" s="288" t="s">
        <v>4374</v>
      </c>
      <c r="G129" s="287"/>
      <c r="H129" s="287" t="s">
        <v>4384</v>
      </c>
      <c r="I129" s="287" t="s">
        <v>4370</v>
      </c>
      <c r="J129" s="287">
        <v>20</v>
      </c>
      <c r="K129" s="307"/>
    </row>
    <row r="130" spans="2:11" ht="15" customHeight="1">
      <c r="B130" s="305"/>
      <c r="C130" s="287" t="s">
        <v>4385</v>
      </c>
      <c r="D130" s="287"/>
      <c r="E130" s="287"/>
      <c r="F130" s="288" t="s">
        <v>4374</v>
      </c>
      <c r="G130" s="287"/>
      <c r="H130" s="287" t="s">
        <v>4386</v>
      </c>
      <c r="I130" s="287" t="s">
        <v>4370</v>
      </c>
      <c r="J130" s="287">
        <v>20</v>
      </c>
      <c r="K130" s="307"/>
    </row>
    <row r="131" spans="2:11" ht="15" customHeight="1">
      <c r="B131" s="305"/>
      <c r="C131" s="266" t="s">
        <v>4373</v>
      </c>
      <c r="D131" s="266"/>
      <c r="E131" s="266"/>
      <c r="F131" s="285" t="s">
        <v>4374</v>
      </c>
      <c r="G131" s="266"/>
      <c r="H131" s="266" t="s">
        <v>4407</v>
      </c>
      <c r="I131" s="266" t="s">
        <v>4370</v>
      </c>
      <c r="J131" s="266">
        <v>50</v>
      </c>
      <c r="K131" s="307"/>
    </row>
    <row r="132" spans="2:11" ht="15" customHeight="1">
      <c r="B132" s="305"/>
      <c r="C132" s="266" t="s">
        <v>4387</v>
      </c>
      <c r="D132" s="266"/>
      <c r="E132" s="266"/>
      <c r="F132" s="285" t="s">
        <v>4374</v>
      </c>
      <c r="G132" s="266"/>
      <c r="H132" s="266" t="s">
        <v>4407</v>
      </c>
      <c r="I132" s="266" t="s">
        <v>4370</v>
      </c>
      <c r="J132" s="266">
        <v>50</v>
      </c>
      <c r="K132" s="307"/>
    </row>
    <row r="133" spans="2:11" ht="15" customHeight="1">
      <c r="B133" s="305"/>
      <c r="C133" s="266" t="s">
        <v>4393</v>
      </c>
      <c r="D133" s="266"/>
      <c r="E133" s="266"/>
      <c r="F133" s="285" t="s">
        <v>4374</v>
      </c>
      <c r="G133" s="266"/>
      <c r="H133" s="266" t="s">
        <v>4407</v>
      </c>
      <c r="I133" s="266" t="s">
        <v>4370</v>
      </c>
      <c r="J133" s="266">
        <v>50</v>
      </c>
      <c r="K133" s="307"/>
    </row>
    <row r="134" spans="2:11" ht="15" customHeight="1">
      <c r="B134" s="305"/>
      <c r="C134" s="266" t="s">
        <v>4395</v>
      </c>
      <c r="D134" s="266"/>
      <c r="E134" s="266"/>
      <c r="F134" s="285" t="s">
        <v>4374</v>
      </c>
      <c r="G134" s="266"/>
      <c r="H134" s="266" t="s">
        <v>4407</v>
      </c>
      <c r="I134" s="266" t="s">
        <v>4370</v>
      </c>
      <c r="J134" s="266">
        <v>50</v>
      </c>
      <c r="K134" s="307"/>
    </row>
    <row r="135" spans="2:11" ht="15" customHeight="1">
      <c r="B135" s="305"/>
      <c r="C135" s="266" t="s">
        <v>162</v>
      </c>
      <c r="D135" s="266"/>
      <c r="E135" s="266"/>
      <c r="F135" s="285" t="s">
        <v>4374</v>
      </c>
      <c r="G135" s="266"/>
      <c r="H135" s="266" t="s">
        <v>4420</v>
      </c>
      <c r="I135" s="266" t="s">
        <v>4370</v>
      </c>
      <c r="J135" s="266">
        <v>255</v>
      </c>
      <c r="K135" s="307"/>
    </row>
    <row r="136" spans="2:11" ht="15" customHeight="1">
      <c r="B136" s="305"/>
      <c r="C136" s="266" t="s">
        <v>4397</v>
      </c>
      <c r="D136" s="266"/>
      <c r="E136" s="266"/>
      <c r="F136" s="285" t="s">
        <v>4368</v>
      </c>
      <c r="G136" s="266"/>
      <c r="H136" s="266" t="s">
        <v>4421</v>
      </c>
      <c r="I136" s="266" t="s">
        <v>4399</v>
      </c>
      <c r="J136" s="266"/>
      <c r="K136" s="307"/>
    </row>
    <row r="137" spans="2:11" ht="15" customHeight="1">
      <c r="B137" s="305"/>
      <c r="C137" s="266" t="s">
        <v>4400</v>
      </c>
      <c r="D137" s="266"/>
      <c r="E137" s="266"/>
      <c r="F137" s="285" t="s">
        <v>4368</v>
      </c>
      <c r="G137" s="266"/>
      <c r="H137" s="266" t="s">
        <v>4422</v>
      </c>
      <c r="I137" s="266" t="s">
        <v>4402</v>
      </c>
      <c r="J137" s="266"/>
      <c r="K137" s="307"/>
    </row>
    <row r="138" spans="2:11" ht="15" customHeight="1">
      <c r="B138" s="305"/>
      <c r="C138" s="266" t="s">
        <v>4403</v>
      </c>
      <c r="D138" s="266"/>
      <c r="E138" s="266"/>
      <c r="F138" s="285" t="s">
        <v>4368</v>
      </c>
      <c r="G138" s="266"/>
      <c r="H138" s="266" t="s">
        <v>4403</v>
      </c>
      <c r="I138" s="266" t="s">
        <v>4402</v>
      </c>
      <c r="J138" s="266"/>
      <c r="K138" s="307"/>
    </row>
    <row r="139" spans="2:11" ht="15" customHeight="1">
      <c r="B139" s="305"/>
      <c r="C139" s="266" t="s">
        <v>35</v>
      </c>
      <c r="D139" s="266"/>
      <c r="E139" s="266"/>
      <c r="F139" s="285" t="s">
        <v>4368</v>
      </c>
      <c r="G139" s="266"/>
      <c r="H139" s="266" t="s">
        <v>4423</v>
      </c>
      <c r="I139" s="266" t="s">
        <v>4402</v>
      </c>
      <c r="J139" s="266"/>
      <c r="K139" s="307"/>
    </row>
    <row r="140" spans="2:11" ht="15" customHeight="1">
      <c r="B140" s="305"/>
      <c r="C140" s="266" t="s">
        <v>4424</v>
      </c>
      <c r="D140" s="266"/>
      <c r="E140" s="266"/>
      <c r="F140" s="285" t="s">
        <v>4368</v>
      </c>
      <c r="G140" s="266"/>
      <c r="H140" s="266" t="s">
        <v>4425</v>
      </c>
      <c r="I140" s="266" t="s">
        <v>4402</v>
      </c>
      <c r="J140" s="266"/>
      <c r="K140" s="307"/>
    </row>
    <row r="141" spans="2:11" ht="15" customHeight="1">
      <c r="B141" s="308"/>
      <c r="C141" s="309"/>
      <c r="D141" s="309"/>
      <c r="E141" s="309"/>
      <c r="F141" s="309"/>
      <c r="G141" s="309"/>
      <c r="H141" s="309"/>
      <c r="I141" s="309"/>
      <c r="J141" s="309"/>
      <c r="K141" s="310"/>
    </row>
    <row r="142" spans="2:11" ht="18.75" customHeight="1">
      <c r="B142" s="262"/>
      <c r="C142" s="262"/>
      <c r="D142" s="262"/>
      <c r="E142" s="262"/>
      <c r="F142" s="297"/>
      <c r="G142" s="262"/>
      <c r="H142" s="262"/>
      <c r="I142" s="262"/>
      <c r="J142" s="262"/>
      <c r="K142" s="262"/>
    </row>
    <row r="143" spans="2:11" ht="18.75" customHeight="1"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</row>
    <row r="144" spans="2:11" ht="7.5" customHeight="1">
      <c r="B144" s="273"/>
      <c r="C144" s="274"/>
      <c r="D144" s="274"/>
      <c r="E144" s="274"/>
      <c r="F144" s="274"/>
      <c r="G144" s="274"/>
      <c r="H144" s="274"/>
      <c r="I144" s="274"/>
      <c r="J144" s="274"/>
      <c r="K144" s="275"/>
    </row>
    <row r="145" spans="2:11" ht="45" customHeight="1">
      <c r="B145" s="276"/>
      <c r="C145" s="382" t="s">
        <v>4426</v>
      </c>
      <c r="D145" s="382"/>
      <c r="E145" s="382"/>
      <c r="F145" s="382"/>
      <c r="G145" s="382"/>
      <c r="H145" s="382"/>
      <c r="I145" s="382"/>
      <c r="J145" s="382"/>
      <c r="K145" s="277"/>
    </row>
    <row r="146" spans="2:11" ht="17.25" customHeight="1">
      <c r="B146" s="276"/>
      <c r="C146" s="278" t="s">
        <v>4362</v>
      </c>
      <c r="D146" s="278"/>
      <c r="E146" s="278"/>
      <c r="F146" s="278" t="s">
        <v>4363</v>
      </c>
      <c r="G146" s="279"/>
      <c r="H146" s="278" t="s">
        <v>157</v>
      </c>
      <c r="I146" s="278" t="s">
        <v>54</v>
      </c>
      <c r="J146" s="278" t="s">
        <v>4364</v>
      </c>
      <c r="K146" s="277"/>
    </row>
    <row r="147" spans="2:11" ht="17.25" customHeight="1">
      <c r="B147" s="276"/>
      <c r="C147" s="280" t="s">
        <v>4365</v>
      </c>
      <c r="D147" s="280"/>
      <c r="E147" s="280"/>
      <c r="F147" s="281" t="s">
        <v>4366</v>
      </c>
      <c r="G147" s="282"/>
      <c r="H147" s="280"/>
      <c r="I147" s="280"/>
      <c r="J147" s="280" t="s">
        <v>4367</v>
      </c>
      <c r="K147" s="277"/>
    </row>
    <row r="148" spans="2:11" ht="5.25" customHeight="1">
      <c r="B148" s="286"/>
      <c r="C148" s="283"/>
      <c r="D148" s="283"/>
      <c r="E148" s="283"/>
      <c r="F148" s="283"/>
      <c r="G148" s="284"/>
      <c r="H148" s="283"/>
      <c r="I148" s="283"/>
      <c r="J148" s="283"/>
      <c r="K148" s="307"/>
    </row>
    <row r="149" spans="2:11" ht="15" customHeight="1">
      <c r="B149" s="286"/>
      <c r="C149" s="311" t="s">
        <v>4371</v>
      </c>
      <c r="D149" s="266"/>
      <c r="E149" s="266"/>
      <c r="F149" s="312" t="s">
        <v>4368</v>
      </c>
      <c r="G149" s="266"/>
      <c r="H149" s="311" t="s">
        <v>4407</v>
      </c>
      <c r="I149" s="311" t="s">
        <v>4370</v>
      </c>
      <c r="J149" s="311">
        <v>120</v>
      </c>
      <c r="K149" s="307"/>
    </row>
    <row r="150" spans="2:11" ht="15" customHeight="1">
      <c r="B150" s="286"/>
      <c r="C150" s="311" t="s">
        <v>4416</v>
      </c>
      <c r="D150" s="266"/>
      <c r="E150" s="266"/>
      <c r="F150" s="312" t="s">
        <v>4368</v>
      </c>
      <c r="G150" s="266"/>
      <c r="H150" s="311" t="s">
        <v>4427</v>
      </c>
      <c r="I150" s="311" t="s">
        <v>4370</v>
      </c>
      <c r="J150" s="311" t="s">
        <v>4418</v>
      </c>
      <c r="K150" s="307"/>
    </row>
    <row r="151" spans="2:11" ht="15" customHeight="1">
      <c r="B151" s="286"/>
      <c r="C151" s="311" t="s">
        <v>4317</v>
      </c>
      <c r="D151" s="266"/>
      <c r="E151" s="266"/>
      <c r="F151" s="312" t="s">
        <v>4368</v>
      </c>
      <c r="G151" s="266"/>
      <c r="H151" s="311" t="s">
        <v>4428</v>
      </c>
      <c r="I151" s="311" t="s">
        <v>4370</v>
      </c>
      <c r="J151" s="311" t="s">
        <v>4418</v>
      </c>
      <c r="K151" s="307"/>
    </row>
    <row r="152" spans="2:11" ht="15" customHeight="1">
      <c r="B152" s="286"/>
      <c r="C152" s="311" t="s">
        <v>4373</v>
      </c>
      <c r="D152" s="266"/>
      <c r="E152" s="266"/>
      <c r="F152" s="312" t="s">
        <v>4374</v>
      </c>
      <c r="G152" s="266"/>
      <c r="H152" s="311" t="s">
        <v>4407</v>
      </c>
      <c r="I152" s="311" t="s">
        <v>4370</v>
      </c>
      <c r="J152" s="311">
        <v>50</v>
      </c>
      <c r="K152" s="307"/>
    </row>
    <row r="153" spans="2:11" ht="15" customHeight="1">
      <c r="B153" s="286"/>
      <c r="C153" s="311" t="s">
        <v>4376</v>
      </c>
      <c r="D153" s="266"/>
      <c r="E153" s="266"/>
      <c r="F153" s="312" t="s">
        <v>4368</v>
      </c>
      <c r="G153" s="266"/>
      <c r="H153" s="311" t="s">
        <v>4407</v>
      </c>
      <c r="I153" s="311" t="s">
        <v>4378</v>
      </c>
      <c r="J153" s="311"/>
      <c r="K153" s="307"/>
    </row>
    <row r="154" spans="2:11" ht="15" customHeight="1">
      <c r="B154" s="286"/>
      <c r="C154" s="311" t="s">
        <v>4387</v>
      </c>
      <c r="D154" s="266"/>
      <c r="E154" s="266"/>
      <c r="F154" s="312" t="s">
        <v>4374</v>
      </c>
      <c r="G154" s="266"/>
      <c r="H154" s="311" t="s">
        <v>4407</v>
      </c>
      <c r="I154" s="311" t="s">
        <v>4370</v>
      </c>
      <c r="J154" s="311">
        <v>50</v>
      </c>
      <c r="K154" s="307"/>
    </row>
    <row r="155" spans="2:11" ht="15" customHeight="1">
      <c r="B155" s="286"/>
      <c r="C155" s="311" t="s">
        <v>4395</v>
      </c>
      <c r="D155" s="266"/>
      <c r="E155" s="266"/>
      <c r="F155" s="312" t="s">
        <v>4374</v>
      </c>
      <c r="G155" s="266"/>
      <c r="H155" s="311" t="s">
        <v>4407</v>
      </c>
      <c r="I155" s="311" t="s">
        <v>4370</v>
      </c>
      <c r="J155" s="311">
        <v>50</v>
      </c>
      <c r="K155" s="307"/>
    </row>
    <row r="156" spans="2:11" ht="15" customHeight="1">
      <c r="B156" s="286"/>
      <c r="C156" s="311" t="s">
        <v>4393</v>
      </c>
      <c r="D156" s="266"/>
      <c r="E156" s="266"/>
      <c r="F156" s="312" t="s">
        <v>4374</v>
      </c>
      <c r="G156" s="266"/>
      <c r="H156" s="311" t="s">
        <v>4407</v>
      </c>
      <c r="I156" s="311" t="s">
        <v>4370</v>
      </c>
      <c r="J156" s="311">
        <v>50</v>
      </c>
      <c r="K156" s="307"/>
    </row>
    <row r="157" spans="2:11" ht="15" customHeight="1">
      <c r="B157" s="286"/>
      <c r="C157" s="311" t="s">
        <v>122</v>
      </c>
      <c r="D157" s="266"/>
      <c r="E157" s="266"/>
      <c r="F157" s="312" t="s">
        <v>4368</v>
      </c>
      <c r="G157" s="266"/>
      <c r="H157" s="311" t="s">
        <v>4429</v>
      </c>
      <c r="I157" s="311" t="s">
        <v>4370</v>
      </c>
      <c r="J157" s="311" t="s">
        <v>4430</v>
      </c>
      <c r="K157" s="307"/>
    </row>
    <row r="158" spans="2:11" ht="15" customHeight="1">
      <c r="B158" s="286"/>
      <c r="C158" s="311" t="s">
        <v>4431</v>
      </c>
      <c r="D158" s="266"/>
      <c r="E158" s="266"/>
      <c r="F158" s="312" t="s">
        <v>4368</v>
      </c>
      <c r="G158" s="266"/>
      <c r="H158" s="311" t="s">
        <v>4432</v>
      </c>
      <c r="I158" s="311" t="s">
        <v>4402</v>
      </c>
      <c r="J158" s="311"/>
      <c r="K158" s="307"/>
    </row>
    <row r="159" spans="2:11" ht="15" customHeight="1">
      <c r="B159" s="313"/>
      <c r="C159" s="295"/>
      <c r="D159" s="295"/>
      <c r="E159" s="295"/>
      <c r="F159" s="295"/>
      <c r="G159" s="295"/>
      <c r="H159" s="295"/>
      <c r="I159" s="295"/>
      <c r="J159" s="295"/>
      <c r="K159" s="314"/>
    </row>
    <row r="160" spans="2:11" ht="18.75" customHeight="1">
      <c r="B160" s="262"/>
      <c r="C160" s="266"/>
      <c r="D160" s="266"/>
      <c r="E160" s="266"/>
      <c r="F160" s="285"/>
      <c r="G160" s="266"/>
      <c r="H160" s="266"/>
      <c r="I160" s="266"/>
      <c r="J160" s="266"/>
      <c r="K160" s="262"/>
    </row>
    <row r="161" spans="2:11" ht="18.75" customHeight="1"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</row>
    <row r="162" spans="2:11" ht="7.5" customHeight="1">
      <c r="B162" s="254"/>
      <c r="C162" s="255"/>
      <c r="D162" s="255"/>
      <c r="E162" s="255"/>
      <c r="F162" s="255"/>
      <c r="G162" s="255"/>
      <c r="H162" s="255"/>
      <c r="I162" s="255"/>
      <c r="J162" s="255"/>
      <c r="K162" s="256"/>
    </row>
    <row r="163" spans="2:11" ht="45" customHeight="1">
      <c r="B163" s="257"/>
      <c r="C163" s="378" t="s">
        <v>4433</v>
      </c>
      <c r="D163" s="378"/>
      <c r="E163" s="378"/>
      <c r="F163" s="378"/>
      <c r="G163" s="378"/>
      <c r="H163" s="378"/>
      <c r="I163" s="378"/>
      <c r="J163" s="378"/>
      <c r="K163" s="258"/>
    </row>
    <row r="164" spans="2:11" ht="17.25" customHeight="1">
      <c r="B164" s="257"/>
      <c r="C164" s="278" t="s">
        <v>4362</v>
      </c>
      <c r="D164" s="278"/>
      <c r="E164" s="278"/>
      <c r="F164" s="278" t="s">
        <v>4363</v>
      </c>
      <c r="G164" s="315"/>
      <c r="H164" s="316" t="s">
        <v>157</v>
      </c>
      <c r="I164" s="316" t="s">
        <v>54</v>
      </c>
      <c r="J164" s="278" t="s">
        <v>4364</v>
      </c>
      <c r="K164" s="258"/>
    </row>
    <row r="165" spans="2:11" ht="17.25" customHeight="1">
      <c r="B165" s="259"/>
      <c r="C165" s="280" t="s">
        <v>4365</v>
      </c>
      <c r="D165" s="280"/>
      <c r="E165" s="280"/>
      <c r="F165" s="281" t="s">
        <v>4366</v>
      </c>
      <c r="G165" s="317"/>
      <c r="H165" s="318"/>
      <c r="I165" s="318"/>
      <c r="J165" s="280" t="s">
        <v>4367</v>
      </c>
      <c r="K165" s="260"/>
    </row>
    <row r="166" spans="2:11" ht="5.25" customHeight="1">
      <c r="B166" s="286"/>
      <c r="C166" s="283"/>
      <c r="D166" s="283"/>
      <c r="E166" s="283"/>
      <c r="F166" s="283"/>
      <c r="G166" s="284"/>
      <c r="H166" s="283"/>
      <c r="I166" s="283"/>
      <c r="J166" s="283"/>
      <c r="K166" s="307"/>
    </row>
    <row r="167" spans="2:11" ht="15" customHeight="1">
      <c r="B167" s="286"/>
      <c r="C167" s="266" t="s">
        <v>4371</v>
      </c>
      <c r="D167" s="266"/>
      <c r="E167" s="266"/>
      <c r="F167" s="285" t="s">
        <v>4368</v>
      </c>
      <c r="G167" s="266"/>
      <c r="H167" s="266" t="s">
        <v>4407</v>
      </c>
      <c r="I167" s="266" t="s">
        <v>4370</v>
      </c>
      <c r="J167" s="266">
        <v>120</v>
      </c>
      <c r="K167" s="307"/>
    </row>
    <row r="168" spans="2:11" ht="15" customHeight="1">
      <c r="B168" s="286"/>
      <c r="C168" s="266" t="s">
        <v>4416</v>
      </c>
      <c r="D168" s="266"/>
      <c r="E168" s="266"/>
      <c r="F168" s="285" t="s">
        <v>4368</v>
      </c>
      <c r="G168" s="266"/>
      <c r="H168" s="266" t="s">
        <v>4417</v>
      </c>
      <c r="I168" s="266" t="s">
        <v>4370</v>
      </c>
      <c r="J168" s="266" t="s">
        <v>4418</v>
      </c>
      <c r="K168" s="307"/>
    </row>
    <row r="169" spans="2:11" ht="15" customHeight="1">
      <c r="B169" s="286"/>
      <c r="C169" s="266" t="s">
        <v>4317</v>
      </c>
      <c r="D169" s="266"/>
      <c r="E169" s="266"/>
      <c r="F169" s="285" t="s">
        <v>4368</v>
      </c>
      <c r="G169" s="266"/>
      <c r="H169" s="266" t="s">
        <v>4434</v>
      </c>
      <c r="I169" s="266" t="s">
        <v>4370</v>
      </c>
      <c r="J169" s="266" t="s">
        <v>4418</v>
      </c>
      <c r="K169" s="307"/>
    </row>
    <row r="170" spans="2:11" ht="15" customHeight="1">
      <c r="B170" s="286"/>
      <c r="C170" s="266" t="s">
        <v>4373</v>
      </c>
      <c r="D170" s="266"/>
      <c r="E170" s="266"/>
      <c r="F170" s="285" t="s">
        <v>4374</v>
      </c>
      <c r="G170" s="266"/>
      <c r="H170" s="266" t="s">
        <v>4434</v>
      </c>
      <c r="I170" s="266" t="s">
        <v>4370</v>
      </c>
      <c r="J170" s="266">
        <v>50</v>
      </c>
      <c r="K170" s="307"/>
    </row>
    <row r="171" spans="2:11" ht="15" customHeight="1">
      <c r="B171" s="286"/>
      <c r="C171" s="266" t="s">
        <v>4376</v>
      </c>
      <c r="D171" s="266"/>
      <c r="E171" s="266"/>
      <c r="F171" s="285" t="s">
        <v>4368</v>
      </c>
      <c r="G171" s="266"/>
      <c r="H171" s="266" t="s">
        <v>4434</v>
      </c>
      <c r="I171" s="266" t="s">
        <v>4378</v>
      </c>
      <c r="J171" s="266"/>
      <c r="K171" s="307"/>
    </row>
    <row r="172" spans="2:11" ht="15" customHeight="1">
      <c r="B172" s="286"/>
      <c r="C172" s="266" t="s">
        <v>4387</v>
      </c>
      <c r="D172" s="266"/>
      <c r="E172" s="266"/>
      <c r="F172" s="285" t="s">
        <v>4374</v>
      </c>
      <c r="G172" s="266"/>
      <c r="H172" s="266" t="s">
        <v>4434</v>
      </c>
      <c r="I172" s="266" t="s">
        <v>4370</v>
      </c>
      <c r="J172" s="266">
        <v>50</v>
      </c>
      <c r="K172" s="307"/>
    </row>
    <row r="173" spans="2:11" ht="15" customHeight="1">
      <c r="B173" s="286"/>
      <c r="C173" s="266" t="s">
        <v>4395</v>
      </c>
      <c r="D173" s="266"/>
      <c r="E173" s="266"/>
      <c r="F173" s="285" t="s">
        <v>4374</v>
      </c>
      <c r="G173" s="266"/>
      <c r="H173" s="266" t="s">
        <v>4434</v>
      </c>
      <c r="I173" s="266" t="s">
        <v>4370</v>
      </c>
      <c r="J173" s="266">
        <v>50</v>
      </c>
      <c r="K173" s="307"/>
    </row>
    <row r="174" spans="2:11" ht="15" customHeight="1">
      <c r="B174" s="286"/>
      <c r="C174" s="266" t="s">
        <v>4393</v>
      </c>
      <c r="D174" s="266"/>
      <c r="E174" s="266"/>
      <c r="F174" s="285" t="s">
        <v>4374</v>
      </c>
      <c r="G174" s="266"/>
      <c r="H174" s="266" t="s">
        <v>4434</v>
      </c>
      <c r="I174" s="266" t="s">
        <v>4370</v>
      </c>
      <c r="J174" s="266">
        <v>50</v>
      </c>
      <c r="K174" s="307"/>
    </row>
    <row r="175" spans="2:11" ht="15" customHeight="1">
      <c r="B175" s="286"/>
      <c r="C175" s="266" t="s">
        <v>156</v>
      </c>
      <c r="D175" s="266"/>
      <c r="E175" s="266"/>
      <c r="F175" s="285" t="s">
        <v>4368</v>
      </c>
      <c r="G175" s="266"/>
      <c r="H175" s="266" t="s">
        <v>4435</v>
      </c>
      <c r="I175" s="266" t="s">
        <v>4436</v>
      </c>
      <c r="J175" s="266"/>
      <c r="K175" s="307"/>
    </row>
    <row r="176" spans="2:11" ht="15" customHeight="1">
      <c r="B176" s="286"/>
      <c r="C176" s="266" t="s">
        <v>54</v>
      </c>
      <c r="D176" s="266"/>
      <c r="E176" s="266"/>
      <c r="F176" s="285" t="s">
        <v>4368</v>
      </c>
      <c r="G176" s="266"/>
      <c r="H176" s="266" t="s">
        <v>4437</v>
      </c>
      <c r="I176" s="266" t="s">
        <v>4438</v>
      </c>
      <c r="J176" s="266">
        <v>1</v>
      </c>
      <c r="K176" s="307"/>
    </row>
    <row r="177" spans="2:11" ht="15" customHeight="1">
      <c r="B177" s="286"/>
      <c r="C177" s="266" t="s">
        <v>50</v>
      </c>
      <c r="D177" s="266"/>
      <c r="E177" s="266"/>
      <c r="F177" s="285" t="s">
        <v>4368</v>
      </c>
      <c r="G177" s="266"/>
      <c r="H177" s="266" t="s">
        <v>4439</v>
      </c>
      <c r="I177" s="266" t="s">
        <v>4370</v>
      </c>
      <c r="J177" s="266">
        <v>20</v>
      </c>
      <c r="K177" s="307"/>
    </row>
    <row r="178" spans="2:11" ht="15" customHeight="1">
      <c r="B178" s="286"/>
      <c r="C178" s="266" t="s">
        <v>157</v>
      </c>
      <c r="D178" s="266"/>
      <c r="E178" s="266"/>
      <c r="F178" s="285" t="s">
        <v>4368</v>
      </c>
      <c r="G178" s="266"/>
      <c r="H178" s="266" t="s">
        <v>4440</v>
      </c>
      <c r="I178" s="266" t="s">
        <v>4370</v>
      </c>
      <c r="J178" s="266">
        <v>255</v>
      </c>
      <c r="K178" s="307"/>
    </row>
    <row r="179" spans="2:11" ht="15" customHeight="1">
      <c r="B179" s="286"/>
      <c r="C179" s="266" t="s">
        <v>158</v>
      </c>
      <c r="D179" s="266"/>
      <c r="E179" s="266"/>
      <c r="F179" s="285" t="s">
        <v>4368</v>
      </c>
      <c r="G179" s="266"/>
      <c r="H179" s="266" t="s">
        <v>4333</v>
      </c>
      <c r="I179" s="266" t="s">
        <v>4370</v>
      </c>
      <c r="J179" s="266">
        <v>10</v>
      </c>
      <c r="K179" s="307"/>
    </row>
    <row r="180" spans="2:11" ht="15" customHeight="1">
      <c r="B180" s="286"/>
      <c r="C180" s="266" t="s">
        <v>159</v>
      </c>
      <c r="D180" s="266"/>
      <c r="E180" s="266"/>
      <c r="F180" s="285" t="s">
        <v>4368</v>
      </c>
      <c r="G180" s="266"/>
      <c r="H180" s="266" t="s">
        <v>4441</v>
      </c>
      <c r="I180" s="266" t="s">
        <v>4402</v>
      </c>
      <c r="J180" s="266"/>
      <c r="K180" s="307"/>
    </row>
    <row r="181" spans="2:11" ht="15" customHeight="1">
      <c r="B181" s="286"/>
      <c r="C181" s="266" t="s">
        <v>4442</v>
      </c>
      <c r="D181" s="266"/>
      <c r="E181" s="266"/>
      <c r="F181" s="285" t="s">
        <v>4368</v>
      </c>
      <c r="G181" s="266"/>
      <c r="H181" s="266" t="s">
        <v>4443</v>
      </c>
      <c r="I181" s="266" t="s">
        <v>4402</v>
      </c>
      <c r="J181" s="266"/>
      <c r="K181" s="307"/>
    </row>
    <row r="182" spans="2:11" ht="15" customHeight="1">
      <c r="B182" s="286"/>
      <c r="C182" s="266" t="s">
        <v>4431</v>
      </c>
      <c r="D182" s="266"/>
      <c r="E182" s="266"/>
      <c r="F182" s="285" t="s">
        <v>4368</v>
      </c>
      <c r="G182" s="266"/>
      <c r="H182" s="266" t="s">
        <v>4444</v>
      </c>
      <c r="I182" s="266" t="s">
        <v>4402</v>
      </c>
      <c r="J182" s="266"/>
      <c r="K182" s="307"/>
    </row>
    <row r="183" spans="2:11" ht="15" customHeight="1">
      <c r="B183" s="286"/>
      <c r="C183" s="266" t="s">
        <v>161</v>
      </c>
      <c r="D183" s="266"/>
      <c r="E183" s="266"/>
      <c r="F183" s="285" t="s">
        <v>4374</v>
      </c>
      <c r="G183" s="266"/>
      <c r="H183" s="266" t="s">
        <v>4445</v>
      </c>
      <c r="I183" s="266" t="s">
        <v>4370</v>
      </c>
      <c r="J183" s="266">
        <v>50</v>
      </c>
      <c r="K183" s="307"/>
    </row>
    <row r="184" spans="2:11" ht="15" customHeight="1">
      <c r="B184" s="286"/>
      <c r="C184" s="266" t="s">
        <v>4446</v>
      </c>
      <c r="D184" s="266"/>
      <c r="E184" s="266"/>
      <c r="F184" s="285" t="s">
        <v>4374</v>
      </c>
      <c r="G184" s="266"/>
      <c r="H184" s="266" t="s">
        <v>4447</v>
      </c>
      <c r="I184" s="266" t="s">
        <v>4448</v>
      </c>
      <c r="J184" s="266"/>
      <c r="K184" s="307"/>
    </row>
    <row r="185" spans="2:11" ht="15" customHeight="1">
      <c r="B185" s="286"/>
      <c r="C185" s="266" t="s">
        <v>4449</v>
      </c>
      <c r="D185" s="266"/>
      <c r="E185" s="266"/>
      <c r="F185" s="285" t="s">
        <v>4374</v>
      </c>
      <c r="G185" s="266"/>
      <c r="H185" s="266" t="s">
        <v>4450</v>
      </c>
      <c r="I185" s="266" t="s">
        <v>4448</v>
      </c>
      <c r="J185" s="266"/>
      <c r="K185" s="307"/>
    </row>
    <row r="186" spans="2:11" ht="15" customHeight="1">
      <c r="B186" s="286"/>
      <c r="C186" s="266" t="s">
        <v>4451</v>
      </c>
      <c r="D186" s="266"/>
      <c r="E186" s="266"/>
      <c r="F186" s="285" t="s">
        <v>4374</v>
      </c>
      <c r="G186" s="266"/>
      <c r="H186" s="266" t="s">
        <v>4452</v>
      </c>
      <c r="I186" s="266" t="s">
        <v>4448</v>
      </c>
      <c r="J186" s="266"/>
      <c r="K186" s="307"/>
    </row>
    <row r="187" spans="2:11" ht="15" customHeight="1">
      <c r="B187" s="286"/>
      <c r="C187" s="319" t="s">
        <v>4453</v>
      </c>
      <c r="D187" s="266"/>
      <c r="E187" s="266"/>
      <c r="F187" s="285" t="s">
        <v>4374</v>
      </c>
      <c r="G187" s="266"/>
      <c r="H187" s="266" t="s">
        <v>4454</v>
      </c>
      <c r="I187" s="266" t="s">
        <v>4455</v>
      </c>
      <c r="J187" s="320" t="s">
        <v>4456</v>
      </c>
      <c r="K187" s="307"/>
    </row>
    <row r="188" spans="2:11" ht="15" customHeight="1">
      <c r="B188" s="286"/>
      <c r="C188" s="271" t="s">
        <v>39</v>
      </c>
      <c r="D188" s="266"/>
      <c r="E188" s="266"/>
      <c r="F188" s="285" t="s">
        <v>4368</v>
      </c>
      <c r="G188" s="266"/>
      <c r="H188" s="262" t="s">
        <v>4457</v>
      </c>
      <c r="I188" s="266" t="s">
        <v>4458</v>
      </c>
      <c r="J188" s="266"/>
      <c r="K188" s="307"/>
    </row>
    <row r="189" spans="2:11" ht="15" customHeight="1">
      <c r="B189" s="286"/>
      <c r="C189" s="271" t="s">
        <v>4459</v>
      </c>
      <c r="D189" s="266"/>
      <c r="E189" s="266"/>
      <c r="F189" s="285" t="s">
        <v>4368</v>
      </c>
      <c r="G189" s="266"/>
      <c r="H189" s="266" t="s">
        <v>4460</v>
      </c>
      <c r="I189" s="266" t="s">
        <v>4402</v>
      </c>
      <c r="J189" s="266"/>
      <c r="K189" s="307"/>
    </row>
    <row r="190" spans="2:11" ht="15" customHeight="1">
      <c r="B190" s="286"/>
      <c r="C190" s="271" t="s">
        <v>4461</v>
      </c>
      <c r="D190" s="266"/>
      <c r="E190" s="266"/>
      <c r="F190" s="285" t="s">
        <v>4368</v>
      </c>
      <c r="G190" s="266"/>
      <c r="H190" s="266" t="s">
        <v>4462</v>
      </c>
      <c r="I190" s="266" t="s">
        <v>4402</v>
      </c>
      <c r="J190" s="266"/>
      <c r="K190" s="307"/>
    </row>
    <row r="191" spans="2:11" ht="15" customHeight="1">
      <c r="B191" s="286"/>
      <c r="C191" s="271" t="s">
        <v>4463</v>
      </c>
      <c r="D191" s="266"/>
      <c r="E191" s="266"/>
      <c r="F191" s="285" t="s">
        <v>4374</v>
      </c>
      <c r="G191" s="266"/>
      <c r="H191" s="266" t="s">
        <v>4464</v>
      </c>
      <c r="I191" s="266" t="s">
        <v>4402</v>
      </c>
      <c r="J191" s="266"/>
      <c r="K191" s="307"/>
    </row>
    <row r="192" spans="2:11" ht="15" customHeight="1">
      <c r="B192" s="313"/>
      <c r="C192" s="321"/>
      <c r="D192" s="295"/>
      <c r="E192" s="295"/>
      <c r="F192" s="295"/>
      <c r="G192" s="295"/>
      <c r="H192" s="295"/>
      <c r="I192" s="295"/>
      <c r="J192" s="295"/>
      <c r="K192" s="314"/>
    </row>
    <row r="193" spans="2:11" ht="18.75" customHeight="1">
      <c r="B193" s="262"/>
      <c r="C193" s="266"/>
      <c r="D193" s="266"/>
      <c r="E193" s="266"/>
      <c r="F193" s="285"/>
      <c r="G193" s="266"/>
      <c r="H193" s="266"/>
      <c r="I193" s="266"/>
      <c r="J193" s="266"/>
      <c r="K193" s="262"/>
    </row>
    <row r="194" spans="2:11" ht="18.75" customHeight="1">
      <c r="B194" s="262"/>
      <c r="C194" s="266"/>
      <c r="D194" s="266"/>
      <c r="E194" s="266"/>
      <c r="F194" s="285"/>
      <c r="G194" s="266"/>
      <c r="H194" s="266"/>
      <c r="I194" s="266"/>
      <c r="J194" s="266"/>
      <c r="K194" s="262"/>
    </row>
    <row r="195" spans="2:11" ht="18.75" customHeight="1">
      <c r="B195" s="272"/>
      <c r="C195" s="272"/>
      <c r="D195" s="272"/>
      <c r="E195" s="272"/>
      <c r="F195" s="272"/>
      <c r="G195" s="272"/>
      <c r="H195" s="272"/>
      <c r="I195" s="272"/>
      <c r="J195" s="272"/>
      <c r="K195" s="272"/>
    </row>
    <row r="196" spans="2:11">
      <c r="B196" s="254"/>
      <c r="C196" s="255"/>
      <c r="D196" s="255"/>
      <c r="E196" s="255"/>
      <c r="F196" s="255"/>
      <c r="G196" s="255"/>
      <c r="H196" s="255"/>
      <c r="I196" s="255"/>
      <c r="J196" s="255"/>
      <c r="K196" s="256"/>
    </row>
    <row r="197" spans="2:11" ht="21">
      <c r="B197" s="257"/>
      <c r="C197" s="378" t="s">
        <v>4465</v>
      </c>
      <c r="D197" s="378"/>
      <c r="E197" s="378"/>
      <c r="F197" s="378"/>
      <c r="G197" s="378"/>
      <c r="H197" s="378"/>
      <c r="I197" s="378"/>
      <c r="J197" s="378"/>
      <c r="K197" s="258"/>
    </row>
    <row r="198" spans="2:11" ht="25.5" customHeight="1">
      <c r="B198" s="257"/>
      <c r="C198" s="322" t="s">
        <v>4466</v>
      </c>
      <c r="D198" s="322"/>
      <c r="E198" s="322"/>
      <c r="F198" s="322" t="s">
        <v>4467</v>
      </c>
      <c r="G198" s="323"/>
      <c r="H198" s="383" t="s">
        <v>4468</v>
      </c>
      <c r="I198" s="383"/>
      <c r="J198" s="383"/>
      <c r="K198" s="258"/>
    </row>
    <row r="199" spans="2:11" ht="5.25" customHeight="1">
      <c r="B199" s="286"/>
      <c r="C199" s="283"/>
      <c r="D199" s="283"/>
      <c r="E199" s="283"/>
      <c r="F199" s="283"/>
      <c r="G199" s="266"/>
      <c r="H199" s="283"/>
      <c r="I199" s="283"/>
      <c r="J199" s="283"/>
      <c r="K199" s="307"/>
    </row>
    <row r="200" spans="2:11" ht="15" customHeight="1">
      <c r="B200" s="286"/>
      <c r="C200" s="266" t="s">
        <v>4458</v>
      </c>
      <c r="D200" s="266"/>
      <c r="E200" s="266"/>
      <c r="F200" s="285" t="s">
        <v>40</v>
      </c>
      <c r="G200" s="266"/>
      <c r="H200" s="380" t="s">
        <v>4469</v>
      </c>
      <c r="I200" s="380"/>
      <c r="J200" s="380"/>
      <c r="K200" s="307"/>
    </row>
    <row r="201" spans="2:11" ht="15" customHeight="1">
      <c r="B201" s="286"/>
      <c r="C201" s="292"/>
      <c r="D201" s="266"/>
      <c r="E201" s="266"/>
      <c r="F201" s="285" t="s">
        <v>41</v>
      </c>
      <c r="G201" s="266"/>
      <c r="H201" s="380" t="s">
        <v>4470</v>
      </c>
      <c r="I201" s="380"/>
      <c r="J201" s="380"/>
      <c r="K201" s="307"/>
    </row>
    <row r="202" spans="2:11" ht="15" customHeight="1">
      <c r="B202" s="286"/>
      <c r="C202" s="292"/>
      <c r="D202" s="266"/>
      <c r="E202" s="266"/>
      <c r="F202" s="285" t="s">
        <v>44</v>
      </c>
      <c r="G202" s="266"/>
      <c r="H202" s="380" t="s">
        <v>4471</v>
      </c>
      <c r="I202" s="380"/>
      <c r="J202" s="380"/>
      <c r="K202" s="307"/>
    </row>
    <row r="203" spans="2:11" ht="15" customHeight="1">
      <c r="B203" s="286"/>
      <c r="C203" s="266"/>
      <c r="D203" s="266"/>
      <c r="E203" s="266"/>
      <c r="F203" s="285" t="s">
        <v>42</v>
      </c>
      <c r="G203" s="266"/>
      <c r="H203" s="380" t="s">
        <v>4472</v>
      </c>
      <c r="I203" s="380"/>
      <c r="J203" s="380"/>
      <c r="K203" s="307"/>
    </row>
    <row r="204" spans="2:11" ht="15" customHeight="1">
      <c r="B204" s="286"/>
      <c r="C204" s="266"/>
      <c r="D204" s="266"/>
      <c r="E204" s="266"/>
      <c r="F204" s="285" t="s">
        <v>43</v>
      </c>
      <c r="G204" s="266"/>
      <c r="H204" s="380" t="s">
        <v>4473</v>
      </c>
      <c r="I204" s="380"/>
      <c r="J204" s="380"/>
      <c r="K204" s="307"/>
    </row>
    <row r="205" spans="2:11" ht="15" customHeight="1">
      <c r="B205" s="286"/>
      <c r="C205" s="266"/>
      <c r="D205" s="266"/>
      <c r="E205" s="266"/>
      <c r="F205" s="285"/>
      <c r="G205" s="266"/>
      <c r="H205" s="266"/>
      <c r="I205" s="266"/>
      <c r="J205" s="266"/>
      <c r="K205" s="307"/>
    </row>
    <row r="206" spans="2:11" ht="15" customHeight="1">
      <c r="B206" s="286"/>
      <c r="C206" s="266" t="s">
        <v>4414</v>
      </c>
      <c r="D206" s="266"/>
      <c r="E206" s="266"/>
      <c r="F206" s="285" t="s">
        <v>76</v>
      </c>
      <c r="G206" s="266"/>
      <c r="H206" s="380" t="s">
        <v>4474</v>
      </c>
      <c r="I206" s="380"/>
      <c r="J206" s="380"/>
      <c r="K206" s="307"/>
    </row>
    <row r="207" spans="2:11" ht="15" customHeight="1">
      <c r="B207" s="286"/>
      <c r="C207" s="292"/>
      <c r="D207" s="266"/>
      <c r="E207" s="266"/>
      <c r="F207" s="285" t="s">
        <v>4312</v>
      </c>
      <c r="G207" s="266"/>
      <c r="H207" s="380" t="s">
        <v>4313</v>
      </c>
      <c r="I207" s="380"/>
      <c r="J207" s="380"/>
      <c r="K207" s="307"/>
    </row>
    <row r="208" spans="2:11" ht="15" customHeight="1">
      <c r="B208" s="286"/>
      <c r="C208" s="266"/>
      <c r="D208" s="266"/>
      <c r="E208" s="266"/>
      <c r="F208" s="285" t="s">
        <v>4310</v>
      </c>
      <c r="G208" s="266"/>
      <c r="H208" s="380" t="s">
        <v>4475</v>
      </c>
      <c r="I208" s="380"/>
      <c r="J208" s="380"/>
      <c r="K208" s="307"/>
    </row>
    <row r="209" spans="2:11" ht="15" customHeight="1">
      <c r="B209" s="324"/>
      <c r="C209" s="292"/>
      <c r="D209" s="292"/>
      <c r="E209" s="292"/>
      <c r="F209" s="285" t="s">
        <v>4314</v>
      </c>
      <c r="G209" s="271"/>
      <c r="H209" s="384" t="s">
        <v>111</v>
      </c>
      <c r="I209" s="384"/>
      <c r="J209" s="384"/>
      <c r="K209" s="325"/>
    </row>
    <row r="210" spans="2:11" ht="15" customHeight="1">
      <c r="B210" s="324"/>
      <c r="C210" s="292"/>
      <c r="D210" s="292"/>
      <c r="E210" s="292"/>
      <c r="F210" s="285" t="s">
        <v>4315</v>
      </c>
      <c r="G210" s="271"/>
      <c r="H210" s="384" t="s">
        <v>4476</v>
      </c>
      <c r="I210" s="384"/>
      <c r="J210" s="384"/>
      <c r="K210" s="325"/>
    </row>
    <row r="211" spans="2:11" ht="15" customHeight="1">
      <c r="B211" s="324"/>
      <c r="C211" s="292"/>
      <c r="D211" s="292"/>
      <c r="E211" s="292"/>
      <c r="F211" s="326"/>
      <c r="G211" s="271"/>
      <c r="H211" s="327"/>
      <c r="I211" s="327"/>
      <c r="J211" s="327"/>
      <c r="K211" s="325"/>
    </row>
    <row r="212" spans="2:11" ht="15" customHeight="1">
      <c r="B212" s="324"/>
      <c r="C212" s="266" t="s">
        <v>4438</v>
      </c>
      <c r="D212" s="292"/>
      <c r="E212" s="292"/>
      <c r="F212" s="285">
        <v>1</v>
      </c>
      <c r="G212" s="271"/>
      <c r="H212" s="384" t="s">
        <v>4477</v>
      </c>
      <c r="I212" s="384"/>
      <c r="J212" s="384"/>
      <c r="K212" s="325"/>
    </row>
    <row r="213" spans="2:11" ht="15" customHeight="1">
      <c r="B213" s="324"/>
      <c r="C213" s="292"/>
      <c r="D213" s="292"/>
      <c r="E213" s="292"/>
      <c r="F213" s="285">
        <v>2</v>
      </c>
      <c r="G213" s="271"/>
      <c r="H213" s="384" t="s">
        <v>4478</v>
      </c>
      <c r="I213" s="384"/>
      <c r="J213" s="384"/>
      <c r="K213" s="325"/>
    </row>
    <row r="214" spans="2:11" ht="15" customHeight="1">
      <c r="B214" s="324"/>
      <c r="C214" s="292"/>
      <c r="D214" s="292"/>
      <c r="E214" s="292"/>
      <c r="F214" s="285">
        <v>3</v>
      </c>
      <c r="G214" s="271"/>
      <c r="H214" s="384" t="s">
        <v>4479</v>
      </c>
      <c r="I214" s="384"/>
      <c r="J214" s="384"/>
      <c r="K214" s="325"/>
    </row>
    <row r="215" spans="2:11" ht="15" customHeight="1">
      <c r="B215" s="324"/>
      <c r="C215" s="292"/>
      <c r="D215" s="292"/>
      <c r="E215" s="292"/>
      <c r="F215" s="285">
        <v>4</v>
      </c>
      <c r="G215" s="271"/>
      <c r="H215" s="384" t="s">
        <v>4480</v>
      </c>
      <c r="I215" s="384"/>
      <c r="J215" s="384"/>
      <c r="K215" s="325"/>
    </row>
    <row r="216" spans="2:11" ht="12.75" customHeight="1">
      <c r="B216" s="328"/>
      <c r="C216" s="329"/>
      <c r="D216" s="329"/>
      <c r="E216" s="329"/>
      <c r="F216" s="329"/>
      <c r="G216" s="329"/>
      <c r="H216" s="329"/>
      <c r="I216" s="329"/>
      <c r="J216" s="329"/>
      <c r="K216" s="330"/>
    </row>
  </sheetData>
  <sheetProtection algorithmName="SHA-512" hashValue="iktxtjqSCovwdQL+MUD5SaWlgbUp3XECuATJKiXpX3wCDMtMjWcIGVyC/DycBVTjPwQwSXBlci+ZnPljJLmFyg==" saltValue="VEq7fybtSP3n7vk6i3OuRg==" spinCount="100000" sheet="1" objects="1" scenarios="1" formatCells="0" formatColumns="0" formatRows="0" sort="0" autoFilter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73"/>
  <sheetViews>
    <sheetView showGridLines="0" tabSelected="1" workbookViewId="0">
      <pane ySplit="1" topLeftCell="A1778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78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120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ROUND(J105,2)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ROUND(SUM(BE105:BE1772), 2)</f>
        <v>0</v>
      </c>
      <c r="G30" s="40"/>
      <c r="H30" s="40"/>
      <c r="I30" s="129">
        <v>0.21</v>
      </c>
      <c r="J30" s="128">
        <f>ROUND(ROUND((SUM(BE105:BE1772)),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ROUND(SUM(BF105:BF1772), 2)</f>
        <v>0</v>
      </c>
      <c r="G31" s="40"/>
      <c r="H31" s="40"/>
      <c r="I31" s="129">
        <v>0.15</v>
      </c>
      <c r="J31" s="128">
        <f>ROUND(ROUND((SUM(BF105:BF1772)),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ROUND(SUM(BG105:BG1772),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ROUND(SUM(BH105:BH1772),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ROUND(SUM(BI105:BI1772),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01 - Architektonicko-stavební část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J105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126</v>
      </c>
      <c r="E57" s="150"/>
      <c r="F57" s="150"/>
      <c r="G57" s="150"/>
      <c r="H57" s="150"/>
      <c r="I57" s="151"/>
      <c r="J57" s="152">
        <f>J106</f>
        <v>0</v>
      </c>
      <c r="K57" s="153"/>
    </row>
    <row r="58" spans="2:47" s="8" customFormat="1" ht="19.899999999999999" customHeight="1">
      <c r="B58" s="154"/>
      <c r="C58" s="155"/>
      <c r="D58" s="156" t="s">
        <v>127</v>
      </c>
      <c r="E58" s="157"/>
      <c r="F58" s="157"/>
      <c r="G58" s="157"/>
      <c r="H58" s="157"/>
      <c r="I58" s="158"/>
      <c r="J58" s="159">
        <f>J107</f>
        <v>0</v>
      </c>
      <c r="K58" s="160"/>
    </row>
    <row r="59" spans="2:47" s="8" customFormat="1" ht="19.899999999999999" customHeight="1">
      <c r="B59" s="154"/>
      <c r="C59" s="155"/>
      <c r="D59" s="156" t="s">
        <v>128</v>
      </c>
      <c r="E59" s="157"/>
      <c r="F59" s="157"/>
      <c r="G59" s="157"/>
      <c r="H59" s="157"/>
      <c r="I59" s="158"/>
      <c r="J59" s="159">
        <f>J132</f>
        <v>0</v>
      </c>
      <c r="K59" s="160"/>
    </row>
    <row r="60" spans="2:47" s="8" customFormat="1" ht="19.899999999999999" customHeight="1">
      <c r="B60" s="154"/>
      <c r="C60" s="155"/>
      <c r="D60" s="156" t="s">
        <v>129</v>
      </c>
      <c r="E60" s="157"/>
      <c r="F60" s="157"/>
      <c r="G60" s="157"/>
      <c r="H60" s="157"/>
      <c r="I60" s="158"/>
      <c r="J60" s="159">
        <f>J154</f>
        <v>0</v>
      </c>
      <c r="K60" s="160"/>
    </row>
    <row r="61" spans="2:47" s="8" customFormat="1" ht="19.899999999999999" customHeight="1">
      <c r="B61" s="154"/>
      <c r="C61" s="155"/>
      <c r="D61" s="156" t="s">
        <v>130</v>
      </c>
      <c r="E61" s="157"/>
      <c r="F61" s="157"/>
      <c r="G61" s="157"/>
      <c r="H61" s="157"/>
      <c r="I61" s="158"/>
      <c r="J61" s="159">
        <f>J250</f>
        <v>0</v>
      </c>
      <c r="K61" s="160"/>
    </row>
    <row r="62" spans="2:47" s="8" customFormat="1" ht="19.899999999999999" customHeight="1">
      <c r="B62" s="154"/>
      <c r="C62" s="155"/>
      <c r="D62" s="156" t="s">
        <v>131</v>
      </c>
      <c r="E62" s="157"/>
      <c r="F62" s="157"/>
      <c r="G62" s="157"/>
      <c r="H62" s="157"/>
      <c r="I62" s="158"/>
      <c r="J62" s="159">
        <f>J319</f>
        <v>0</v>
      </c>
      <c r="K62" s="160"/>
    </row>
    <row r="63" spans="2:47" s="8" customFormat="1" ht="19.899999999999999" customHeight="1">
      <c r="B63" s="154"/>
      <c r="C63" s="155"/>
      <c r="D63" s="156" t="s">
        <v>132</v>
      </c>
      <c r="E63" s="157"/>
      <c r="F63" s="157"/>
      <c r="G63" s="157"/>
      <c r="H63" s="157"/>
      <c r="I63" s="158"/>
      <c r="J63" s="159">
        <f>J869</f>
        <v>0</v>
      </c>
      <c r="K63" s="160"/>
    </row>
    <row r="64" spans="2:47" s="8" customFormat="1" ht="19.899999999999999" customHeight="1">
      <c r="B64" s="154"/>
      <c r="C64" s="155"/>
      <c r="D64" s="156" t="s">
        <v>133</v>
      </c>
      <c r="E64" s="157"/>
      <c r="F64" s="157"/>
      <c r="G64" s="157"/>
      <c r="H64" s="157"/>
      <c r="I64" s="158"/>
      <c r="J64" s="159">
        <f>J972</f>
        <v>0</v>
      </c>
      <c r="K64" s="160"/>
    </row>
    <row r="65" spans="2:11" s="8" customFormat="1" ht="19.899999999999999" customHeight="1">
      <c r="B65" s="154"/>
      <c r="C65" s="155"/>
      <c r="D65" s="156" t="s">
        <v>134</v>
      </c>
      <c r="E65" s="157"/>
      <c r="F65" s="157"/>
      <c r="G65" s="157"/>
      <c r="H65" s="157"/>
      <c r="I65" s="158"/>
      <c r="J65" s="159">
        <f>J991</f>
        <v>0</v>
      </c>
      <c r="K65" s="160"/>
    </row>
    <row r="66" spans="2:11" s="8" customFormat="1" ht="19.899999999999999" customHeight="1">
      <c r="B66" s="154"/>
      <c r="C66" s="155"/>
      <c r="D66" s="156" t="s">
        <v>135</v>
      </c>
      <c r="E66" s="157"/>
      <c r="F66" s="157"/>
      <c r="G66" s="157"/>
      <c r="H66" s="157"/>
      <c r="I66" s="158"/>
      <c r="J66" s="159">
        <f>J1009</f>
        <v>0</v>
      </c>
      <c r="K66" s="160"/>
    </row>
    <row r="67" spans="2:11" s="7" customFormat="1" ht="24.95" customHeight="1">
      <c r="B67" s="147"/>
      <c r="C67" s="148"/>
      <c r="D67" s="149" t="s">
        <v>136</v>
      </c>
      <c r="E67" s="150"/>
      <c r="F67" s="150"/>
      <c r="G67" s="150"/>
      <c r="H67" s="150"/>
      <c r="I67" s="151"/>
      <c r="J67" s="152">
        <f>J1011</f>
        <v>0</v>
      </c>
      <c r="K67" s="153"/>
    </row>
    <row r="68" spans="2:11" s="8" customFormat="1" ht="19.899999999999999" customHeight="1">
      <c r="B68" s="154"/>
      <c r="C68" s="155"/>
      <c r="D68" s="156" t="s">
        <v>137</v>
      </c>
      <c r="E68" s="157"/>
      <c r="F68" s="157"/>
      <c r="G68" s="157"/>
      <c r="H68" s="157"/>
      <c r="I68" s="158"/>
      <c r="J68" s="159">
        <f>J1012</f>
        <v>0</v>
      </c>
      <c r="K68" s="160"/>
    </row>
    <row r="69" spans="2:11" s="8" customFormat="1" ht="19.899999999999999" customHeight="1">
      <c r="B69" s="154"/>
      <c r="C69" s="155"/>
      <c r="D69" s="156" t="s">
        <v>138</v>
      </c>
      <c r="E69" s="157"/>
      <c r="F69" s="157"/>
      <c r="G69" s="157"/>
      <c r="H69" s="157"/>
      <c r="I69" s="158"/>
      <c r="J69" s="159">
        <f>J1030</f>
        <v>0</v>
      </c>
      <c r="K69" s="160"/>
    </row>
    <row r="70" spans="2:11" s="8" customFormat="1" ht="19.899999999999999" customHeight="1">
      <c r="B70" s="154"/>
      <c r="C70" s="155"/>
      <c r="D70" s="156" t="s">
        <v>139</v>
      </c>
      <c r="E70" s="157"/>
      <c r="F70" s="157"/>
      <c r="G70" s="157"/>
      <c r="H70" s="157"/>
      <c r="I70" s="158"/>
      <c r="J70" s="159">
        <f>J1109</f>
        <v>0</v>
      </c>
      <c r="K70" s="160"/>
    </row>
    <row r="71" spans="2:11" s="8" customFormat="1" ht="19.899999999999999" customHeight="1">
      <c r="B71" s="154"/>
      <c r="C71" s="155"/>
      <c r="D71" s="156" t="s">
        <v>140</v>
      </c>
      <c r="E71" s="157"/>
      <c r="F71" s="157"/>
      <c r="G71" s="157"/>
      <c r="H71" s="157"/>
      <c r="I71" s="158"/>
      <c r="J71" s="159">
        <f>J1184</f>
        <v>0</v>
      </c>
      <c r="K71" s="160"/>
    </row>
    <row r="72" spans="2:11" s="8" customFormat="1" ht="19.899999999999999" customHeight="1">
      <c r="B72" s="154"/>
      <c r="C72" s="155"/>
      <c r="D72" s="156" t="s">
        <v>141</v>
      </c>
      <c r="E72" s="157"/>
      <c r="F72" s="157"/>
      <c r="G72" s="157"/>
      <c r="H72" s="157"/>
      <c r="I72" s="158"/>
      <c r="J72" s="159">
        <f>J1189</f>
        <v>0</v>
      </c>
      <c r="K72" s="160"/>
    </row>
    <row r="73" spans="2:11" s="8" customFormat="1" ht="19.899999999999999" customHeight="1">
      <c r="B73" s="154"/>
      <c r="C73" s="155"/>
      <c r="D73" s="156" t="s">
        <v>142</v>
      </c>
      <c r="E73" s="157"/>
      <c r="F73" s="157"/>
      <c r="G73" s="157"/>
      <c r="H73" s="157"/>
      <c r="I73" s="158"/>
      <c r="J73" s="159">
        <f>J1192</f>
        <v>0</v>
      </c>
      <c r="K73" s="160"/>
    </row>
    <row r="74" spans="2:11" s="8" customFormat="1" ht="19.899999999999999" customHeight="1">
      <c r="B74" s="154"/>
      <c r="C74" s="155"/>
      <c r="D74" s="156" t="s">
        <v>143</v>
      </c>
      <c r="E74" s="157"/>
      <c r="F74" s="157"/>
      <c r="G74" s="157"/>
      <c r="H74" s="157"/>
      <c r="I74" s="158"/>
      <c r="J74" s="159">
        <f>J1202</f>
        <v>0</v>
      </c>
      <c r="K74" s="160"/>
    </row>
    <row r="75" spans="2:11" s="8" customFormat="1" ht="19.899999999999999" customHeight="1">
      <c r="B75" s="154"/>
      <c r="C75" s="155"/>
      <c r="D75" s="156" t="s">
        <v>144</v>
      </c>
      <c r="E75" s="157"/>
      <c r="F75" s="157"/>
      <c r="G75" s="157"/>
      <c r="H75" s="157"/>
      <c r="I75" s="158"/>
      <c r="J75" s="159">
        <f>J1212</f>
        <v>0</v>
      </c>
      <c r="K75" s="160"/>
    </row>
    <row r="76" spans="2:11" s="8" customFormat="1" ht="19.899999999999999" customHeight="1">
      <c r="B76" s="154"/>
      <c r="C76" s="155"/>
      <c r="D76" s="156" t="s">
        <v>145</v>
      </c>
      <c r="E76" s="157"/>
      <c r="F76" s="157"/>
      <c r="G76" s="157"/>
      <c r="H76" s="157"/>
      <c r="I76" s="158"/>
      <c r="J76" s="159">
        <f>J1222</f>
        <v>0</v>
      </c>
      <c r="K76" s="160"/>
    </row>
    <row r="77" spans="2:11" s="8" customFormat="1" ht="19.899999999999999" customHeight="1">
      <c r="B77" s="154"/>
      <c r="C77" s="155"/>
      <c r="D77" s="156" t="s">
        <v>146</v>
      </c>
      <c r="E77" s="157"/>
      <c r="F77" s="157"/>
      <c r="G77" s="157"/>
      <c r="H77" s="157"/>
      <c r="I77" s="158"/>
      <c r="J77" s="159">
        <f>J1266</f>
        <v>0</v>
      </c>
      <c r="K77" s="160"/>
    </row>
    <row r="78" spans="2:11" s="8" customFormat="1" ht="19.899999999999999" customHeight="1">
      <c r="B78" s="154"/>
      <c r="C78" s="155"/>
      <c r="D78" s="156" t="s">
        <v>147</v>
      </c>
      <c r="E78" s="157"/>
      <c r="F78" s="157"/>
      <c r="G78" s="157"/>
      <c r="H78" s="157"/>
      <c r="I78" s="158"/>
      <c r="J78" s="159">
        <f>J1271</f>
        <v>0</v>
      </c>
      <c r="K78" s="160"/>
    </row>
    <row r="79" spans="2:11" s="8" customFormat="1" ht="19.899999999999999" customHeight="1">
      <c r="B79" s="154"/>
      <c r="C79" s="155"/>
      <c r="D79" s="156" t="s">
        <v>148</v>
      </c>
      <c r="E79" s="157"/>
      <c r="F79" s="157"/>
      <c r="G79" s="157"/>
      <c r="H79" s="157"/>
      <c r="I79" s="158"/>
      <c r="J79" s="159">
        <f>J1462</f>
        <v>0</v>
      </c>
      <c r="K79" s="160"/>
    </row>
    <row r="80" spans="2:11" s="8" customFormat="1" ht="19.899999999999999" customHeight="1">
      <c r="B80" s="154"/>
      <c r="C80" s="155"/>
      <c r="D80" s="156" t="s">
        <v>149</v>
      </c>
      <c r="E80" s="157"/>
      <c r="F80" s="157"/>
      <c r="G80" s="157"/>
      <c r="H80" s="157"/>
      <c r="I80" s="158"/>
      <c r="J80" s="159">
        <f>J1528</f>
        <v>0</v>
      </c>
      <c r="K80" s="160"/>
    </row>
    <row r="81" spans="2:12" s="8" customFormat="1" ht="19.899999999999999" customHeight="1">
      <c r="B81" s="154"/>
      <c r="C81" s="155"/>
      <c r="D81" s="156" t="s">
        <v>150</v>
      </c>
      <c r="E81" s="157"/>
      <c r="F81" s="157"/>
      <c r="G81" s="157"/>
      <c r="H81" s="157"/>
      <c r="I81" s="158"/>
      <c r="J81" s="159">
        <f>J1571</f>
        <v>0</v>
      </c>
      <c r="K81" s="160"/>
    </row>
    <row r="82" spans="2:12" s="8" customFormat="1" ht="19.899999999999999" customHeight="1">
      <c r="B82" s="154"/>
      <c r="C82" s="155"/>
      <c r="D82" s="156" t="s">
        <v>151</v>
      </c>
      <c r="E82" s="157"/>
      <c r="F82" s="157"/>
      <c r="G82" s="157"/>
      <c r="H82" s="157"/>
      <c r="I82" s="158"/>
      <c r="J82" s="159">
        <f>J1617</f>
        <v>0</v>
      </c>
      <c r="K82" s="160"/>
    </row>
    <row r="83" spans="2:12" s="8" customFormat="1" ht="19.899999999999999" customHeight="1">
      <c r="B83" s="154"/>
      <c r="C83" s="155"/>
      <c r="D83" s="156" t="s">
        <v>152</v>
      </c>
      <c r="E83" s="157"/>
      <c r="F83" s="157"/>
      <c r="G83" s="157"/>
      <c r="H83" s="157"/>
      <c r="I83" s="158"/>
      <c r="J83" s="159">
        <f>J1721</f>
        <v>0</v>
      </c>
      <c r="K83" s="160"/>
    </row>
    <row r="84" spans="2:12" s="8" customFormat="1" ht="19.899999999999999" customHeight="1">
      <c r="B84" s="154"/>
      <c r="C84" s="155"/>
      <c r="D84" s="156" t="s">
        <v>153</v>
      </c>
      <c r="E84" s="157"/>
      <c r="F84" s="157"/>
      <c r="G84" s="157"/>
      <c r="H84" s="157"/>
      <c r="I84" s="158"/>
      <c r="J84" s="159">
        <f>J1750</f>
        <v>0</v>
      </c>
      <c r="K84" s="160"/>
    </row>
    <row r="85" spans="2:12" s="8" customFormat="1" ht="19.899999999999999" customHeight="1">
      <c r="B85" s="154"/>
      <c r="C85" s="155"/>
      <c r="D85" s="156" t="s">
        <v>154</v>
      </c>
      <c r="E85" s="157"/>
      <c r="F85" s="157"/>
      <c r="G85" s="157"/>
      <c r="H85" s="157"/>
      <c r="I85" s="158"/>
      <c r="J85" s="159">
        <f>J1755</f>
        <v>0</v>
      </c>
      <c r="K85" s="160"/>
    </row>
    <row r="86" spans="2:12" s="1" customFormat="1" ht="21.75" customHeight="1">
      <c r="B86" s="39"/>
      <c r="C86" s="40"/>
      <c r="D86" s="40"/>
      <c r="E86" s="40"/>
      <c r="F86" s="40"/>
      <c r="G86" s="40"/>
      <c r="H86" s="40"/>
      <c r="I86" s="116"/>
      <c r="J86" s="40"/>
      <c r="K86" s="43"/>
    </row>
    <row r="87" spans="2:12" s="1" customFormat="1" ht="6.95" customHeight="1">
      <c r="B87" s="54"/>
      <c r="C87" s="55"/>
      <c r="D87" s="55"/>
      <c r="E87" s="55"/>
      <c r="F87" s="55"/>
      <c r="G87" s="55"/>
      <c r="H87" s="55"/>
      <c r="I87" s="137"/>
      <c r="J87" s="55"/>
      <c r="K87" s="56"/>
    </row>
    <row r="91" spans="2:12" s="1" customFormat="1" ht="6.95" customHeight="1">
      <c r="B91" s="57"/>
      <c r="C91" s="58"/>
      <c r="D91" s="58"/>
      <c r="E91" s="58"/>
      <c r="F91" s="58"/>
      <c r="G91" s="58"/>
      <c r="H91" s="58"/>
      <c r="I91" s="140"/>
      <c r="J91" s="58"/>
      <c r="K91" s="58"/>
      <c r="L91" s="59"/>
    </row>
    <row r="92" spans="2:12" s="1" customFormat="1" ht="36.950000000000003" customHeight="1">
      <c r="B92" s="39"/>
      <c r="C92" s="60" t="s">
        <v>155</v>
      </c>
      <c r="D92" s="61"/>
      <c r="E92" s="61"/>
      <c r="F92" s="61"/>
      <c r="G92" s="61"/>
      <c r="H92" s="61"/>
      <c r="I92" s="161"/>
      <c r="J92" s="61"/>
      <c r="K92" s="61"/>
      <c r="L92" s="59"/>
    </row>
    <row r="93" spans="2:12" s="1" customFormat="1" ht="6.95" customHeight="1">
      <c r="B93" s="39"/>
      <c r="C93" s="61"/>
      <c r="D93" s="61"/>
      <c r="E93" s="61"/>
      <c r="F93" s="61"/>
      <c r="G93" s="61"/>
      <c r="H93" s="61"/>
      <c r="I93" s="161"/>
      <c r="J93" s="61"/>
      <c r="K93" s="61"/>
      <c r="L93" s="59"/>
    </row>
    <row r="94" spans="2:12" s="1" customFormat="1" ht="14.45" customHeight="1">
      <c r="B94" s="39"/>
      <c r="C94" s="63" t="s">
        <v>18</v>
      </c>
      <c r="D94" s="61"/>
      <c r="E94" s="61"/>
      <c r="F94" s="61"/>
      <c r="G94" s="61"/>
      <c r="H94" s="61"/>
      <c r="I94" s="161"/>
      <c r="J94" s="61"/>
      <c r="K94" s="61"/>
      <c r="L94" s="59"/>
    </row>
    <row r="95" spans="2:12" s="1" customFormat="1" ht="22.5" customHeight="1">
      <c r="B95" s="39"/>
      <c r="C95" s="61"/>
      <c r="D95" s="61"/>
      <c r="E95" s="369" t="str">
        <f>E7</f>
        <v>Nástavba a přístavba MŠ Vostelčice Choceň, Smetanova 1682</v>
      </c>
      <c r="F95" s="370"/>
      <c r="G95" s="370"/>
      <c r="H95" s="370"/>
      <c r="I95" s="161"/>
      <c r="J95" s="61"/>
      <c r="K95" s="61"/>
      <c r="L95" s="59"/>
    </row>
    <row r="96" spans="2:12" s="1" customFormat="1" ht="14.45" customHeight="1">
      <c r="B96" s="39"/>
      <c r="C96" s="63" t="s">
        <v>119</v>
      </c>
      <c r="D96" s="61"/>
      <c r="E96" s="61"/>
      <c r="F96" s="61"/>
      <c r="G96" s="61"/>
      <c r="H96" s="61"/>
      <c r="I96" s="161"/>
      <c r="J96" s="61"/>
      <c r="K96" s="61"/>
      <c r="L96" s="59"/>
    </row>
    <row r="97" spans="2:65" s="1" customFormat="1" ht="23.25" customHeight="1">
      <c r="B97" s="39"/>
      <c r="C97" s="61"/>
      <c r="D97" s="61"/>
      <c r="E97" s="337" t="str">
        <f>E9</f>
        <v>01 - Architektonicko-stavební část</v>
      </c>
      <c r="F97" s="371"/>
      <c r="G97" s="371"/>
      <c r="H97" s="371"/>
      <c r="I97" s="161"/>
      <c r="J97" s="61"/>
      <c r="K97" s="61"/>
      <c r="L97" s="59"/>
    </row>
    <row r="98" spans="2:65" s="1" customFormat="1" ht="6.95" customHeight="1">
      <c r="B98" s="39"/>
      <c r="C98" s="61"/>
      <c r="D98" s="61"/>
      <c r="E98" s="61"/>
      <c r="F98" s="61"/>
      <c r="G98" s="61"/>
      <c r="H98" s="61"/>
      <c r="I98" s="161"/>
      <c r="J98" s="61"/>
      <c r="K98" s="61"/>
      <c r="L98" s="59"/>
    </row>
    <row r="99" spans="2:65" s="1" customFormat="1" ht="18" customHeight="1">
      <c r="B99" s="39"/>
      <c r="C99" s="63" t="s">
        <v>23</v>
      </c>
      <c r="D99" s="61"/>
      <c r="E99" s="61"/>
      <c r="F99" s="162" t="str">
        <f>F12</f>
        <v xml:space="preserve"> </v>
      </c>
      <c r="G99" s="61"/>
      <c r="H99" s="61"/>
      <c r="I99" s="163" t="s">
        <v>25</v>
      </c>
      <c r="J99" s="71" t="str">
        <f>IF(J12="","",J12)</f>
        <v>4. 6. 2017</v>
      </c>
      <c r="K99" s="61"/>
      <c r="L99" s="59"/>
    </row>
    <row r="100" spans="2:65" s="1" customFormat="1" ht="6.95" customHeight="1">
      <c r="B100" s="39"/>
      <c r="C100" s="61"/>
      <c r="D100" s="61"/>
      <c r="E100" s="61"/>
      <c r="F100" s="61"/>
      <c r="G100" s="61"/>
      <c r="H100" s="61"/>
      <c r="I100" s="161"/>
      <c r="J100" s="61"/>
      <c r="K100" s="61"/>
      <c r="L100" s="59"/>
    </row>
    <row r="101" spans="2:65" s="1" customFormat="1" ht="15">
      <c r="B101" s="39"/>
      <c r="C101" s="63" t="s">
        <v>27</v>
      </c>
      <c r="D101" s="61"/>
      <c r="E101" s="61"/>
      <c r="F101" s="162" t="str">
        <f>E15</f>
        <v xml:space="preserve"> </v>
      </c>
      <c r="G101" s="61"/>
      <c r="H101" s="61"/>
      <c r="I101" s="163" t="s">
        <v>32</v>
      </c>
      <c r="J101" s="162" t="str">
        <f>E21</f>
        <v xml:space="preserve"> </v>
      </c>
      <c r="K101" s="61"/>
      <c r="L101" s="59"/>
    </row>
    <row r="102" spans="2:65" s="1" customFormat="1" ht="14.45" customHeight="1">
      <c r="B102" s="39"/>
      <c r="C102" s="63" t="s">
        <v>30</v>
      </c>
      <c r="D102" s="61"/>
      <c r="E102" s="61"/>
      <c r="F102" s="162" t="str">
        <f>IF(E18="","",E18)</f>
        <v/>
      </c>
      <c r="G102" s="61"/>
      <c r="H102" s="61"/>
      <c r="I102" s="161"/>
      <c r="J102" s="61"/>
      <c r="K102" s="61"/>
      <c r="L102" s="59"/>
    </row>
    <row r="103" spans="2:65" s="1" customFormat="1" ht="10.35" customHeight="1">
      <c r="B103" s="39"/>
      <c r="C103" s="61"/>
      <c r="D103" s="61"/>
      <c r="E103" s="61"/>
      <c r="F103" s="61"/>
      <c r="G103" s="61"/>
      <c r="H103" s="61"/>
      <c r="I103" s="161"/>
      <c r="J103" s="61"/>
      <c r="K103" s="61"/>
      <c r="L103" s="59"/>
    </row>
    <row r="104" spans="2:65" s="9" customFormat="1" ht="29.25" customHeight="1">
      <c r="B104" s="164"/>
      <c r="C104" s="165" t="s">
        <v>156</v>
      </c>
      <c r="D104" s="166" t="s">
        <v>54</v>
      </c>
      <c r="E104" s="166" t="s">
        <v>50</v>
      </c>
      <c r="F104" s="166" t="s">
        <v>157</v>
      </c>
      <c r="G104" s="166" t="s">
        <v>158</v>
      </c>
      <c r="H104" s="166" t="s">
        <v>159</v>
      </c>
      <c r="I104" s="167" t="s">
        <v>160</v>
      </c>
      <c r="J104" s="166" t="s">
        <v>123</v>
      </c>
      <c r="K104" s="168" t="s">
        <v>161</v>
      </c>
      <c r="L104" s="169"/>
      <c r="M104" s="79" t="s">
        <v>162</v>
      </c>
      <c r="N104" s="80" t="s">
        <v>39</v>
      </c>
      <c r="O104" s="80" t="s">
        <v>163</v>
      </c>
      <c r="P104" s="80" t="s">
        <v>164</v>
      </c>
      <c r="Q104" s="80" t="s">
        <v>165</v>
      </c>
      <c r="R104" s="80" t="s">
        <v>166</v>
      </c>
      <c r="S104" s="80" t="s">
        <v>167</v>
      </c>
      <c r="T104" s="81" t="s">
        <v>168</v>
      </c>
    </row>
    <row r="105" spans="2:65" s="1" customFormat="1" ht="29.25" customHeight="1">
      <c r="B105" s="39"/>
      <c r="C105" s="85" t="s">
        <v>124</v>
      </c>
      <c r="D105" s="61"/>
      <c r="E105" s="61"/>
      <c r="F105" s="61"/>
      <c r="G105" s="61"/>
      <c r="H105" s="61"/>
      <c r="I105" s="161"/>
      <c r="J105" s="170">
        <f>BK105</f>
        <v>0</v>
      </c>
      <c r="K105" s="61"/>
      <c r="L105" s="59"/>
      <c r="M105" s="82"/>
      <c r="N105" s="83"/>
      <c r="O105" s="83"/>
      <c r="P105" s="171">
        <f>P106+P1011</f>
        <v>0</v>
      </c>
      <c r="Q105" s="83"/>
      <c r="R105" s="171">
        <f>R106+R1011</f>
        <v>688.6908826199998</v>
      </c>
      <c r="S105" s="83"/>
      <c r="T105" s="172">
        <f>T106+T1011</f>
        <v>675.5337770000001</v>
      </c>
      <c r="AT105" s="22" t="s">
        <v>68</v>
      </c>
      <c r="AU105" s="22" t="s">
        <v>125</v>
      </c>
      <c r="BK105" s="173">
        <f>BK106+BK1011</f>
        <v>0</v>
      </c>
    </row>
    <row r="106" spans="2:65" s="10" customFormat="1" ht="37.35" customHeight="1">
      <c r="B106" s="174"/>
      <c r="C106" s="175"/>
      <c r="D106" s="176" t="s">
        <v>68</v>
      </c>
      <c r="E106" s="177" t="s">
        <v>169</v>
      </c>
      <c r="F106" s="177" t="s">
        <v>170</v>
      </c>
      <c r="G106" s="175"/>
      <c r="H106" s="175"/>
      <c r="I106" s="178"/>
      <c r="J106" s="179">
        <f>BK106</f>
        <v>0</v>
      </c>
      <c r="K106" s="175"/>
      <c r="L106" s="180"/>
      <c r="M106" s="181"/>
      <c r="N106" s="182"/>
      <c r="O106" s="182"/>
      <c r="P106" s="183">
        <f>P107+P132+P154+P250+P319+P869+P972+P991+P1009</f>
        <v>0</v>
      </c>
      <c r="Q106" s="182"/>
      <c r="R106" s="183">
        <f>R107+R132+R154+R250+R319+R869+R972+R991+R1009</f>
        <v>551.92208787999982</v>
      </c>
      <c r="S106" s="182"/>
      <c r="T106" s="184">
        <f>T107+T132+T154+T250+T319+T869+T972+T991+T1009</f>
        <v>336.08943200000004</v>
      </c>
      <c r="AR106" s="185" t="s">
        <v>77</v>
      </c>
      <c r="AT106" s="186" t="s">
        <v>68</v>
      </c>
      <c r="AU106" s="186" t="s">
        <v>69</v>
      </c>
      <c r="AY106" s="185" t="s">
        <v>171</v>
      </c>
      <c r="BK106" s="187">
        <f>BK107+BK132+BK154+BK250+BK319+BK869+BK972+BK991+BK1009</f>
        <v>0</v>
      </c>
    </row>
    <row r="107" spans="2:65" s="10" customFormat="1" ht="19.899999999999999" customHeight="1">
      <c r="B107" s="174"/>
      <c r="C107" s="175"/>
      <c r="D107" s="188" t="s">
        <v>68</v>
      </c>
      <c r="E107" s="189" t="s">
        <v>77</v>
      </c>
      <c r="F107" s="189" t="s">
        <v>172</v>
      </c>
      <c r="G107" s="175"/>
      <c r="H107" s="175"/>
      <c r="I107" s="178"/>
      <c r="J107" s="190">
        <f>BK107</f>
        <v>0</v>
      </c>
      <c r="K107" s="175"/>
      <c r="L107" s="180"/>
      <c r="M107" s="181"/>
      <c r="N107" s="182"/>
      <c r="O107" s="182"/>
      <c r="P107" s="183">
        <f>SUM(P108:P131)</f>
        <v>0</v>
      </c>
      <c r="Q107" s="182"/>
      <c r="R107" s="183">
        <f>SUM(R108:R131)</f>
        <v>0</v>
      </c>
      <c r="S107" s="182"/>
      <c r="T107" s="184">
        <f>SUM(T108:T131)</f>
        <v>12.227250000000002</v>
      </c>
      <c r="AR107" s="185" t="s">
        <v>77</v>
      </c>
      <c r="AT107" s="186" t="s">
        <v>68</v>
      </c>
      <c r="AU107" s="186" t="s">
        <v>77</v>
      </c>
      <c r="AY107" s="185" t="s">
        <v>171</v>
      </c>
      <c r="BK107" s="187">
        <f>SUM(BK108:BK131)</f>
        <v>0</v>
      </c>
    </row>
    <row r="108" spans="2:65" s="1" customFormat="1" ht="22.5" customHeight="1">
      <c r="B108" s="39"/>
      <c r="C108" s="191" t="s">
        <v>77</v>
      </c>
      <c r="D108" s="191" t="s">
        <v>173</v>
      </c>
      <c r="E108" s="192" t="s">
        <v>174</v>
      </c>
      <c r="F108" s="193" t="s">
        <v>175</v>
      </c>
      <c r="G108" s="194" t="s">
        <v>176</v>
      </c>
      <c r="H108" s="195">
        <v>47.95</v>
      </c>
      <c r="I108" s="196"/>
      <c r="J108" s="197">
        <f>ROUND(I108*H108,2)</f>
        <v>0</v>
      </c>
      <c r="K108" s="193" t="s">
        <v>177</v>
      </c>
      <c r="L108" s="59"/>
      <c r="M108" s="198" t="s">
        <v>21</v>
      </c>
      <c r="N108" s="199" t="s">
        <v>40</v>
      </c>
      <c r="O108" s="40"/>
      <c r="P108" s="200">
        <f>O108*H108</f>
        <v>0</v>
      </c>
      <c r="Q108" s="200">
        <v>0</v>
      </c>
      <c r="R108" s="200">
        <f>Q108*H108</f>
        <v>0</v>
      </c>
      <c r="S108" s="200">
        <v>0.255</v>
      </c>
      <c r="T108" s="201">
        <f>S108*H108</f>
        <v>12.227250000000002</v>
      </c>
      <c r="AR108" s="22" t="s">
        <v>178</v>
      </c>
      <c r="AT108" s="22" t="s">
        <v>173</v>
      </c>
      <c r="AU108" s="22" t="s">
        <v>79</v>
      </c>
      <c r="AY108" s="22" t="s">
        <v>171</v>
      </c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2" t="s">
        <v>77</v>
      </c>
      <c r="BK108" s="202">
        <f>ROUND(I108*H108,2)</f>
        <v>0</v>
      </c>
      <c r="BL108" s="22" t="s">
        <v>178</v>
      </c>
      <c r="BM108" s="22" t="s">
        <v>179</v>
      </c>
    </row>
    <row r="109" spans="2:65" s="11" customFormat="1" ht="27">
      <c r="B109" s="203"/>
      <c r="C109" s="204"/>
      <c r="D109" s="205" t="s">
        <v>180</v>
      </c>
      <c r="E109" s="206" t="s">
        <v>21</v>
      </c>
      <c r="F109" s="207" t="s">
        <v>181</v>
      </c>
      <c r="G109" s="204"/>
      <c r="H109" s="208">
        <v>47.95</v>
      </c>
      <c r="I109" s="209"/>
      <c r="J109" s="204"/>
      <c r="K109" s="204"/>
      <c r="L109" s="210"/>
      <c r="M109" s="211"/>
      <c r="N109" s="212"/>
      <c r="O109" s="212"/>
      <c r="P109" s="212"/>
      <c r="Q109" s="212"/>
      <c r="R109" s="212"/>
      <c r="S109" s="212"/>
      <c r="T109" s="213"/>
      <c r="AT109" s="214" t="s">
        <v>180</v>
      </c>
      <c r="AU109" s="214" t="s">
        <v>79</v>
      </c>
      <c r="AV109" s="11" t="s">
        <v>79</v>
      </c>
      <c r="AW109" s="11" t="s">
        <v>33</v>
      </c>
      <c r="AX109" s="11" t="s">
        <v>69</v>
      </c>
      <c r="AY109" s="214" t="s">
        <v>171</v>
      </c>
    </row>
    <row r="110" spans="2:65" s="1" customFormat="1" ht="22.5" customHeight="1">
      <c r="B110" s="39"/>
      <c r="C110" s="191" t="s">
        <v>79</v>
      </c>
      <c r="D110" s="191" t="s">
        <v>173</v>
      </c>
      <c r="E110" s="192" t="s">
        <v>182</v>
      </c>
      <c r="F110" s="193" t="s">
        <v>183</v>
      </c>
      <c r="G110" s="194" t="s">
        <v>184</v>
      </c>
      <c r="H110" s="195">
        <v>4.5049999999999999</v>
      </c>
      <c r="I110" s="196"/>
      <c r="J110" s="197">
        <f>ROUND(I110*H110,2)</f>
        <v>0</v>
      </c>
      <c r="K110" s="193" t="s">
        <v>177</v>
      </c>
      <c r="L110" s="59"/>
      <c r="M110" s="198" t="s">
        <v>21</v>
      </c>
      <c r="N110" s="199" t="s">
        <v>40</v>
      </c>
      <c r="O110" s="40"/>
      <c r="P110" s="200">
        <f>O110*H110</f>
        <v>0</v>
      </c>
      <c r="Q110" s="200">
        <v>0</v>
      </c>
      <c r="R110" s="200">
        <f>Q110*H110</f>
        <v>0</v>
      </c>
      <c r="S110" s="200">
        <v>0</v>
      </c>
      <c r="T110" s="201">
        <f>S110*H110</f>
        <v>0</v>
      </c>
      <c r="AR110" s="22" t="s">
        <v>178</v>
      </c>
      <c r="AT110" s="22" t="s">
        <v>173</v>
      </c>
      <c r="AU110" s="22" t="s">
        <v>79</v>
      </c>
      <c r="AY110" s="22" t="s">
        <v>171</v>
      </c>
      <c r="BE110" s="202">
        <f>IF(N110="základní",J110,0)</f>
        <v>0</v>
      </c>
      <c r="BF110" s="202">
        <f>IF(N110="snížená",J110,0)</f>
        <v>0</v>
      </c>
      <c r="BG110" s="202">
        <f>IF(N110="zákl. přenesená",J110,0)</f>
        <v>0</v>
      </c>
      <c r="BH110" s="202">
        <f>IF(N110="sníž. přenesená",J110,0)</f>
        <v>0</v>
      </c>
      <c r="BI110" s="202">
        <f>IF(N110="nulová",J110,0)</f>
        <v>0</v>
      </c>
      <c r="BJ110" s="22" t="s">
        <v>77</v>
      </c>
      <c r="BK110" s="202">
        <f>ROUND(I110*H110,2)</f>
        <v>0</v>
      </c>
      <c r="BL110" s="22" t="s">
        <v>178</v>
      </c>
      <c r="BM110" s="22" t="s">
        <v>185</v>
      </c>
    </row>
    <row r="111" spans="2:65" s="11" customFormat="1">
      <c r="B111" s="203"/>
      <c r="C111" s="204"/>
      <c r="D111" s="205" t="s">
        <v>180</v>
      </c>
      <c r="E111" s="206" t="s">
        <v>21</v>
      </c>
      <c r="F111" s="207" t="s">
        <v>186</v>
      </c>
      <c r="G111" s="204"/>
      <c r="H111" s="208">
        <v>4.5049999999999999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180</v>
      </c>
      <c r="AU111" s="214" t="s">
        <v>79</v>
      </c>
      <c r="AV111" s="11" t="s">
        <v>79</v>
      </c>
      <c r="AW111" s="11" t="s">
        <v>33</v>
      </c>
      <c r="AX111" s="11" t="s">
        <v>69</v>
      </c>
      <c r="AY111" s="214" t="s">
        <v>171</v>
      </c>
    </row>
    <row r="112" spans="2:65" s="1" customFormat="1" ht="22.5" customHeight="1">
      <c r="B112" s="39"/>
      <c r="C112" s="191" t="s">
        <v>187</v>
      </c>
      <c r="D112" s="191" t="s">
        <v>173</v>
      </c>
      <c r="E112" s="192" t="s">
        <v>188</v>
      </c>
      <c r="F112" s="193" t="s">
        <v>189</v>
      </c>
      <c r="G112" s="194" t="s">
        <v>184</v>
      </c>
      <c r="H112" s="195">
        <v>4.5049999999999999</v>
      </c>
      <c r="I112" s="196"/>
      <c r="J112" s="197">
        <f>ROUND(I112*H112,2)</f>
        <v>0</v>
      </c>
      <c r="K112" s="193" t="s">
        <v>177</v>
      </c>
      <c r="L112" s="59"/>
      <c r="M112" s="198" t="s">
        <v>21</v>
      </c>
      <c r="N112" s="199" t="s">
        <v>40</v>
      </c>
      <c r="O112" s="40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AR112" s="22" t="s">
        <v>178</v>
      </c>
      <c r="AT112" s="22" t="s">
        <v>173</v>
      </c>
      <c r="AU112" s="22" t="s">
        <v>79</v>
      </c>
      <c r="AY112" s="22" t="s">
        <v>171</v>
      </c>
      <c r="BE112" s="202">
        <f>IF(N112="základní",J112,0)</f>
        <v>0</v>
      </c>
      <c r="BF112" s="202">
        <f>IF(N112="snížená",J112,0)</f>
        <v>0</v>
      </c>
      <c r="BG112" s="202">
        <f>IF(N112="zákl. přenesená",J112,0)</f>
        <v>0</v>
      </c>
      <c r="BH112" s="202">
        <f>IF(N112="sníž. přenesená",J112,0)</f>
        <v>0</v>
      </c>
      <c r="BI112" s="202">
        <f>IF(N112="nulová",J112,0)</f>
        <v>0</v>
      </c>
      <c r="BJ112" s="22" t="s">
        <v>77</v>
      </c>
      <c r="BK112" s="202">
        <f>ROUND(I112*H112,2)</f>
        <v>0</v>
      </c>
      <c r="BL112" s="22" t="s">
        <v>178</v>
      </c>
      <c r="BM112" s="22" t="s">
        <v>190</v>
      </c>
    </row>
    <row r="113" spans="2:65" s="11" customFormat="1">
      <c r="B113" s="203"/>
      <c r="C113" s="204"/>
      <c r="D113" s="205" t="s">
        <v>180</v>
      </c>
      <c r="E113" s="206" t="s">
        <v>21</v>
      </c>
      <c r="F113" s="207" t="s">
        <v>186</v>
      </c>
      <c r="G113" s="204"/>
      <c r="H113" s="208">
        <v>4.5049999999999999</v>
      </c>
      <c r="I113" s="209"/>
      <c r="J113" s="204"/>
      <c r="K113" s="204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180</v>
      </c>
      <c r="AU113" s="214" t="s">
        <v>79</v>
      </c>
      <c r="AV113" s="11" t="s">
        <v>79</v>
      </c>
      <c r="AW113" s="11" t="s">
        <v>33</v>
      </c>
      <c r="AX113" s="11" t="s">
        <v>69</v>
      </c>
      <c r="AY113" s="214" t="s">
        <v>171</v>
      </c>
    </row>
    <row r="114" spans="2:65" s="1" customFormat="1" ht="22.5" customHeight="1">
      <c r="B114" s="39"/>
      <c r="C114" s="191" t="s">
        <v>178</v>
      </c>
      <c r="D114" s="191" t="s">
        <v>173</v>
      </c>
      <c r="E114" s="192" t="s">
        <v>191</v>
      </c>
      <c r="F114" s="193" t="s">
        <v>192</v>
      </c>
      <c r="G114" s="194" t="s">
        <v>184</v>
      </c>
      <c r="H114" s="195">
        <v>8.4250000000000007</v>
      </c>
      <c r="I114" s="196"/>
      <c r="J114" s="197">
        <f>ROUND(I114*H114,2)</f>
        <v>0</v>
      </c>
      <c r="K114" s="193" t="s">
        <v>177</v>
      </c>
      <c r="L114" s="59"/>
      <c r="M114" s="198" t="s">
        <v>21</v>
      </c>
      <c r="N114" s="199" t="s">
        <v>40</v>
      </c>
      <c r="O114" s="40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AR114" s="22" t="s">
        <v>178</v>
      </c>
      <c r="AT114" s="22" t="s">
        <v>173</v>
      </c>
      <c r="AU114" s="22" t="s">
        <v>79</v>
      </c>
      <c r="AY114" s="22" t="s">
        <v>171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22" t="s">
        <v>77</v>
      </c>
      <c r="BK114" s="202">
        <f>ROUND(I114*H114,2)</f>
        <v>0</v>
      </c>
      <c r="BL114" s="22" t="s">
        <v>178</v>
      </c>
      <c r="BM114" s="22" t="s">
        <v>193</v>
      </c>
    </row>
    <row r="115" spans="2:65" s="11" customFormat="1">
      <c r="B115" s="203"/>
      <c r="C115" s="204"/>
      <c r="D115" s="215" t="s">
        <v>180</v>
      </c>
      <c r="E115" s="216" t="s">
        <v>21</v>
      </c>
      <c r="F115" s="217" t="s">
        <v>194</v>
      </c>
      <c r="G115" s="204"/>
      <c r="H115" s="218">
        <v>3.2250000000000001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180</v>
      </c>
      <c r="AU115" s="214" t="s">
        <v>79</v>
      </c>
      <c r="AV115" s="11" t="s">
        <v>79</v>
      </c>
      <c r="AW115" s="11" t="s">
        <v>33</v>
      </c>
      <c r="AX115" s="11" t="s">
        <v>69</v>
      </c>
      <c r="AY115" s="214" t="s">
        <v>171</v>
      </c>
    </row>
    <row r="116" spans="2:65" s="11" customFormat="1">
      <c r="B116" s="203"/>
      <c r="C116" s="204"/>
      <c r="D116" s="215" t="s">
        <v>180</v>
      </c>
      <c r="E116" s="216" t="s">
        <v>21</v>
      </c>
      <c r="F116" s="217" t="s">
        <v>195</v>
      </c>
      <c r="G116" s="204"/>
      <c r="H116" s="218">
        <v>1.2</v>
      </c>
      <c r="I116" s="209"/>
      <c r="J116" s="204"/>
      <c r="K116" s="204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180</v>
      </c>
      <c r="AU116" s="214" t="s">
        <v>79</v>
      </c>
      <c r="AV116" s="11" t="s">
        <v>79</v>
      </c>
      <c r="AW116" s="11" t="s">
        <v>33</v>
      </c>
      <c r="AX116" s="11" t="s">
        <v>69</v>
      </c>
      <c r="AY116" s="214" t="s">
        <v>171</v>
      </c>
    </row>
    <row r="117" spans="2:65" s="11" customFormat="1">
      <c r="B117" s="203"/>
      <c r="C117" s="204"/>
      <c r="D117" s="205" t="s">
        <v>180</v>
      </c>
      <c r="E117" s="206" t="s">
        <v>21</v>
      </c>
      <c r="F117" s="207" t="s">
        <v>196</v>
      </c>
      <c r="G117" s="204"/>
      <c r="H117" s="208">
        <v>4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180</v>
      </c>
      <c r="AU117" s="214" t="s">
        <v>79</v>
      </c>
      <c r="AV117" s="11" t="s">
        <v>79</v>
      </c>
      <c r="AW117" s="11" t="s">
        <v>33</v>
      </c>
      <c r="AX117" s="11" t="s">
        <v>69</v>
      </c>
      <c r="AY117" s="214" t="s">
        <v>171</v>
      </c>
    </row>
    <row r="118" spans="2:65" s="1" customFormat="1" ht="31.5" customHeight="1">
      <c r="B118" s="39"/>
      <c r="C118" s="191" t="s">
        <v>197</v>
      </c>
      <c r="D118" s="191" t="s">
        <v>173</v>
      </c>
      <c r="E118" s="192" t="s">
        <v>198</v>
      </c>
      <c r="F118" s="193" t="s">
        <v>199</v>
      </c>
      <c r="G118" s="194" t="s">
        <v>184</v>
      </c>
      <c r="H118" s="195">
        <v>8.4250000000000007</v>
      </c>
      <c r="I118" s="196"/>
      <c r="J118" s="197">
        <f>ROUND(I118*H118,2)</f>
        <v>0</v>
      </c>
      <c r="K118" s="193" t="s">
        <v>177</v>
      </c>
      <c r="L118" s="59"/>
      <c r="M118" s="198" t="s">
        <v>21</v>
      </c>
      <c r="N118" s="199" t="s">
        <v>40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178</v>
      </c>
      <c r="AT118" s="22" t="s">
        <v>173</v>
      </c>
      <c r="AU118" s="22" t="s">
        <v>79</v>
      </c>
      <c r="AY118" s="22" t="s">
        <v>171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77</v>
      </c>
      <c r="BK118" s="202">
        <f>ROUND(I118*H118,2)</f>
        <v>0</v>
      </c>
      <c r="BL118" s="22" t="s">
        <v>178</v>
      </c>
      <c r="BM118" s="22" t="s">
        <v>200</v>
      </c>
    </row>
    <row r="119" spans="2:65" s="11" customFormat="1">
      <c r="B119" s="203"/>
      <c r="C119" s="204"/>
      <c r="D119" s="215" t="s">
        <v>180</v>
      </c>
      <c r="E119" s="216" t="s">
        <v>21</v>
      </c>
      <c r="F119" s="217" t="s">
        <v>194</v>
      </c>
      <c r="G119" s="204"/>
      <c r="H119" s="218">
        <v>3.2250000000000001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180</v>
      </c>
      <c r="AU119" s="214" t="s">
        <v>79</v>
      </c>
      <c r="AV119" s="11" t="s">
        <v>79</v>
      </c>
      <c r="AW119" s="11" t="s">
        <v>33</v>
      </c>
      <c r="AX119" s="11" t="s">
        <v>69</v>
      </c>
      <c r="AY119" s="214" t="s">
        <v>171</v>
      </c>
    </row>
    <row r="120" spans="2:65" s="11" customFormat="1">
      <c r="B120" s="203"/>
      <c r="C120" s="204"/>
      <c r="D120" s="215" t="s">
        <v>180</v>
      </c>
      <c r="E120" s="216" t="s">
        <v>21</v>
      </c>
      <c r="F120" s="217" t="s">
        <v>195</v>
      </c>
      <c r="G120" s="204"/>
      <c r="H120" s="218">
        <v>1.2</v>
      </c>
      <c r="I120" s="209"/>
      <c r="J120" s="204"/>
      <c r="K120" s="204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180</v>
      </c>
      <c r="AU120" s="214" t="s">
        <v>79</v>
      </c>
      <c r="AV120" s="11" t="s">
        <v>79</v>
      </c>
      <c r="AW120" s="11" t="s">
        <v>33</v>
      </c>
      <c r="AX120" s="11" t="s">
        <v>69</v>
      </c>
      <c r="AY120" s="214" t="s">
        <v>171</v>
      </c>
    </row>
    <row r="121" spans="2:65" s="11" customFormat="1">
      <c r="B121" s="203"/>
      <c r="C121" s="204"/>
      <c r="D121" s="205" t="s">
        <v>180</v>
      </c>
      <c r="E121" s="206" t="s">
        <v>21</v>
      </c>
      <c r="F121" s="207" t="s">
        <v>196</v>
      </c>
      <c r="G121" s="204"/>
      <c r="H121" s="208">
        <v>4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180</v>
      </c>
      <c r="AU121" s="214" t="s">
        <v>79</v>
      </c>
      <c r="AV121" s="11" t="s">
        <v>79</v>
      </c>
      <c r="AW121" s="11" t="s">
        <v>33</v>
      </c>
      <c r="AX121" s="11" t="s">
        <v>69</v>
      </c>
      <c r="AY121" s="214" t="s">
        <v>171</v>
      </c>
    </row>
    <row r="122" spans="2:65" s="1" customFormat="1" ht="22.5" customHeight="1">
      <c r="B122" s="39"/>
      <c r="C122" s="191" t="s">
        <v>201</v>
      </c>
      <c r="D122" s="191" t="s">
        <v>173</v>
      </c>
      <c r="E122" s="192" t="s">
        <v>202</v>
      </c>
      <c r="F122" s="193" t="s">
        <v>203</v>
      </c>
      <c r="G122" s="194" t="s">
        <v>184</v>
      </c>
      <c r="H122" s="195">
        <v>12.93</v>
      </c>
      <c r="I122" s="196"/>
      <c r="J122" s="197">
        <f>ROUND(I122*H122,2)</f>
        <v>0</v>
      </c>
      <c r="K122" s="193" t="s">
        <v>177</v>
      </c>
      <c r="L122" s="59"/>
      <c r="M122" s="198" t="s">
        <v>21</v>
      </c>
      <c r="N122" s="199" t="s">
        <v>40</v>
      </c>
      <c r="O122" s="40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AR122" s="22" t="s">
        <v>178</v>
      </c>
      <c r="AT122" s="22" t="s">
        <v>173</v>
      </c>
      <c r="AU122" s="22" t="s">
        <v>79</v>
      </c>
      <c r="AY122" s="22" t="s">
        <v>171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22" t="s">
        <v>77</v>
      </c>
      <c r="BK122" s="202">
        <f>ROUND(I122*H122,2)</f>
        <v>0</v>
      </c>
      <c r="BL122" s="22" t="s">
        <v>178</v>
      </c>
      <c r="BM122" s="22" t="s">
        <v>204</v>
      </c>
    </row>
    <row r="123" spans="2:65" s="11" customFormat="1">
      <c r="B123" s="203"/>
      <c r="C123" s="204"/>
      <c r="D123" s="215" t="s">
        <v>180</v>
      </c>
      <c r="E123" s="216" t="s">
        <v>21</v>
      </c>
      <c r="F123" s="217" t="s">
        <v>205</v>
      </c>
      <c r="G123" s="204"/>
      <c r="H123" s="218">
        <v>4.5049999999999999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180</v>
      </c>
      <c r="AU123" s="214" t="s">
        <v>79</v>
      </c>
      <c r="AV123" s="11" t="s">
        <v>79</v>
      </c>
      <c r="AW123" s="11" t="s">
        <v>33</v>
      </c>
      <c r="AX123" s="11" t="s">
        <v>69</v>
      </c>
      <c r="AY123" s="214" t="s">
        <v>171</v>
      </c>
    </row>
    <row r="124" spans="2:65" s="11" customFormat="1">
      <c r="B124" s="203"/>
      <c r="C124" s="204"/>
      <c r="D124" s="205" t="s">
        <v>180</v>
      </c>
      <c r="E124" s="206" t="s">
        <v>21</v>
      </c>
      <c r="F124" s="207" t="s">
        <v>206</v>
      </c>
      <c r="G124" s="204"/>
      <c r="H124" s="208">
        <v>8.4250000000000007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180</v>
      </c>
      <c r="AU124" s="214" t="s">
        <v>79</v>
      </c>
      <c r="AV124" s="11" t="s">
        <v>79</v>
      </c>
      <c r="AW124" s="11" t="s">
        <v>33</v>
      </c>
      <c r="AX124" s="11" t="s">
        <v>69</v>
      </c>
      <c r="AY124" s="214" t="s">
        <v>171</v>
      </c>
    </row>
    <row r="125" spans="2:65" s="1" customFormat="1" ht="22.5" customHeight="1">
      <c r="B125" s="39"/>
      <c r="C125" s="191" t="s">
        <v>207</v>
      </c>
      <c r="D125" s="191" t="s">
        <v>173</v>
      </c>
      <c r="E125" s="192" t="s">
        <v>208</v>
      </c>
      <c r="F125" s="193" t="s">
        <v>209</v>
      </c>
      <c r="G125" s="194" t="s">
        <v>184</v>
      </c>
      <c r="H125" s="195">
        <v>12.93</v>
      </c>
      <c r="I125" s="196"/>
      <c r="J125" s="197">
        <f>ROUND(I125*H125,2)</f>
        <v>0</v>
      </c>
      <c r="K125" s="193" t="s">
        <v>177</v>
      </c>
      <c r="L125" s="59"/>
      <c r="M125" s="198" t="s">
        <v>21</v>
      </c>
      <c r="N125" s="199" t="s">
        <v>40</v>
      </c>
      <c r="O125" s="40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AR125" s="22" t="s">
        <v>178</v>
      </c>
      <c r="AT125" s="22" t="s">
        <v>173</v>
      </c>
      <c r="AU125" s="22" t="s">
        <v>79</v>
      </c>
      <c r="AY125" s="22" t="s">
        <v>171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22" t="s">
        <v>77</v>
      </c>
      <c r="BK125" s="202">
        <f>ROUND(I125*H125,2)</f>
        <v>0</v>
      </c>
      <c r="BL125" s="22" t="s">
        <v>178</v>
      </c>
      <c r="BM125" s="22" t="s">
        <v>210</v>
      </c>
    </row>
    <row r="126" spans="2:65" s="11" customFormat="1">
      <c r="B126" s="203"/>
      <c r="C126" s="204"/>
      <c r="D126" s="205" t="s">
        <v>180</v>
      </c>
      <c r="E126" s="206" t="s">
        <v>21</v>
      </c>
      <c r="F126" s="207" t="s">
        <v>211</v>
      </c>
      <c r="G126" s="204"/>
      <c r="H126" s="208">
        <v>12.93</v>
      </c>
      <c r="I126" s="209"/>
      <c r="J126" s="204"/>
      <c r="K126" s="204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180</v>
      </c>
      <c r="AU126" s="214" t="s">
        <v>79</v>
      </c>
      <c r="AV126" s="11" t="s">
        <v>79</v>
      </c>
      <c r="AW126" s="11" t="s">
        <v>33</v>
      </c>
      <c r="AX126" s="11" t="s">
        <v>69</v>
      </c>
      <c r="AY126" s="214" t="s">
        <v>171</v>
      </c>
    </row>
    <row r="127" spans="2:65" s="1" customFormat="1" ht="22.5" customHeight="1">
      <c r="B127" s="39"/>
      <c r="C127" s="191" t="s">
        <v>212</v>
      </c>
      <c r="D127" s="191" t="s">
        <v>173</v>
      </c>
      <c r="E127" s="192" t="s">
        <v>213</v>
      </c>
      <c r="F127" s="193" t="s">
        <v>214</v>
      </c>
      <c r="G127" s="194" t="s">
        <v>184</v>
      </c>
      <c r="H127" s="195">
        <v>12.93</v>
      </c>
      <c r="I127" s="196"/>
      <c r="J127" s="197">
        <f>ROUND(I127*H127,2)</f>
        <v>0</v>
      </c>
      <c r="K127" s="193" t="s">
        <v>177</v>
      </c>
      <c r="L127" s="59"/>
      <c r="M127" s="198" t="s">
        <v>21</v>
      </c>
      <c r="N127" s="199" t="s">
        <v>40</v>
      </c>
      <c r="O127" s="40"/>
      <c r="P127" s="200">
        <f>O127*H127</f>
        <v>0</v>
      </c>
      <c r="Q127" s="200">
        <v>0</v>
      </c>
      <c r="R127" s="200">
        <f>Q127*H127</f>
        <v>0</v>
      </c>
      <c r="S127" s="200">
        <v>0</v>
      </c>
      <c r="T127" s="201">
        <f>S127*H127</f>
        <v>0</v>
      </c>
      <c r="AR127" s="22" t="s">
        <v>178</v>
      </c>
      <c r="AT127" s="22" t="s">
        <v>173</v>
      </c>
      <c r="AU127" s="22" t="s">
        <v>79</v>
      </c>
      <c r="AY127" s="22" t="s">
        <v>171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22" t="s">
        <v>77</v>
      </c>
      <c r="BK127" s="202">
        <f>ROUND(I127*H127,2)</f>
        <v>0</v>
      </c>
      <c r="BL127" s="22" t="s">
        <v>178</v>
      </c>
      <c r="BM127" s="22" t="s">
        <v>215</v>
      </c>
    </row>
    <row r="128" spans="2:65" s="11" customFormat="1">
      <c r="B128" s="203"/>
      <c r="C128" s="204"/>
      <c r="D128" s="205" t="s">
        <v>180</v>
      </c>
      <c r="E128" s="206" t="s">
        <v>21</v>
      </c>
      <c r="F128" s="207" t="s">
        <v>211</v>
      </c>
      <c r="G128" s="204"/>
      <c r="H128" s="208">
        <v>12.93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180</v>
      </c>
      <c r="AU128" s="214" t="s">
        <v>79</v>
      </c>
      <c r="AV128" s="11" t="s">
        <v>79</v>
      </c>
      <c r="AW128" s="11" t="s">
        <v>33</v>
      </c>
      <c r="AX128" s="11" t="s">
        <v>69</v>
      </c>
      <c r="AY128" s="214" t="s">
        <v>171</v>
      </c>
    </row>
    <row r="129" spans="2:65" s="1" customFormat="1" ht="22.5" customHeight="1">
      <c r="B129" s="39"/>
      <c r="C129" s="191" t="s">
        <v>216</v>
      </c>
      <c r="D129" s="191" t="s">
        <v>173</v>
      </c>
      <c r="E129" s="192" t="s">
        <v>217</v>
      </c>
      <c r="F129" s="193" t="s">
        <v>218</v>
      </c>
      <c r="G129" s="194" t="s">
        <v>219</v>
      </c>
      <c r="H129" s="195">
        <v>22.628</v>
      </c>
      <c r="I129" s="196"/>
      <c r="J129" s="197">
        <f>ROUND(I129*H129,2)</f>
        <v>0</v>
      </c>
      <c r="K129" s="193" t="s">
        <v>177</v>
      </c>
      <c r="L129" s="59"/>
      <c r="M129" s="198" t="s">
        <v>21</v>
      </c>
      <c r="N129" s="199" t="s">
        <v>40</v>
      </c>
      <c r="O129" s="40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AR129" s="22" t="s">
        <v>178</v>
      </c>
      <c r="AT129" s="22" t="s">
        <v>173</v>
      </c>
      <c r="AU129" s="22" t="s">
        <v>79</v>
      </c>
      <c r="AY129" s="22" t="s">
        <v>171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77</v>
      </c>
      <c r="BK129" s="202">
        <f>ROUND(I129*H129,2)</f>
        <v>0</v>
      </c>
      <c r="BL129" s="22" t="s">
        <v>178</v>
      </c>
      <c r="BM129" s="22" t="s">
        <v>220</v>
      </c>
    </row>
    <row r="130" spans="2:65" s="11" customFormat="1">
      <c r="B130" s="203"/>
      <c r="C130" s="204"/>
      <c r="D130" s="215" t="s">
        <v>180</v>
      </c>
      <c r="E130" s="216" t="s">
        <v>21</v>
      </c>
      <c r="F130" s="217" t="s">
        <v>211</v>
      </c>
      <c r="G130" s="204"/>
      <c r="H130" s="218">
        <v>12.93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180</v>
      </c>
      <c r="AU130" s="214" t="s">
        <v>79</v>
      </c>
      <c r="AV130" s="11" t="s">
        <v>79</v>
      </c>
      <c r="AW130" s="11" t="s">
        <v>33</v>
      </c>
      <c r="AX130" s="11" t="s">
        <v>69</v>
      </c>
      <c r="AY130" s="214" t="s">
        <v>171</v>
      </c>
    </row>
    <row r="131" spans="2:65" s="11" customFormat="1">
      <c r="B131" s="203"/>
      <c r="C131" s="204"/>
      <c r="D131" s="215" t="s">
        <v>180</v>
      </c>
      <c r="E131" s="204"/>
      <c r="F131" s="217" t="s">
        <v>221</v>
      </c>
      <c r="G131" s="204"/>
      <c r="H131" s="218">
        <v>22.628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180</v>
      </c>
      <c r="AU131" s="214" t="s">
        <v>79</v>
      </c>
      <c r="AV131" s="11" t="s">
        <v>79</v>
      </c>
      <c r="AW131" s="11" t="s">
        <v>6</v>
      </c>
      <c r="AX131" s="11" t="s">
        <v>77</v>
      </c>
      <c r="AY131" s="214" t="s">
        <v>171</v>
      </c>
    </row>
    <row r="132" spans="2:65" s="10" customFormat="1" ht="29.85" customHeight="1">
      <c r="B132" s="174"/>
      <c r="C132" s="175"/>
      <c r="D132" s="188" t="s">
        <v>68</v>
      </c>
      <c r="E132" s="189" t="s">
        <v>79</v>
      </c>
      <c r="F132" s="189" t="s">
        <v>222</v>
      </c>
      <c r="G132" s="175"/>
      <c r="H132" s="175"/>
      <c r="I132" s="178"/>
      <c r="J132" s="190">
        <f>BK132</f>
        <v>0</v>
      </c>
      <c r="K132" s="175"/>
      <c r="L132" s="180"/>
      <c r="M132" s="181"/>
      <c r="N132" s="182"/>
      <c r="O132" s="182"/>
      <c r="P132" s="183">
        <f>SUM(P133:P153)</f>
        <v>0</v>
      </c>
      <c r="Q132" s="182"/>
      <c r="R132" s="183">
        <f>SUM(R133:R153)</f>
        <v>27.332171279999994</v>
      </c>
      <c r="S132" s="182"/>
      <c r="T132" s="184">
        <f>SUM(T133:T153)</f>
        <v>0</v>
      </c>
      <c r="AR132" s="185" t="s">
        <v>77</v>
      </c>
      <c r="AT132" s="186" t="s">
        <v>68</v>
      </c>
      <c r="AU132" s="186" t="s">
        <v>77</v>
      </c>
      <c r="AY132" s="185" t="s">
        <v>171</v>
      </c>
      <c r="BK132" s="187">
        <f>SUM(BK133:BK153)</f>
        <v>0</v>
      </c>
    </row>
    <row r="133" spans="2:65" s="1" customFormat="1" ht="22.5" customHeight="1">
      <c r="B133" s="39"/>
      <c r="C133" s="191" t="s">
        <v>223</v>
      </c>
      <c r="D133" s="191" t="s">
        <v>173</v>
      </c>
      <c r="E133" s="192" t="s">
        <v>224</v>
      </c>
      <c r="F133" s="193" t="s">
        <v>225</v>
      </c>
      <c r="G133" s="194" t="s">
        <v>184</v>
      </c>
      <c r="H133" s="195">
        <v>1.4039999999999999</v>
      </c>
      <c r="I133" s="196"/>
      <c r="J133" s="197">
        <f>ROUND(I133*H133,2)</f>
        <v>0</v>
      </c>
      <c r="K133" s="193" t="s">
        <v>177</v>
      </c>
      <c r="L133" s="59"/>
      <c r="M133" s="198" t="s">
        <v>21</v>
      </c>
      <c r="N133" s="199" t="s">
        <v>40</v>
      </c>
      <c r="O133" s="40"/>
      <c r="P133" s="200">
        <f>O133*H133</f>
        <v>0</v>
      </c>
      <c r="Q133" s="200">
        <v>2.16</v>
      </c>
      <c r="R133" s="200">
        <f>Q133*H133</f>
        <v>3.0326400000000002</v>
      </c>
      <c r="S133" s="200">
        <v>0</v>
      </c>
      <c r="T133" s="201">
        <f>S133*H133</f>
        <v>0</v>
      </c>
      <c r="AR133" s="22" t="s">
        <v>178</v>
      </c>
      <c r="AT133" s="22" t="s">
        <v>173</v>
      </c>
      <c r="AU133" s="22" t="s">
        <v>79</v>
      </c>
      <c r="AY133" s="22" t="s">
        <v>171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22" t="s">
        <v>77</v>
      </c>
      <c r="BK133" s="202">
        <f>ROUND(I133*H133,2)</f>
        <v>0</v>
      </c>
      <c r="BL133" s="22" t="s">
        <v>178</v>
      </c>
      <c r="BM133" s="22" t="s">
        <v>226</v>
      </c>
    </row>
    <row r="134" spans="2:65" s="11" customFormat="1">
      <c r="B134" s="203"/>
      <c r="C134" s="204"/>
      <c r="D134" s="205" t="s">
        <v>180</v>
      </c>
      <c r="E134" s="206" t="s">
        <v>21</v>
      </c>
      <c r="F134" s="207" t="s">
        <v>227</v>
      </c>
      <c r="G134" s="204"/>
      <c r="H134" s="208">
        <v>1.4039999999999999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180</v>
      </c>
      <c r="AU134" s="214" t="s">
        <v>79</v>
      </c>
      <c r="AV134" s="11" t="s">
        <v>79</v>
      </c>
      <c r="AW134" s="11" t="s">
        <v>33</v>
      </c>
      <c r="AX134" s="11" t="s">
        <v>69</v>
      </c>
      <c r="AY134" s="214" t="s">
        <v>171</v>
      </c>
    </row>
    <row r="135" spans="2:65" s="1" customFormat="1" ht="22.5" customHeight="1">
      <c r="B135" s="39"/>
      <c r="C135" s="191" t="s">
        <v>228</v>
      </c>
      <c r="D135" s="191" t="s">
        <v>173</v>
      </c>
      <c r="E135" s="192" t="s">
        <v>229</v>
      </c>
      <c r="F135" s="193" t="s">
        <v>230</v>
      </c>
      <c r="G135" s="194" t="s">
        <v>184</v>
      </c>
      <c r="H135" s="195">
        <v>1.6459999999999999</v>
      </c>
      <c r="I135" s="196"/>
      <c r="J135" s="197">
        <f>ROUND(I135*H135,2)</f>
        <v>0</v>
      </c>
      <c r="K135" s="193" t="s">
        <v>177</v>
      </c>
      <c r="L135" s="59"/>
      <c r="M135" s="198" t="s">
        <v>21</v>
      </c>
      <c r="N135" s="199" t="s">
        <v>40</v>
      </c>
      <c r="O135" s="40"/>
      <c r="P135" s="200">
        <f>O135*H135</f>
        <v>0</v>
      </c>
      <c r="Q135" s="200">
        <v>2.2563399999999998</v>
      </c>
      <c r="R135" s="200">
        <f>Q135*H135</f>
        <v>3.7139356399999994</v>
      </c>
      <c r="S135" s="200">
        <v>0</v>
      </c>
      <c r="T135" s="201">
        <f>S135*H135</f>
        <v>0</v>
      </c>
      <c r="AR135" s="22" t="s">
        <v>178</v>
      </c>
      <c r="AT135" s="22" t="s">
        <v>173</v>
      </c>
      <c r="AU135" s="22" t="s">
        <v>79</v>
      </c>
      <c r="AY135" s="22" t="s">
        <v>171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22" t="s">
        <v>77</v>
      </c>
      <c r="BK135" s="202">
        <f>ROUND(I135*H135,2)</f>
        <v>0</v>
      </c>
      <c r="BL135" s="22" t="s">
        <v>178</v>
      </c>
      <c r="BM135" s="22" t="s">
        <v>231</v>
      </c>
    </row>
    <row r="136" spans="2:65" s="11" customFormat="1">
      <c r="B136" s="203"/>
      <c r="C136" s="204"/>
      <c r="D136" s="205" t="s">
        <v>180</v>
      </c>
      <c r="E136" s="206" t="s">
        <v>21</v>
      </c>
      <c r="F136" s="207" t="s">
        <v>232</v>
      </c>
      <c r="G136" s="204"/>
      <c r="H136" s="208">
        <v>1.6459999999999999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180</v>
      </c>
      <c r="AU136" s="214" t="s">
        <v>79</v>
      </c>
      <c r="AV136" s="11" t="s">
        <v>79</v>
      </c>
      <c r="AW136" s="11" t="s">
        <v>33</v>
      </c>
      <c r="AX136" s="11" t="s">
        <v>69</v>
      </c>
      <c r="AY136" s="214" t="s">
        <v>171</v>
      </c>
    </row>
    <row r="137" spans="2:65" s="1" customFormat="1" ht="22.5" customHeight="1">
      <c r="B137" s="39"/>
      <c r="C137" s="191" t="s">
        <v>110</v>
      </c>
      <c r="D137" s="191" t="s">
        <v>173</v>
      </c>
      <c r="E137" s="192" t="s">
        <v>233</v>
      </c>
      <c r="F137" s="193" t="s">
        <v>234</v>
      </c>
      <c r="G137" s="194" t="s">
        <v>176</v>
      </c>
      <c r="H137" s="195">
        <v>1.155</v>
      </c>
      <c r="I137" s="196"/>
      <c r="J137" s="197">
        <f>ROUND(I137*H137,2)</f>
        <v>0</v>
      </c>
      <c r="K137" s="193" t="s">
        <v>177</v>
      </c>
      <c r="L137" s="59"/>
      <c r="M137" s="198" t="s">
        <v>21</v>
      </c>
      <c r="N137" s="199" t="s">
        <v>40</v>
      </c>
      <c r="O137" s="40"/>
      <c r="P137" s="200">
        <f>O137*H137</f>
        <v>0</v>
      </c>
      <c r="Q137" s="200">
        <v>1.0300000000000001E-3</v>
      </c>
      <c r="R137" s="200">
        <f>Q137*H137</f>
        <v>1.1896500000000002E-3</v>
      </c>
      <c r="S137" s="200">
        <v>0</v>
      </c>
      <c r="T137" s="201">
        <f>S137*H137</f>
        <v>0</v>
      </c>
      <c r="AR137" s="22" t="s">
        <v>178</v>
      </c>
      <c r="AT137" s="22" t="s">
        <v>173</v>
      </c>
      <c r="AU137" s="22" t="s">
        <v>79</v>
      </c>
      <c r="AY137" s="22" t="s">
        <v>171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22" t="s">
        <v>77</v>
      </c>
      <c r="BK137" s="202">
        <f>ROUND(I137*H137,2)</f>
        <v>0</v>
      </c>
      <c r="BL137" s="22" t="s">
        <v>178</v>
      </c>
      <c r="BM137" s="22" t="s">
        <v>235</v>
      </c>
    </row>
    <row r="138" spans="2:65" s="11" customFormat="1">
      <c r="B138" s="203"/>
      <c r="C138" s="204"/>
      <c r="D138" s="205" t="s">
        <v>180</v>
      </c>
      <c r="E138" s="206" t="s">
        <v>21</v>
      </c>
      <c r="F138" s="207" t="s">
        <v>236</v>
      </c>
      <c r="G138" s="204"/>
      <c r="H138" s="208">
        <v>1.155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180</v>
      </c>
      <c r="AU138" s="214" t="s">
        <v>79</v>
      </c>
      <c r="AV138" s="11" t="s">
        <v>79</v>
      </c>
      <c r="AW138" s="11" t="s">
        <v>33</v>
      </c>
      <c r="AX138" s="11" t="s">
        <v>69</v>
      </c>
      <c r="AY138" s="214" t="s">
        <v>171</v>
      </c>
    </row>
    <row r="139" spans="2:65" s="1" customFormat="1" ht="22.5" customHeight="1">
      <c r="B139" s="39"/>
      <c r="C139" s="191" t="s">
        <v>237</v>
      </c>
      <c r="D139" s="191" t="s">
        <v>173</v>
      </c>
      <c r="E139" s="192" t="s">
        <v>238</v>
      </c>
      <c r="F139" s="193" t="s">
        <v>239</v>
      </c>
      <c r="G139" s="194" t="s">
        <v>176</v>
      </c>
      <c r="H139" s="195">
        <v>1.155</v>
      </c>
      <c r="I139" s="196"/>
      <c r="J139" s="197">
        <f>ROUND(I139*H139,2)</f>
        <v>0</v>
      </c>
      <c r="K139" s="193" t="s">
        <v>177</v>
      </c>
      <c r="L139" s="59"/>
      <c r="M139" s="198" t="s">
        <v>21</v>
      </c>
      <c r="N139" s="199" t="s">
        <v>40</v>
      </c>
      <c r="O139" s="40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AR139" s="22" t="s">
        <v>178</v>
      </c>
      <c r="AT139" s="22" t="s">
        <v>173</v>
      </c>
      <c r="AU139" s="22" t="s">
        <v>79</v>
      </c>
      <c r="AY139" s="22" t="s">
        <v>171</v>
      </c>
      <c r="BE139" s="202">
        <f>IF(N139="základní",J139,0)</f>
        <v>0</v>
      </c>
      <c r="BF139" s="202">
        <f>IF(N139="snížená",J139,0)</f>
        <v>0</v>
      </c>
      <c r="BG139" s="202">
        <f>IF(N139="zákl. přenesená",J139,0)</f>
        <v>0</v>
      </c>
      <c r="BH139" s="202">
        <f>IF(N139="sníž. přenesená",J139,0)</f>
        <v>0</v>
      </c>
      <c r="BI139" s="202">
        <f>IF(N139="nulová",J139,0)</f>
        <v>0</v>
      </c>
      <c r="BJ139" s="22" t="s">
        <v>77</v>
      </c>
      <c r="BK139" s="202">
        <f>ROUND(I139*H139,2)</f>
        <v>0</v>
      </c>
      <c r="BL139" s="22" t="s">
        <v>178</v>
      </c>
      <c r="BM139" s="22" t="s">
        <v>240</v>
      </c>
    </row>
    <row r="140" spans="2:65" s="11" customFormat="1">
      <c r="B140" s="203"/>
      <c r="C140" s="204"/>
      <c r="D140" s="205" t="s">
        <v>180</v>
      </c>
      <c r="E140" s="206" t="s">
        <v>21</v>
      </c>
      <c r="F140" s="207" t="s">
        <v>236</v>
      </c>
      <c r="G140" s="204"/>
      <c r="H140" s="208">
        <v>1.155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180</v>
      </c>
      <c r="AU140" s="214" t="s">
        <v>79</v>
      </c>
      <c r="AV140" s="11" t="s">
        <v>79</v>
      </c>
      <c r="AW140" s="11" t="s">
        <v>33</v>
      </c>
      <c r="AX140" s="11" t="s">
        <v>69</v>
      </c>
      <c r="AY140" s="214" t="s">
        <v>171</v>
      </c>
    </row>
    <row r="141" spans="2:65" s="1" customFormat="1" ht="22.5" customHeight="1">
      <c r="B141" s="39"/>
      <c r="C141" s="191" t="s">
        <v>241</v>
      </c>
      <c r="D141" s="191" t="s">
        <v>173</v>
      </c>
      <c r="E141" s="192" t="s">
        <v>242</v>
      </c>
      <c r="F141" s="193" t="s">
        <v>243</v>
      </c>
      <c r="G141" s="194" t="s">
        <v>219</v>
      </c>
      <c r="H141" s="195">
        <v>5.5E-2</v>
      </c>
      <c r="I141" s="196"/>
      <c r="J141" s="197">
        <f>ROUND(I141*H141,2)</f>
        <v>0</v>
      </c>
      <c r="K141" s="193" t="s">
        <v>177</v>
      </c>
      <c r="L141" s="59"/>
      <c r="M141" s="198" t="s">
        <v>21</v>
      </c>
      <c r="N141" s="199" t="s">
        <v>40</v>
      </c>
      <c r="O141" s="40"/>
      <c r="P141" s="200">
        <f>O141*H141</f>
        <v>0</v>
      </c>
      <c r="Q141" s="200">
        <v>1.0530600000000001</v>
      </c>
      <c r="R141" s="200">
        <f>Q141*H141</f>
        <v>5.7918300000000006E-2</v>
      </c>
      <c r="S141" s="200">
        <v>0</v>
      </c>
      <c r="T141" s="201">
        <f>S141*H141</f>
        <v>0</v>
      </c>
      <c r="AR141" s="22" t="s">
        <v>178</v>
      </c>
      <c r="AT141" s="22" t="s">
        <v>173</v>
      </c>
      <c r="AU141" s="22" t="s">
        <v>79</v>
      </c>
      <c r="AY141" s="22" t="s">
        <v>171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22" t="s">
        <v>77</v>
      </c>
      <c r="BK141" s="202">
        <f>ROUND(I141*H141,2)</f>
        <v>0</v>
      </c>
      <c r="BL141" s="22" t="s">
        <v>178</v>
      </c>
      <c r="BM141" s="22" t="s">
        <v>244</v>
      </c>
    </row>
    <row r="142" spans="2:65" s="11" customFormat="1">
      <c r="B142" s="203"/>
      <c r="C142" s="204"/>
      <c r="D142" s="205" t="s">
        <v>180</v>
      </c>
      <c r="E142" s="206" t="s">
        <v>21</v>
      </c>
      <c r="F142" s="207" t="s">
        <v>245</v>
      </c>
      <c r="G142" s="204"/>
      <c r="H142" s="208">
        <v>5.5E-2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180</v>
      </c>
      <c r="AU142" s="214" t="s">
        <v>79</v>
      </c>
      <c r="AV142" s="11" t="s">
        <v>79</v>
      </c>
      <c r="AW142" s="11" t="s">
        <v>33</v>
      </c>
      <c r="AX142" s="11" t="s">
        <v>69</v>
      </c>
      <c r="AY142" s="214" t="s">
        <v>171</v>
      </c>
    </row>
    <row r="143" spans="2:65" s="1" customFormat="1" ht="22.5" customHeight="1">
      <c r="B143" s="39"/>
      <c r="C143" s="191" t="s">
        <v>10</v>
      </c>
      <c r="D143" s="191" t="s">
        <v>173</v>
      </c>
      <c r="E143" s="192" t="s">
        <v>246</v>
      </c>
      <c r="F143" s="193" t="s">
        <v>247</v>
      </c>
      <c r="G143" s="194" t="s">
        <v>184</v>
      </c>
      <c r="H143" s="195">
        <v>4.4249999999999998</v>
      </c>
      <c r="I143" s="196"/>
      <c r="J143" s="197">
        <f>ROUND(I143*H143,2)</f>
        <v>0</v>
      </c>
      <c r="K143" s="193" t="s">
        <v>177</v>
      </c>
      <c r="L143" s="59"/>
      <c r="M143" s="198" t="s">
        <v>21</v>
      </c>
      <c r="N143" s="199" t="s">
        <v>40</v>
      </c>
      <c r="O143" s="40"/>
      <c r="P143" s="200">
        <f>O143*H143</f>
        <v>0</v>
      </c>
      <c r="Q143" s="200">
        <v>2.2563399999999998</v>
      </c>
      <c r="R143" s="200">
        <f>Q143*H143</f>
        <v>9.9843044999999986</v>
      </c>
      <c r="S143" s="200">
        <v>0</v>
      </c>
      <c r="T143" s="201">
        <f>S143*H143</f>
        <v>0</v>
      </c>
      <c r="AR143" s="22" t="s">
        <v>178</v>
      </c>
      <c r="AT143" s="22" t="s">
        <v>173</v>
      </c>
      <c r="AU143" s="22" t="s">
        <v>79</v>
      </c>
      <c r="AY143" s="22" t="s">
        <v>171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22" t="s">
        <v>77</v>
      </c>
      <c r="BK143" s="202">
        <f>ROUND(I143*H143,2)</f>
        <v>0</v>
      </c>
      <c r="BL143" s="22" t="s">
        <v>178</v>
      </c>
      <c r="BM143" s="22" t="s">
        <v>248</v>
      </c>
    </row>
    <row r="144" spans="2:65" s="11" customFormat="1">
      <c r="B144" s="203"/>
      <c r="C144" s="204"/>
      <c r="D144" s="215" t="s">
        <v>180</v>
      </c>
      <c r="E144" s="216" t="s">
        <v>21</v>
      </c>
      <c r="F144" s="217" t="s">
        <v>194</v>
      </c>
      <c r="G144" s="204"/>
      <c r="H144" s="218">
        <v>3.2250000000000001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180</v>
      </c>
      <c r="AU144" s="214" t="s">
        <v>79</v>
      </c>
      <c r="AV144" s="11" t="s">
        <v>79</v>
      </c>
      <c r="AW144" s="11" t="s">
        <v>33</v>
      </c>
      <c r="AX144" s="11" t="s">
        <v>69</v>
      </c>
      <c r="AY144" s="214" t="s">
        <v>171</v>
      </c>
    </row>
    <row r="145" spans="2:65" s="11" customFormat="1">
      <c r="B145" s="203"/>
      <c r="C145" s="204"/>
      <c r="D145" s="205" t="s">
        <v>180</v>
      </c>
      <c r="E145" s="206" t="s">
        <v>21</v>
      </c>
      <c r="F145" s="207" t="s">
        <v>195</v>
      </c>
      <c r="G145" s="204"/>
      <c r="H145" s="208">
        <v>1.2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180</v>
      </c>
      <c r="AU145" s="214" t="s">
        <v>79</v>
      </c>
      <c r="AV145" s="11" t="s">
        <v>79</v>
      </c>
      <c r="AW145" s="11" t="s">
        <v>33</v>
      </c>
      <c r="AX145" s="11" t="s">
        <v>69</v>
      </c>
      <c r="AY145" s="214" t="s">
        <v>171</v>
      </c>
    </row>
    <row r="146" spans="2:65" s="1" customFormat="1" ht="22.5" customHeight="1">
      <c r="B146" s="39"/>
      <c r="C146" s="191" t="s">
        <v>249</v>
      </c>
      <c r="D146" s="191" t="s">
        <v>173</v>
      </c>
      <c r="E146" s="192" t="s">
        <v>250</v>
      </c>
      <c r="F146" s="193" t="s">
        <v>251</v>
      </c>
      <c r="G146" s="194" t="s">
        <v>184</v>
      </c>
      <c r="H146" s="195">
        <v>4</v>
      </c>
      <c r="I146" s="196"/>
      <c r="J146" s="197">
        <f>ROUND(I146*H146,2)</f>
        <v>0</v>
      </c>
      <c r="K146" s="193" t="s">
        <v>177</v>
      </c>
      <c r="L146" s="59"/>
      <c r="M146" s="198" t="s">
        <v>21</v>
      </c>
      <c r="N146" s="199" t="s">
        <v>40</v>
      </c>
      <c r="O146" s="40"/>
      <c r="P146" s="200">
        <f>O146*H146</f>
        <v>0</v>
      </c>
      <c r="Q146" s="200">
        <v>2.2563399999999998</v>
      </c>
      <c r="R146" s="200">
        <f>Q146*H146</f>
        <v>9.0253599999999992</v>
      </c>
      <c r="S146" s="200">
        <v>0</v>
      </c>
      <c r="T146" s="201">
        <f>S146*H146</f>
        <v>0</v>
      </c>
      <c r="AR146" s="22" t="s">
        <v>178</v>
      </c>
      <c r="AT146" s="22" t="s">
        <v>173</v>
      </c>
      <c r="AU146" s="22" t="s">
        <v>79</v>
      </c>
      <c r="AY146" s="22" t="s">
        <v>171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22" t="s">
        <v>77</v>
      </c>
      <c r="BK146" s="202">
        <f>ROUND(I146*H146,2)</f>
        <v>0</v>
      </c>
      <c r="BL146" s="22" t="s">
        <v>178</v>
      </c>
      <c r="BM146" s="22" t="s">
        <v>252</v>
      </c>
    </row>
    <row r="147" spans="2:65" s="11" customFormat="1">
      <c r="B147" s="203"/>
      <c r="C147" s="204"/>
      <c r="D147" s="205" t="s">
        <v>180</v>
      </c>
      <c r="E147" s="206" t="s">
        <v>21</v>
      </c>
      <c r="F147" s="207" t="s">
        <v>196</v>
      </c>
      <c r="G147" s="204"/>
      <c r="H147" s="208">
        <v>4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180</v>
      </c>
      <c r="AU147" s="214" t="s">
        <v>79</v>
      </c>
      <c r="AV147" s="11" t="s">
        <v>79</v>
      </c>
      <c r="AW147" s="11" t="s">
        <v>33</v>
      </c>
      <c r="AX147" s="11" t="s">
        <v>69</v>
      </c>
      <c r="AY147" s="214" t="s">
        <v>171</v>
      </c>
    </row>
    <row r="148" spans="2:65" s="1" customFormat="1" ht="31.5" customHeight="1">
      <c r="B148" s="39"/>
      <c r="C148" s="191" t="s">
        <v>253</v>
      </c>
      <c r="D148" s="191" t="s">
        <v>173</v>
      </c>
      <c r="E148" s="192" t="s">
        <v>254</v>
      </c>
      <c r="F148" s="193" t="s">
        <v>255</v>
      </c>
      <c r="G148" s="194" t="s">
        <v>176</v>
      </c>
      <c r="H148" s="195">
        <v>2.2130000000000001</v>
      </c>
      <c r="I148" s="196"/>
      <c r="J148" s="197">
        <f>ROUND(I148*H148,2)</f>
        <v>0</v>
      </c>
      <c r="K148" s="193" t="s">
        <v>177</v>
      </c>
      <c r="L148" s="59"/>
      <c r="M148" s="198" t="s">
        <v>21</v>
      </c>
      <c r="N148" s="199" t="s">
        <v>40</v>
      </c>
      <c r="O148" s="40"/>
      <c r="P148" s="200">
        <f>O148*H148</f>
        <v>0</v>
      </c>
      <c r="Q148" s="200">
        <v>0.67488999999999999</v>
      </c>
      <c r="R148" s="200">
        <f>Q148*H148</f>
        <v>1.49353157</v>
      </c>
      <c r="S148" s="200">
        <v>0</v>
      </c>
      <c r="T148" s="201">
        <f>S148*H148</f>
        <v>0</v>
      </c>
      <c r="AR148" s="22" t="s">
        <v>178</v>
      </c>
      <c r="AT148" s="22" t="s">
        <v>173</v>
      </c>
      <c r="AU148" s="22" t="s">
        <v>79</v>
      </c>
      <c r="AY148" s="22" t="s">
        <v>171</v>
      </c>
      <c r="BE148" s="202">
        <f>IF(N148="základní",J148,0)</f>
        <v>0</v>
      </c>
      <c r="BF148" s="202">
        <f>IF(N148="snížená",J148,0)</f>
        <v>0</v>
      </c>
      <c r="BG148" s="202">
        <f>IF(N148="zákl. přenesená",J148,0)</f>
        <v>0</v>
      </c>
      <c r="BH148" s="202">
        <f>IF(N148="sníž. přenesená",J148,0)</f>
        <v>0</v>
      </c>
      <c r="BI148" s="202">
        <f>IF(N148="nulová",J148,0)</f>
        <v>0</v>
      </c>
      <c r="BJ148" s="22" t="s">
        <v>77</v>
      </c>
      <c r="BK148" s="202">
        <f>ROUND(I148*H148,2)</f>
        <v>0</v>
      </c>
      <c r="BL148" s="22" t="s">
        <v>178</v>
      </c>
      <c r="BM148" s="22" t="s">
        <v>256</v>
      </c>
    </row>
    <row r="149" spans="2:65" s="11" customFormat="1">
      <c r="B149" s="203"/>
      <c r="C149" s="204"/>
      <c r="D149" s="215" t="s">
        <v>180</v>
      </c>
      <c r="E149" s="216" t="s">
        <v>21</v>
      </c>
      <c r="F149" s="217" t="s">
        <v>257</v>
      </c>
      <c r="G149" s="204"/>
      <c r="H149" s="218">
        <v>1.613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180</v>
      </c>
      <c r="AU149" s="214" t="s">
        <v>79</v>
      </c>
      <c r="AV149" s="11" t="s">
        <v>79</v>
      </c>
      <c r="AW149" s="11" t="s">
        <v>33</v>
      </c>
      <c r="AX149" s="11" t="s">
        <v>69</v>
      </c>
      <c r="AY149" s="214" t="s">
        <v>171</v>
      </c>
    </row>
    <row r="150" spans="2:65" s="11" customFormat="1">
      <c r="B150" s="203"/>
      <c r="C150" s="204"/>
      <c r="D150" s="205" t="s">
        <v>180</v>
      </c>
      <c r="E150" s="206" t="s">
        <v>21</v>
      </c>
      <c r="F150" s="207" t="s">
        <v>258</v>
      </c>
      <c r="G150" s="204"/>
      <c r="H150" s="208">
        <v>0.6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180</v>
      </c>
      <c r="AU150" s="214" t="s">
        <v>79</v>
      </c>
      <c r="AV150" s="11" t="s">
        <v>79</v>
      </c>
      <c r="AW150" s="11" t="s">
        <v>33</v>
      </c>
      <c r="AX150" s="11" t="s">
        <v>69</v>
      </c>
      <c r="AY150" s="214" t="s">
        <v>171</v>
      </c>
    </row>
    <row r="151" spans="2:65" s="1" customFormat="1" ht="22.5" customHeight="1">
      <c r="B151" s="39"/>
      <c r="C151" s="191" t="s">
        <v>259</v>
      </c>
      <c r="D151" s="191" t="s">
        <v>173</v>
      </c>
      <c r="E151" s="192" t="s">
        <v>260</v>
      </c>
      <c r="F151" s="193" t="s">
        <v>261</v>
      </c>
      <c r="G151" s="194" t="s">
        <v>219</v>
      </c>
      <c r="H151" s="195">
        <v>2.1999999999999999E-2</v>
      </c>
      <c r="I151" s="196"/>
      <c r="J151" s="197">
        <f>ROUND(I151*H151,2)</f>
        <v>0</v>
      </c>
      <c r="K151" s="193" t="s">
        <v>177</v>
      </c>
      <c r="L151" s="59"/>
      <c r="M151" s="198" t="s">
        <v>21</v>
      </c>
      <c r="N151" s="199" t="s">
        <v>40</v>
      </c>
      <c r="O151" s="40"/>
      <c r="P151" s="200">
        <f>O151*H151</f>
        <v>0</v>
      </c>
      <c r="Q151" s="200">
        <v>1.05871</v>
      </c>
      <c r="R151" s="200">
        <f>Q151*H151</f>
        <v>2.3291619999999999E-2</v>
      </c>
      <c r="S151" s="200">
        <v>0</v>
      </c>
      <c r="T151" s="201">
        <f>S151*H151</f>
        <v>0</v>
      </c>
      <c r="AR151" s="22" t="s">
        <v>178</v>
      </c>
      <c r="AT151" s="22" t="s">
        <v>173</v>
      </c>
      <c r="AU151" s="22" t="s">
        <v>79</v>
      </c>
      <c r="AY151" s="22" t="s">
        <v>171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77</v>
      </c>
      <c r="BK151" s="202">
        <f>ROUND(I151*H151,2)</f>
        <v>0</v>
      </c>
      <c r="BL151" s="22" t="s">
        <v>178</v>
      </c>
      <c r="BM151" s="22" t="s">
        <v>262</v>
      </c>
    </row>
    <row r="152" spans="2:65" s="11" customFormat="1">
      <c r="B152" s="203"/>
      <c r="C152" s="204"/>
      <c r="D152" s="215" t="s">
        <v>180</v>
      </c>
      <c r="E152" s="216" t="s">
        <v>21</v>
      </c>
      <c r="F152" s="217" t="s">
        <v>263</v>
      </c>
      <c r="G152" s="204"/>
      <c r="H152" s="218">
        <v>1.6E-2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180</v>
      </c>
      <c r="AU152" s="214" t="s">
        <v>79</v>
      </c>
      <c r="AV152" s="11" t="s">
        <v>79</v>
      </c>
      <c r="AW152" s="11" t="s">
        <v>33</v>
      </c>
      <c r="AX152" s="11" t="s">
        <v>69</v>
      </c>
      <c r="AY152" s="214" t="s">
        <v>171</v>
      </c>
    </row>
    <row r="153" spans="2:65" s="11" customFormat="1">
      <c r="B153" s="203"/>
      <c r="C153" s="204"/>
      <c r="D153" s="215" t="s">
        <v>180</v>
      </c>
      <c r="E153" s="216" t="s">
        <v>21</v>
      </c>
      <c r="F153" s="217" t="s">
        <v>264</v>
      </c>
      <c r="G153" s="204"/>
      <c r="H153" s="218">
        <v>6.0000000000000001E-3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180</v>
      </c>
      <c r="AU153" s="214" t="s">
        <v>79</v>
      </c>
      <c r="AV153" s="11" t="s">
        <v>79</v>
      </c>
      <c r="AW153" s="11" t="s">
        <v>33</v>
      </c>
      <c r="AX153" s="11" t="s">
        <v>69</v>
      </c>
      <c r="AY153" s="214" t="s">
        <v>171</v>
      </c>
    </row>
    <row r="154" spans="2:65" s="10" customFormat="1" ht="29.85" customHeight="1">
      <c r="B154" s="174"/>
      <c r="C154" s="175"/>
      <c r="D154" s="188" t="s">
        <v>68</v>
      </c>
      <c r="E154" s="189" t="s">
        <v>187</v>
      </c>
      <c r="F154" s="189" t="s">
        <v>265</v>
      </c>
      <c r="G154" s="175"/>
      <c r="H154" s="175"/>
      <c r="I154" s="178"/>
      <c r="J154" s="190">
        <f>BK154</f>
        <v>0</v>
      </c>
      <c r="K154" s="175"/>
      <c r="L154" s="180"/>
      <c r="M154" s="181"/>
      <c r="N154" s="182"/>
      <c r="O154" s="182"/>
      <c r="P154" s="183">
        <f>SUM(P155:P249)</f>
        <v>0</v>
      </c>
      <c r="Q154" s="182"/>
      <c r="R154" s="183">
        <f>SUM(R155:R249)</f>
        <v>145.80783633999999</v>
      </c>
      <c r="S154" s="182"/>
      <c r="T154" s="184">
        <f>SUM(T155:T249)</f>
        <v>0</v>
      </c>
      <c r="AR154" s="185" t="s">
        <v>77</v>
      </c>
      <c r="AT154" s="186" t="s">
        <v>68</v>
      </c>
      <c r="AU154" s="186" t="s">
        <v>77</v>
      </c>
      <c r="AY154" s="185" t="s">
        <v>171</v>
      </c>
      <c r="BK154" s="187">
        <f>SUM(BK155:BK249)</f>
        <v>0</v>
      </c>
    </row>
    <row r="155" spans="2:65" s="1" customFormat="1" ht="31.5" customHeight="1">
      <c r="B155" s="39"/>
      <c r="C155" s="191" t="s">
        <v>266</v>
      </c>
      <c r="D155" s="191" t="s">
        <v>173</v>
      </c>
      <c r="E155" s="192" t="s">
        <v>267</v>
      </c>
      <c r="F155" s="193" t="s">
        <v>268</v>
      </c>
      <c r="G155" s="194" t="s">
        <v>184</v>
      </c>
      <c r="H155" s="195">
        <v>32.82</v>
      </c>
      <c r="I155" s="196"/>
      <c r="J155" s="197">
        <f>ROUND(I155*H155,2)</f>
        <v>0</v>
      </c>
      <c r="K155" s="193" t="s">
        <v>177</v>
      </c>
      <c r="L155" s="59"/>
      <c r="M155" s="198" t="s">
        <v>21</v>
      </c>
      <c r="N155" s="199" t="s">
        <v>40</v>
      </c>
      <c r="O155" s="40"/>
      <c r="P155" s="200">
        <f>O155*H155</f>
        <v>0</v>
      </c>
      <c r="Q155" s="200">
        <v>0.70067999999999997</v>
      </c>
      <c r="R155" s="200">
        <f>Q155*H155</f>
        <v>22.996317599999998</v>
      </c>
      <c r="S155" s="200">
        <v>0</v>
      </c>
      <c r="T155" s="201">
        <f>S155*H155</f>
        <v>0</v>
      </c>
      <c r="AR155" s="22" t="s">
        <v>178</v>
      </c>
      <c r="AT155" s="22" t="s">
        <v>173</v>
      </c>
      <c r="AU155" s="22" t="s">
        <v>79</v>
      </c>
      <c r="AY155" s="22" t="s">
        <v>171</v>
      </c>
      <c r="BE155" s="202">
        <f>IF(N155="základní",J155,0)</f>
        <v>0</v>
      </c>
      <c r="BF155" s="202">
        <f>IF(N155="snížená",J155,0)</f>
        <v>0</v>
      </c>
      <c r="BG155" s="202">
        <f>IF(N155="zákl. přenesená",J155,0)</f>
        <v>0</v>
      </c>
      <c r="BH155" s="202">
        <f>IF(N155="sníž. přenesená",J155,0)</f>
        <v>0</v>
      </c>
      <c r="BI155" s="202">
        <f>IF(N155="nulová",J155,0)</f>
        <v>0</v>
      </c>
      <c r="BJ155" s="22" t="s">
        <v>77</v>
      </c>
      <c r="BK155" s="202">
        <f>ROUND(I155*H155,2)</f>
        <v>0</v>
      </c>
      <c r="BL155" s="22" t="s">
        <v>178</v>
      </c>
      <c r="BM155" s="22" t="s">
        <v>269</v>
      </c>
    </row>
    <row r="156" spans="2:65" s="11" customFormat="1">
      <c r="B156" s="203"/>
      <c r="C156" s="204"/>
      <c r="D156" s="215" t="s">
        <v>180</v>
      </c>
      <c r="E156" s="216" t="s">
        <v>21</v>
      </c>
      <c r="F156" s="217" t="s">
        <v>270</v>
      </c>
      <c r="G156" s="204"/>
      <c r="H156" s="218">
        <v>5.0990000000000002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180</v>
      </c>
      <c r="AU156" s="214" t="s">
        <v>79</v>
      </c>
      <c r="AV156" s="11" t="s">
        <v>79</v>
      </c>
      <c r="AW156" s="11" t="s">
        <v>33</v>
      </c>
      <c r="AX156" s="11" t="s">
        <v>69</v>
      </c>
      <c r="AY156" s="214" t="s">
        <v>171</v>
      </c>
    </row>
    <row r="157" spans="2:65" s="11" customFormat="1">
      <c r="B157" s="203"/>
      <c r="C157" s="204"/>
      <c r="D157" s="215" t="s">
        <v>180</v>
      </c>
      <c r="E157" s="216" t="s">
        <v>21</v>
      </c>
      <c r="F157" s="217" t="s">
        <v>271</v>
      </c>
      <c r="G157" s="204"/>
      <c r="H157" s="218">
        <v>4.2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180</v>
      </c>
      <c r="AU157" s="214" t="s">
        <v>79</v>
      </c>
      <c r="AV157" s="11" t="s">
        <v>79</v>
      </c>
      <c r="AW157" s="11" t="s">
        <v>33</v>
      </c>
      <c r="AX157" s="11" t="s">
        <v>69</v>
      </c>
      <c r="AY157" s="214" t="s">
        <v>171</v>
      </c>
    </row>
    <row r="158" spans="2:65" s="11" customFormat="1" ht="27">
      <c r="B158" s="203"/>
      <c r="C158" s="204"/>
      <c r="D158" s="215" t="s">
        <v>180</v>
      </c>
      <c r="E158" s="216" t="s">
        <v>21</v>
      </c>
      <c r="F158" s="217" t="s">
        <v>272</v>
      </c>
      <c r="G158" s="204"/>
      <c r="H158" s="218">
        <v>17.939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180</v>
      </c>
      <c r="AU158" s="214" t="s">
        <v>79</v>
      </c>
      <c r="AV158" s="11" t="s">
        <v>79</v>
      </c>
      <c r="AW158" s="11" t="s">
        <v>33</v>
      </c>
      <c r="AX158" s="11" t="s">
        <v>69</v>
      </c>
      <c r="AY158" s="214" t="s">
        <v>171</v>
      </c>
    </row>
    <row r="159" spans="2:65" s="11" customFormat="1">
      <c r="B159" s="203"/>
      <c r="C159" s="204"/>
      <c r="D159" s="215" t="s">
        <v>180</v>
      </c>
      <c r="E159" s="216" t="s">
        <v>21</v>
      </c>
      <c r="F159" s="217" t="s">
        <v>273</v>
      </c>
      <c r="G159" s="204"/>
      <c r="H159" s="218">
        <v>1.159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180</v>
      </c>
      <c r="AU159" s="214" t="s">
        <v>79</v>
      </c>
      <c r="AV159" s="11" t="s">
        <v>79</v>
      </c>
      <c r="AW159" s="11" t="s">
        <v>33</v>
      </c>
      <c r="AX159" s="11" t="s">
        <v>69</v>
      </c>
      <c r="AY159" s="214" t="s">
        <v>171</v>
      </c>
    </row>
    <row r="160" spans="2:65" s="11" customFormat="1">
      <c r="B160" s="203"/>
      <c r="C160" s="204"/>
      <c r="D160" s="215" t="s">
        <v>180</v>
      </c>
      <c r="E160" s="216" t="s">
        <v>21</v>
      </c>
      <c r="F160" s="217" t="s">
        <v>274</v>
      </c>
      <c r="G160" s="204"/>
      <c r="H160" s="218">
        <v>3.718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180</v>
      </c>
      <c r="AU160" s="214" t="s">
        <v>79</v>
      </c>
      <c r="AV160" s="11" t="s">
        <v>79</v>
      </c>
      <c r="AW160" s="11" t="s">
        <v>33</v>
      </c>
      <c r="AX160" s="11" t="s">
        <v>69</v>
      </c>
      <c r="AY160" s="214" t="s">
        <v>171</v>
      </c>
    </row>
    <row r="161" spans="2:65" s="11" customFormat="1">
      <c r="B161" s="203"/>
      <c r="C161" s="204"/>
      <c r="D161" s="205" t="s">
        <v>180</v>
      </c>
      <c r="E161" s="206" t="s">
        <v>21</v>
      </c>
      <c r="F161" s="207" t="s">
        <v>275</v>
      </c>
      <c r="G161" s="204"/>
      <c r="H161" s="208">
        <v>0.70499999999999996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180</v>
      </c>
      <c r="AU161" s="214" t="s">
        <v>79</v>
      </c>
      <c r="AV161" s="11" t="s">
        <v>79</v>
      </c>
      <c r="AW161" s="11" t="s">
        <v>33</v>
      </c>
      <c r="AX161" s="11" t="s">
        <v>69</v>
      </c>
      <c r="AY161" s="214" t="s">
        <v>171</v>
      </c>
    </row>
    <row r="162" spans="2:65" s="1" customFormat="1" ht="31.5" customHeight="1">
      <c r="B162" s="39"/>
      <c r="C162" s="191" t="s">
        <v>276</v>
      </c>
      <c r="D162" s="191" t="s">
        <v>173</v>
      </c>
      <c r="E162" s="192" t="s">
        <v>277</v>
      </c>
      <c r="F162" s="193" t="s">
        <v>278</v>
      </c>
      <c r="G162" s="194" t="s">
        <v>184</v>
      </c>
      <c r="H162" s="195">
        <v>119.663</v>
      </c>
      <c r="I162" s="196"/>
      <c r="J162" s="197">
        <f>ROUND(I162*H162,2)</f>
        <v>0</v>
      </c>
      <c r="K162" s="193" t="s">
        <v>177</v>
      </c>
      <c r="L162" s="59"/>
      <c r="M162" s="198" t="s">
        <v>21</v>
      </c>
      <c r="N162" s="199" t="s">
        <v>40</v>
      </c>
      <c r="O162" s="40"/>
      <c r="P162" s="200">
        <f>O162*H162</f>
        <v>0</v>
      </c>
      <c r="Q162" s="200">
        <v>0.70296999999999998</v>
      </c>
      <c r="R162" s="200">
        <f>Q162*H162</f>
        <v>84.119499109999992</v>
      </c>
      <c r="S162" s="200">
        <v>0</v>
      </c>
      <c r="T162" s="201">
        <f>S162*H162</f>
        <v>0</v>
      </c>
      <c r="AR162" s="22" t="s">
        <v>178</v>
      </c>
      <c r="AT162" s="22" t="s">
        <v>173</v>
      </c>
      <c r="AU162" s="22" t="s">
        <v>79</v>
      </c>
      <c r="AY162" s="22" t="s">
        <v>171</v>
      </c>
      <c r="BE162" s="202">
        <f>IF(N162="základní",J162,0)</f>
        <v>0</v>
      </c>
      <c r="BF162" s="202">
        <f>IF(N162="snížená",J162,0)</f>
        <v>0</v>
      </c>
      <c r="BG162" s="202">
        <f>IF(N162="zákl. přenesená",J162,0)</f>
        <v>0</v>
      </c>
      <c r="BH162" s="202">
        <f>IF(N162="sníž. přenesená",J162,0)</f>
        <v>0</v>
      </c>
      <c r="BI162" s="202">
        <f>IF(N162="nulová",J162,0)</f>
        <v>0</v>
      </c>
      <c r="BJ162" s="22" t="s">
        <v>77</v>
      </c>
      <c r="BK162" s="202">
        <f>ROUND(I162*H162,2)</f>
        <v>0</v>
      </c>
      <c r="BL162" s="22" t="s">
        <v>178</v>
      </c>
      <c r="BM162" s="22" t="s">
        <v>279</v>
      </c>
    </row>
    <row r="163" spans="2:65" s="11" customFormat="1" ht="27">
      <c r="B163" s="203"/>
      <c r="C163" s="204"/>
      <c r="D163" s="215" t="s">
        <v>180</v>
      </c>
      <c r="E163" s="216" t="s">
        <v>21</v>
      </c>
      <c r="F163" s="217" t="s">
        <v>280</v>
      </c>
      <c r="G163" s="204"/>
      <c r="H163" s="218">
        <v>63.758000000000003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180</v>
      </c>
      <c r="AU163" s="214" t="s">
        <v>79</v>
      </c>
      <c r="AV163" s="11" t="s">
        <v>79</v>
      </c>
      <c r="AW163" s="11" t="s">
        <v>33</v>
      </c>
      <c r="AX163" s="11" t="s">
        <v>69</v>
      </c>
      <c r="AY163" s="214" t="s">
        <v>171</v>
      </c>
    </row>
    <row r="164" spans="2:65" s="11" customFormat="1">
      <c r="B164" s="203"/>
      <c r="C164" s="204"/>
      <c r="D164" s="215" t="s">
        <v>180</v>
      </c>
      <c r="E164" s="216" t="s">
        <v>21</v>
      </c>
      <c r="F164" s="217" t="s">
        <v>281</v>
      </c>
      <c r="G164" s="204"/>
      <c r="H164" s="218">
        <v>-2.306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180</v>
      </c>
      <c r="AU164" s="214" t="s">
        <v>79</v>
      </c>
      <c r="AV164" s="11" t="s">
        <v>79</v>
      </c>
      <c r="AW164" s="11" t="s">
        <v>33</v>
      </c>
      <c r="AX164" s="11" t="s">
        <v>69</v>
      </c>
      <c r="AY164" s="214" t="s">
        <v>171</v>
      </c>
    </row>
    <row r="165" spans="2:65" s="11" customFormat="1" ht="27">
      <c r="B165" s="203"/>
      <c r="C165" s="204"/>
      <c r="D165" s="205" t="s">
        <v>180</v>
      </c>
      <c r="E165" s="206" t="s">
        <v>21</v>
      </c>
      <c r="F165" s="207" t="s">
        <v>282</v>
      </c>
      <c r="G165" s="204"/>
      <c r="H165" s="208">
        <v>58.210999999999999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180</v>
      </c>
      <c r="AU165" s="214" t="s">
        <v>79</v>
      </c>
      <c r="AV165" s="11" t="s">
        <v>79</v>
      </c>
      <c r="AW165" s="11" t="s">
        <v>33</v>
      </c>
      <c r="AX165" s="11" t="s">
        <v>69</v>
      </c>
      <c r="AY165" s="214" t="s">
        <v>171</v>
      </c>
    </row>
    <row r="166" spans="2:65" s="1" customFormat="1" ht="22.5" customHeight="1">
      <c r="B166" s="39"/>
      <c r="C166" s="191" t="s">
        <v>9</v>
      </c>
      <c r="D166" s="191" t="s">
        <v>173</v>
      </c>
      <c r="E166" s="192" t="s">
        <v>283</v>
      </c>
      <c r="F166" s="193" t="s">
        <v>284</v>
      </c>
      <c r="G166" s="194" t="s">
        <v>285</v>
      </c>
      <c r="H166" s="195">
        <v>3</v>
      </c>
      <c r="I166" s="196"/>
      <c r="J166" s="197">
        <f>ROUND(I166*H166,2)</f>
        <v>0</v>
      </c>
      <c r="K166" s="193" t="s">
        <v>177</v>
      </c>
      <c r="L166" s="59"/>
      <c r="M166" s="198" t="s">
        <v>21</v>
      </c>
      <c r="N166" s="199" t="s">
        <v>40</v>
      </c>
      <c r="O166" s="40"/>
      <c r="P166" s="200">
        <f>O166*H166</f>
        <v>0</v>
      </c>
      <c r="Q166" s="200">
        <v>2.588E-2</v>
      </c>
      <c r="R166" s="200">
        <f>Q166*H166</f>
        <v>7.7640000000000001E-2</v>
      </c>
      <c r="S166" s="200">
        <v>0</v>
      </c>
      <c r="T166" s="201">
        <f>S166*H166</f>
        <v>0</v>
      </c>
      <c r="AR166" s="22" t="s">
        <v>178</v>
      </c>
      <c r="AT166" s="22" t="s">
        <v>173</v>
      </c>
      <c r="AU166" s="22" t="s">
        <v>79</v>
      </c>
      <c r="AY166" s="22" t="s">
        <v>171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22" t="s">
        <v>77</v>
      </c>
      <c r="BK166" s="202">
        <f>ROUND(I166*H166,2)</f>
        <v>0</v>
      </c>
      <c r="BL166" s="22" t="s">
        <v>178</v>
      </c>
      <c r="BM166" s="22" t="s">
        <v>286</v>
      </c>
    </row>
    <row r="167" spans="2:65" s="12" customFormat="1">
      <c r="B167" s="219"/>
      <c r="C167" s="220"/>
      <c r="D167" s="215" t="s">
        <v>180</v>
      </c>
      <c r="E167" s="221" t="s">
        <v>21</v>
      </c>
      <c r="F167" s="222" t="s">
        <v>287</v>
      </c>
      <c r="G167" s="220"/>
      <c r="H167" s="223" t="s">
        <v>21</v>
      </c>
      <c r="I167" s="224"/>
      <c r="J167" s="220"/>
      <c r="K167" s="220"/>
      <c r="L167" s="225"/>
      <c r="M167" s="226"/>
      <c r="N167" s="227"/>
      <c r="O167" s="227"/>
      <c r="P167" s="227"/>
      <c r="Q167" s="227"/>
      <c r="R167" s="227"/>
      <c r="S167" s="227"/>
      <c r="T167" s="228"/>
      <c r="AT167" s="229" t="s">
        <v>180</v>
      </c>
      <c r="AU167" s="229" t="s">
        <v>79</v>
      </c>
      <c r="AV167" s="12" t="s">
        <v>77</v>
      </c>
      <c r="AW167" s="12" t="s">
        <v>33</v>
      </c>
      <c r="AX167" s="12" t="s">
        <v>69</v>
      </c>
      <c r="AY167" s="229" t="s">
        <v>171</v>
      </c>
    </row>
    <row r="168" spans="2:65" s="11" customFormat="1">
      <c r="B168" s="203"/>
      <c r="C168" s="204"/>
      <c r="D168" s="205" t="s">
        <v>180</v>
      </c>
      <c r="E168" s="206" t="s">
        <v>21</v>
      </c>
      <c r="F168" s="207" t="s">
        <v>288</v>
      </c>
      <c r="G168" s="204"/>
      <c r="H168" s="208">
        <v>3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180</v>
      </c>
      <c r="AU168" s="214" t="s">
        <v>79</v>
      </c>
      <c r="AV168" s="11" t="s">
        <v>79</v>
      </c>
      <c r="AW168" s="11" t="s">
        <v>33</v>
      </c>
      <c r="AX168" s="11" t="s">
        <v>69</v>
      </c>
      <c r="AY168" s="214" t="s">
        <v>171</v>
      </c>
    </row>
    <row r="169" spans="2:65" s="1" customFormat="1" ht="22.5" customHeight="1">
      <c r="B169" s="39"/>
      <c r="C169" s="230" t="s">
        <v>289</v>
      </c>
      <c r="D169" s="230" t="s">
        <v>290</v>
      </c>
      <c r="E169" s="231" t="s">
        <v>291</v>
      </c>
      <c r="F169" s="232" t="s">
        <v>292</v>
      </c>
      <c r="G169" s="233" t="s">
        <v>285</v>
      </c>
      <c r="H169" s="234">
        <v>3</v>
      </c>
      <c r="I169" s="235"/>
      <c r="J169" s="236">
        <f>ROUND(I169*H169,2)</f>
        <v>0</v>
      </c>
      <c r="K169" s="232" t="s">
        <v>177</v>
      </c>
      <c r="L169" s="237"/>
      <c r="M169" s="238" t="s">
        <v>21</v>
      </c>
      <c r="N169" s="239" t="s">
        <v>40</v>
      </c>
      <c r="O169" s="40"/>
      <c r="P169" s="200">
        <f>O169*H169</f>
        <v>0</v>
      </c>
      <c r="Q169" s="200">
        <v>7.0000000000000007E-2</v>
      </c>
      <c r="R169" s="200">
        <f>Q169*H169</f>
        <v>0.21000000000000002</v>
      </c>
      <c r="S169" s="200">
        <v>0</v>
      </c>
      <c r="T169" s="201">
        <f>S169*H169</f>
        <v>0</v>
      </c>
      <c r="AR169" s="22" t="s">
        <v>212</v>
      </c>
      <c r="AT169" s="22" t="s">
        <v>290</v>
      </c>
      <c r="AU169" s="22" t="s">
        <v>79</v>
      </c>
      <c r="AY169" s="22" t="s">
        <v>171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22" t="s">
        <v>77</v>
      </c>
      <c r="BK169" s="202">
        <f>ROUND(I169*H169,2)</f>
        <v>0</v>
      </c>
      <c r="BL169" s="22" t="s">
        <v>178</v>
      </c>
      <c r="BM169" s="22" t="s">
        <v>293</v>
      </c>
    </row>
    <row r="170" spans="2:65" s="1" customFormat="1" ht="22.5" customHeight="1">
      <c r="B170" s="39"/>
      <c r="C170" s="191" t="s">
        <v>294</v>
      </c>
      <c r="D170" s="191" t="s">
        <v>173</v>
      </c>
      <c r="E170" s="192" t="s">
        <v>295</v>
      </c>
      <c r="F170" s="193" t="s">
        <v>296</v>
      </c>
      <c r="G170" s="194" t="s">
        <v>285</v>
      </c>
      <c r="H170" s="195">
        <v>1</v>
      </c>
      <c r="I170" s="196"/>
      <c r="J170" s="197">
        <f>ROUND(I170*H170,2)</f>
        <v>0</v>
      </c>
      <c r="K170" s="193" t="s">
        <v>177</v>
      </c>
      <c r="L170" s="59"/>
      <c r="M170" s="198" t="s">
        <v>21</v>
      </c>
      <c r="N170" s="199" t="s">
        <v>40</v>
      </c>
      <c r="O170" s="40"/>
      <c r="P170" s="200">
        <f>O170*H170</f>
        <v>0</v>
      </c>
      <c r="Q170" s="200">
        <v>2.869E-2</v>
      </c>
      <c r="R170" s="200">
        <f>Q170*H170</f>
        <v>2.869E-2</v>
      </c>
      <c r="S170" s="200">
        <v>0</v>
      </c>
      <c r="T170" s="201">
        <f>S170*H170</f>
        <v>0</v>
      </c>
      <c r="AR170" s="22" t="s">
        <v>178</v>
      </c>
      <c r="AT170" s="22" t="s">
        <v>173</v>
      </c>
      <c r="AU170" s="22" t="s">
        <v>79</v>
      </c>
      <c r="AY170" s="22" t="s">
        <v>171</v>
      </c>
      <c r="BE170" s="202">
        <f>IF(N170="základní",J170,0)</f>
        <v>0</v>
      </c>
      <c r="BF170" s="202">
        <f>IF(N170="snížená",J170,0)</f>
        <v>0</v>
      </c>
      <c r="BG170" s="202">
        <f>IF(N170="zákl. přenesená",J170,0)</f>
        <v>0</v>
      </c>
      <c r="BH170" s="202">
        <f>IF(N170="sníž. přenesená",J170,0)</f>
        <v>0</v>
      </c>
      <c r="BI170" s="202">
        <f>IF(N170="nulová",J170,0)</f>
        <v>0</v>
      </c>
      <c r="BJ170" s="22" t="s">
        <v>77</v>
      </c>
      <c r="BK170" s="202">
        <f>ROUND(I170*H170,2)</f>
        <v>0</v>
      </c>
      <c r="BL170" s="22" t="s">
        <v>178</v>
      </c>
      <c r="BM170" s="22" t="s">
        <v>297</v>
      </c>
    </row>
    <row r="171" spans="2:65" s="11" customFormat="1">
      <c r="B171" s="203"/>
      <c r="C171" s="204"/>
      <c r="D171" s="205" t="s">
        <v>180</v>
      </c>
      <c r="E171" s="206" t="s">
        <v>21</v>
      </c>
      <c r="F171" s="207" t="s">
        <v>298</v>
      </c>
      <c r="G171" s="204"/>
      <c r="H171" s="208">
        <v>1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180</v>
      </c>
      <c r="AU171" s="214" t="s">
        <v>79</v>
      </c>
      <c r="AV171" s="11" t="s">
        <v>79</v>
      </c>
      <c r="AW171" s="11" t="s">
        <v>33</v>
      </c>
      <c r="AX171" s="11" t="s">
        <v>69</v>
      </c>
      <c r="AY171" s="214" t="s">
        <v>171</v>
      </c>
    </row>
    <row r="172" spans="2:65" s="1" customFormat="1" ht="31.5" customHeight="1">
      <c r="B172" s="39"/>
      <c r="C172" s="191" t="s">
        <v>299</v>
      </c>
      <c r="D172" s="191" t="s">
        <v>173</v>
      </c>
      <c r="E172" s="192" t="s">
        <v>300</v>
      </c>
      <c r="F172" s="193" t="s">
        <v>301</v>
      </c>
      <c r="G172" s="194" t="s">
        <v>285</v>
      </c>
      <c r="H172" s="195">
        <v>16</v>
      </c>
      <c r="I172" s="196"/>
      <c r="J172" s="197">
        <f>ROUND(I172*H172,2)</f>
        <v>0</v>
      </c>
      <c r="K172" s="193" t="s">
        <v>177</v>
      </c>
      <c r="L172" s="59"/>
      <c r="M172" s="198" t="s">
        <v>21</v>
      </c>
      <c r="N172" s="199" t="s">
        <v>40</v>
      </c>
      <c r="O172" s="40"/>
      <c r="P172" s="200">
        <f>O172*H172</f>
        <v>0</v>
      </c>
      <c r="Q172" s="200">
        <v>2.6839999999999999E-2</v>
      </c>
      <c r="R172" s="200">
        <f>Q172*H172</f>
        <v>0.42943999999999999</v>
      </c>
      <c r="S172" s="200">
        <v>0</v>
      </c>
      <c r="T172" s="201">
        <f>S172*H172</f>
        <v>0</v>
      </c>
      <c r="AR172" s="22" t="s">
        <v>178</v>
      </c>
      <c r="AT172" s="22" t="s">
        <v>173</v>
      </c>
      <c r="AU172" s="22" t="s">
        <v>79</v>
      </c>
      <c r="AY172" s="22" t="s">
        <v>171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22" t="s">
        <v>77</v>
      </c>
      <c r="BK172" s="202">
        <f>ROUND(I172*H172,2)</f>
        <v>0</v>
      </c>
      <c r="BL172" s="22" t="s">
        <v>178</v>
      </c>
      <c r="BM172" s="22" t="s">
        <v>302</v>
      </c>
    </row>
    <row r="173" spans="2:65" s="11" customFormat="1">
      <c r="B173" s="203"/>
      <c r="C173" s="204"/>
      <c r="D173" s="215" t="s">
        <v>180</v>
      </c>
      <c r="E173" s="216" t="s">
        <v>21</v>
      </c>
      <c r="F173" s="217" t="s">
        <v>303</v>
      </c>
      <c r="G173" s="204"/>
      <c r="H173" s="218">
        <v>7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180</v>
      </c>
      <c r="AU173" s="214" t="s">
        <v>79</v>
      </c>
      <c r="AV173" s="11" t="s">
        <v>79</v>
      </c>
      <c r="AW173" s="11" t="s">
        <v>33</v>
      </c>
      <c r="AX173" s="11" t="s">
        <v>69</v>
      </c>
      <c r="AY173" s="214" t="s">
        <v>171</v>
      </c>
    </row>
    <row r="174" spans="2:65" s="11" customFormat="1">
      <c r="B174" s="203"/>
      <c r="C174" s="204"/>
      <c r="D174" s="205" t="s">
        <v>180</v>
      </c>
      <c r="E174" s="206" t="s">
        <v>21</v>
      </c>
      <c r="F174" s="207" t="s">
        <v>304</v>
      </c>
      <c r="G174" s="204"/>
      <c r="H174" s="208">
        <v>9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180</v>
      </c>
      <c r="AU174" s="214" t="s">
        <v>79</v>
      </c>
      <c r="AV174" s="11" t="s">
        <v>79</v>
      </c>
      <c r="AW174" s="11" t="s">
        <v>33</v>
      </c>
      <c r="AX174" s="11" t="s">
        <v>69</v>
      </c>
      <c r="AY174" s="214" t="s">
        <v>171</v>
      </c>
    </row>
    <row r="175" spans="2:65" s="1" customFormat="1" ht="31.5" customHeight="1">
      <c r="B175" s="39"/>
      <c r="C175" s="191" t="s">
        <v>305</v>
      </c>
      <c r="D175" s="191" t="s">
        <v>173</v>
      </c>
      <c r="E175" s="192" t="s">
        <v>306</v>
      </c>
      <c r="F175" s="193" t="s">
        <v>307</v>
      </c>
      <c r="G175" s="194" t="s">
        <v>285</v>
      </c>
      <c r="H175" s="195">
        <v>4</v>
      </c>
      <c r="I175" s="196"/>
      <c r="J175" s="197">
        <f>ROUND(I175*H175,2)</f>
        <v>0</v>
      </c>
      <c r="K175" s="193" t="s">
        <v>177</v>
      </c>
      <c r="L175" s="59"/>
      <c r="M175" s="198" t="s">
        <v>21</v>
      </c>
      <c r="N175" s="199" t="s">
        <v>40</v>
      </c>
      <c r="O175" s="40"/>
      <c r="P175" s="200">
        <f>O175*H175</f>
        <v>0</v>
      </c>
      <c r="Q175" s="200">
        <v>4.0259999999999997E-2</v>
      </c>
      <c r="R175" s="200">
        <f>Q175*H175</f>
        <v>0.16103999999999999</v>
      </c>
      <c r="S175" s="200">
        <v>0</v>
      </c>
      <c r="T175" s="201">
        <f>S175*H175</f>
        <v>0</v>
      </c>
      <c r="AR175" s="22" t="s">
        <v>178</v>
      </c>
      <c r="AT175" s="22" t="s">
        <v>173</v>
      </c>
      <c r="AU175" s="22" t="s">
        <v>79</v>
      </c>
      <c r="AY175" s="22" t="s">
        <v>171</v>
      </c>
      <c r="BE175" s="202">
        <f>IF(N175="základní",J175,0)</f>
        <v>0</v>
      </c>
      <c r="BF175" s="202">
        <f>IF(N175="snížená",J175,0)</f>
        <v>0</v>
      </c>
      <c r="BG175" s="202">
        <f>IF(N175="zákl. přenesená",J175,0)</f>
        <v>0</v>
      </c>
      <c r="BH175" s="202">
        <f>IF(N175="sníž. přenesená",J175,0)</f>
        <v>0</v>
      </c>
      <c r="BI175" s="202">
        <f>IF(N175="nulová",J175,0)</f>
        <v>0</v>
      </c>
      <c r="BJ175" s="22" t="s">
        <v>77</v>
      </c>
      <c r="BK175" s="202">
        <f>ROUND(I175*H175,2)</f>
        <v>0</v>
      </c>
      <c r="BL175" s="22" t="s">
        <v>178</v>
      </c>
      <c r="BM175" s="22" t="s">
        <v>308</v>
      </c>
    </row>
    <row r="176" spans="2:65" s="11" customFormat="1">
      <c r="B176" s="203"/>
      <c r="C176" s="204"/>
      <c r="D176" s="205" t="s">
        <v>180</v>
      </c>
      <c r="E176" s="206" t="s">
        <v>21</v>
      </c>
      <c r="F176" s="207" t="s">
        <v>309</v>
      </c>
      <c r="G176" s="204"/>
      <c r="H176" s="208">
        <v>4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180</v>
      </c>
      <c r="AU176" s="214" t="s">
        <v>79</v>
      </c>
      <c r="AV176" s="11" t="s">
        <v>79</v>
      </c>
      <c r="AW176" s="11" t="s">
        <v>33</v>
      </c>
      <c r="AX176" s="11" t="s">
        <v>69</v>
      </c>
      <c r="AY176" s="214" t="s">
        <v>171</v>
      </c>
    </row>
    <row r="177" spans="2:65" s="1" customFormat="1" ht="22.5" customHeight="1">
      <c r="B177" s="39"/>
      <c r="C177" s="191" t="s">
        <v>310</v>
      </c>
      <c r="D177" s="191" t="s">
        <v>173</v>
      </c>
      <c r="E177" s="192" t="s">
        <v>311</v>
      </c>
      <c r="F177" s="193" t="s">
        <v>312</v>
      </c>
      <c r="G177" s="194" t="s">
        <v>285</v>
      </c>
      <c r="H177" s="195">
        <v>1</v>
      </c>
      <c r="I177" s="196"/>
      <c r="J177" s="197">
        <f>ROUND(I177*H177,2)</f>
        <v>0</v>
      </c>
      <c r="K177" s="193" t="s">
        <v>177</v>
      </c>
      <c r="L177" s="59"/>
      <c r="M177" s="198" t="s">
        <v>21</v>
      </c>
      <c r="N177" s="199" t="s">
        <v>40</v>
      </c>
      <c r="O177" s="40"/>
      <c r="P177" s="200">
        <f>O177*H177</f>
        <v>0</v>
      </c>
      <c r="Q177" s="200">
        <v>8.0600000000000005E-2</v>
      </c>
      <c r="R177" s="200">
        <f>Q177*H177</f>
        <v>8.0600000000000005E-2</v>
      </c>
      <c r="S177" s="200">
        <v>0</v>
      </c>
      <c r="T177" s="201">
        <f>S177*H177</f>
        <v>0</v>
      </c>
      <c r="AR177" s="22" t="s">
        <v>178</v>
      </c>
      <c r="AT177" s="22" t="s">
        <v>173</v>
      </c>
      <c r="AU177" s="22" t="s">
        <v>79</v>
      </c>
      <c r="AY177" s="22" t="s">
        <v>171</v>
      </c>
      <c r="BE177" s="202">
        <f>IF(N177="základní",J177,0)</f>
        <v>0</v>
      </c>
      <c r="BF177" s="202">
        <f>IF(N177="snížená",J177,0)</f>
        <v>0</v>
      </c>
      <c r="BG177" s="202">
        <f>IF(N177="zákl. přenesená",J177,0)</f>
        <v>0</v>
      </c>
      <c r="BH177" s="202">
        <f>IF(N177="sníž. přenesená",J177,0)</f>
        <v>0</v>
      </c>
      <c r="BI177" s="202">
        <f>IF(N177="nulová",J177,0)</f>
        <v>0</v>
      </c>
      <c r="BJ177" s="22" t="s">
        <v>77</v>
      </c>
      <c r="BK177" s="202">
        <f>ROUND(I177*H177,2)</f>
        <v>0</v>
      </c>
      <c r="BL177" s="22" t="s">
        <v>178</v>
      </c>
      <c r="BM177" s="22" t="s">
        <v>313</v>
      </c>
    </row>
    <row r="178" spans="2:65" s="11" customFormat="1">
      <c r="B178" s="203"/>
      <c r="C178" s="204"/>
      <c r="D178" s="205" t="s">
        <v>180</v>
      </c>
      <c r="E178" s="206" t="s">
        <v>21</v>
      </c>
      <c r="F178" s="207" t="s">
        <v>314</v>
      </c>
      <c r="G178" s="204"/>
      <c r="H178" s="208">
        <v>1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180</v>
      </c>
      <c r="AU178" s="214" t="s">
        <v>79</v>
      </c>
      <c r="AV178" s="11" t="s">
        <v>79</v>
      </c>
      <c r="AW178" s="11" t="s">
        <v>33</v>
      </c>
      <c r="AX178" s="11" t="s">
        <v>69</v>
      </c>
      <c r="AY178" s="214" t="s">
        <v>171</v>
      </c>
    </row>
    <row r="179" spans="2:65" s="1" customFormat="1" ht="22.5" customHeight="1">
      <c r="B179" s="39"/>
      <c r="C179" s="191" t="s">
        <v>315</v>
      </c>
      <c r="D179" s="191" t="s">
        <v>173</v>
      </c>
      <c r="E179" s="192" t="s">
        <v>316</v>
      </c>
      <c r="F179" s="193" t="s">
        <v>317</v>
      </c>
      <c r="G179" s="194" t="s">
        <v>285</v>
      </c>
      <c r="H179" s="195">
        <v>8</v>
      </c>
      <c r="I179" s="196"/>
      <c r="J179" s="197">
        <f>ROUND(I179*H179,2)</f>
        <v>0</v>
      </c>
      <c r="K179" s="193" t="s">
        <v>177</v>
      </c>
      <c r="L179" s="59"/>
      <c r="M179" s="198" t="s">
        <v>21</v>
      </c>
      <c r="N179" s="199" t="s">
        <v>40</v>
      </c>
      <c r="O179" s="40"/>
      <c r="P179" s="200">
        <f>O179*H179</f>
        <v>0</v>
      </c>
      <c r="Q179" s="200">
        <v>9.3990000000000004E-2</v>
      </c>
      <c r="R179" s="200">
        <f>Q179*H179</f>
        <v>0.75192000000000003</v>
      </c>
      <c r="S179" s="200">
        <v>0</v>
      </c>
      <c r="T179" s="201">
        <f>S179*H179</f>
        <v>0</v>
      </c>
      <c r="AR179" s="22" t="s">
        <v>178</v>
      </c>
      <c r="AT179" s="22" t="s">
        <v>173</v>
      </c>
      <c r="AU179" s="22" t="s">
        <v>79</v>
      </c>
      <c r="AY179" s="22" t="s">
        <v>171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22" t="s">
        <v>77</v>
      </c>
      <c r="BK179" s="202">
        <f>ROUND(I179*H179,2)</f>
        <v>0</v>
      </c>
      <c r="BL179" s="22" t="s">
        <v>178</v>
      </c>
      <c r="BM179" s="22" t="s">
        <v>318</v>
      </c>
    </row>
    <row r="180" spans="2:65" s="11" customFormat="1">
      <c r="B180" s="203"/>
      <c r="C180" s="204"/>
      <c r="D180" s="215" t="s">
        <v>180</v>
      </c>
      <c r="E180" s="216" t="s">
        <v>21</v>
      </c>
      <c r="F180" s="217" t="s">
        <v>319</v>
      </c>
      <c r="G180" s="204"/>
      <c r="H180" s="218">
        <v>2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180</v>
      </c>
      <c r="AU180" s="214" t="s">
        <v>79</v>
      </c>
      <c r="AV180" s="11" t="s">
        <v>79</v>
      </c>
      <c r="AW180" s="11" t="s">
        <v>33</v>
      </c>
      <c r="AX180" s="11" t="s">
        <v>69</v>
      </c>
      <c r="AY180" s="214" t="s">
        <v>171</v>
      </c>
    </row>
    <row r="181" spans="2:65" s="11" customFormat="1">
      <c r="B181" s="203"/>
      <c r="C181" s="204"/>
      <c r="D181" s="205" t="s">
        <v>180</v>
      </c>
      <c r="E181" s="206" t="s">
        <v>21</v>
      </c>
      <c r="F181" s="207" t="s">
        <v>320</v>
      </c>
      <c r="G181" s="204"/>
      <c r="H181" s="208">
        <v>6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180</v>
      </c>
      <c r="AU181" s="214" t="s">
        <v>79</v>
      </c>
      <c r="AV181" s="11" t="s">
        <v>79</v>
      </c>
      <c r="AW181" s="11" t="s">
        <v>33</v>
      </c>
      <c r="AX181" s="11" t="s">
        <v>69</v>
      </c>
      <c r="AY181" s="214" t="s">
        <v>171</v>
      </c>
    </row>
    <row r="182" spans="2:65" s="1" customFormat="1" ht="22.5" customHeight="1">
      <c r="B182" s="39"/>
      <c r="C182" s="191" t="s">
        <v>321</v>
      </c>
      <c r="D182" s="191" t="s">
        <v>173</v>
      </c>
      <c r="E182" s="192" t="s">
        <v>322</v>
      </c>
      <c r="F182" s="193" t="s">
        <v>323</v>
      </c>
      <c r="G182" s="194" t="s">
        <v>285</v>
      </c>
      <c r="H182" s="195">
        <v>23</v>
      </c>
      <c r="I182" s="196"/>
      <c r="J182" s="197">
        <f>ROUND(I182*H182,2)</f>
        <v>0</v>
      </c>
      <c r="K182" s="193" t="s">
        <v>177</v>
      </c>
      <c r="L182" s="59"/>
      <c r="M182" s="198" t="s">
        <v>21</v>
      </c>
      <c r="N182" s="199" t="s">
        <v>40</v>
      </c>
      <c r="O182" s="40"/>
      <c r="P182" s="200">
        <f>O182*H182</f>
        <v>0</v>
      </c>
      <c r="Q182" s="200">
        <v>9.7129999999999994E-2</v>
      </c>
      <c r="R182" s="200">
        <f>Q182*H182</f>
        <v>2.2339899999999999</v>
      </c>
      <c r="S182" s="200">
        <v>0</v>
      </c>
      <c r="T182" s="201">
        <f>S182*H182</f>
        <v>0</v>
      </c>
      <c r="AR182" s="22" t="s">
        <v>178</v>
      </c>
      <c r="AT182" s="22" t="s">
        <v>173</v>
      </c>
      <c r="AU182" s="22" t="s">
        <v>79</v>
      </c>
      <c r="AY182" s="22" t="s">
        <v>171</v>
      </c>
      <c r="BE182" s="202">
        <f>IF(N182="základní",J182,0)</f>
        <v>0</v>
      </c>
      <c r="BF182" s="202">
        <f>IF(N182="snížená",J182,0)</f>
        <v>0</v>
      </c>
      <c r="BG182" s="202">
        <f>IF(N182="zákl. přenesená",J182,0)</f>
        <v>0</v>
      </c>
      <c r="BH182" s="202">
        <f>IF(N182="sníž. přenesená",J182,0)</f>
        <v>0</v>
      </c>
      <c r="BI182" s="202">
        <f>IF(N182="nulová",J182,0)</f>
        <v>0</v>
      </c>
      <c r="BJ182" s="22" t="s">
        <v>77</v>
      </c>
      <c r="BK182" s="202">
        <f>ROUND(I182*H182,2)</f>
        <v>0</v>
      </c>
      <c r="BL182" s="22" t="s">
        <v>178</v>
      </c>
      <c r="BM182" s="22" t="s">
        <v>324</v>
      </c>
    </row>
    <row r="183" spans="2:65" s="11" customFormat="1">
      <c r="B183" s="203"/>
      <c r="C183" s="204"/>
      <c r="D183" s="215" t="s">
        <v>180</v>
      </c>
      <c r="E183" s="216" t="s">
        <v>21</v>
      </c>
      <c r="F183" s="217" t="s">
        <v>325</v>
      </c>
      <c r="G183" s="204"/>
      <c r="H183" s="218">
        <v>9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180</v>
      </c>
      <c r="AU183" s="214" t="s">
        <v>79</v>
      </c>
      <c r="AV183" s="11" t="s">
        <v>79</v>
      </c>
      <c r="AW183" s="11" t="s">
        <v>33</v>
      </c>
      <c r="AX183" s="11" t="s">
        <v>69</v>
      </c>
      <c r="AY183" s="214" t="s">
        <v>171</v>
      </c>
    </row>
    <row r="184" spans="2:65" s="11" customFormat="1">
      <c r="B184" s="203"/>
      <c r="C184" s="204"/>
      <c r="D184" s="205" t="s">
        <v>180</v>
      </c>
      <c r="E184" s="206" t="s">
        <v>21</v>
      </c>
      <c r="F184" s="207" t="s">
        <v>326</v>
      </c>
      <c r="G184" s="204"/>
      <c r="H184" s="208">
        <v>14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180</v>
      </c>
      <c r="AU184" s="214" t="s">
        <v>79</v>
      </c>
      <c r="AV184" s="11" t="s">
        <v>79</v>
      </c>
      <c r="AW184" s="11" t="s">
        <v>33</v>
      </c>
      <c r="AX184" s="11" t="s">
        <v>69</v>
      </c>
      <c r="AY184" s="214" t="s">
        <v>171</v>
      </c>
    </row>
    <row r="185" spans="2:65" s="1" customFormat="1" ht="22.5" customHeight="1">
      <c r="B185" s="39"/>
      <c r="C185" s="191" t="s">
        <v>327</v>
      </c>
      <c r="D185" s="191" t="s">
        <v>173</v>
      </c>
      <c r="E185" s="192" t="s">
        <v>328</v>
      </c>
      <c r="F185" s="193" t="s">
        <v>329</v>
      </c>
      <c r="G185" s="194" t="s">
        <v>285</v>
      </c>
      <c r="H185" s="195">
        <v>20</v>
      </c>
      <c r="I185" s="196"/>
      <c r="J185" s="197">
        <f>ROUND(I185*H185,2)</f>
        <v>0</v>
      </c>
      <c r="K185" s="193" t="s">
        <v>177</v>
      </c>
      <c r="L185" s="59"/>
      <c r="M185" s="198" t="s">
        <v>21</v>
      </c>
      <c r="N185" s="199" t="s">
        <v>40</v>
      </c>
      <c r="O185" s="40"/>
      <c r="P185" s="200">
        <f>O185*H185</f>
        <v>0</v>
      </c>
      <c r="Q185" s="200">
        <v>0.11258</v>
      </c>
      <c r="R185" s="200">
        <f>Q185*H185</f>
        <v>2.2515999999999998</v>
      </c>
      <c r="S185" s="200">
        <v>0</v>
      </c>
      <c r="T185" s="201">
        <f>S185*H185</f>
        <v>0</v>
      </c>
      <c r="AR185" s="22" t="s">
        <v>178</v>
      </c>
      <c r="AT185" s="22" t="s">
        <v>173</v>
      </c>
      <c r="AU185" s="22" t="s">
        <v>79</v>
      </c>
      <c r="AY185" s="22" t="s">
        <v>171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22" t="s">
        <v>77</v>
      </c>
      <c r="BK185" s="202">
        <f>ROUND(I185*H185,2)</f>
        <v>0</v>
      </c>
      <c r="BL185" s="22" t="s">
        <v>178</v>
      </c>
      <c r="BM185" s="22" t="s">
        <v>330</v>
      </c>
    </row>
    <row r="186" spans="2:65" s="11" customFormat="1">
      <c r="B186" s="203"/>
      <c r="C186" s="204"/>
      <c r="D186" s="215" t="s">
        <v>180</v>
      </c>
      <c r="E186" s="216" t="s">
        <v>21</v>
      </c>
      <c r="F186" s="217" t="s">
        <v>331</v>
      </c>
      <c r="G186" s="204"/>
      <c r="H186" s="218">
        <v>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180</v>
      </c>
      <c r="AU186" s="214" t="s">
        <v>79</v>
      </c>
      <c r="AV186" s="11" t="s">
        <v>79</v>
      </c>
      <c r="AW186" s="11" t="s">
        <v>33</v>
      </c>
      <c r="AX186" s="11" t="s">
        <v>69</v>
      </c>
      <c r="AY186" s="214" t="s">
        <v>171</v>
      </c>
    </row>
    <row r="187" spans="2:65" s="11" customFormat="1">
      <c r="B187" s="203"/>
      <c r="C187" s="204"/>
      <c r="D187" s="205" t="s">
        <v>180</v>
      </c>
      <c r="E187" s="206" t="s">
        <v>21</v>
      </c>
      <c r="F187" s="207" t="s">
        <v>332</v>
      </c>
      <c r="G187" s="204"/>
      <c r="H187" s="208">
        <v>12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180</v>
      </c>
      <c r="AU187" s="214" t="s">
        <v>79</v>
      </c>
      <c r="AV187" s="11" t="s">
        <v>79</v>
      </c>
      <c r="AW187" s="11" t="s">
        <v>33</v>
      </c>
      <c r="AX187" s="11" t="s">
        <v>69</v>
      </c>
      <c r="AY187" s="214" t="s">
        <v>171</v>
      </c>
    </row>
    <row r="188" spans="2:65" s="1" customFormat="1" ht="22.5" customHeight="1">
      <c r="B188" s="39"/>
      <c r="C188" s="191" t="s">
        <v>333</v>
      </c>
      <c r="D188" s="191" t="s">
        <v>173</v>
      </c>
      <c r="E188" s="192" t="s">
        <v>334</v>
      </c>
      <c r="F188" s="193" t="s">
        <v>335</v>
      </c>
      <c r="G188" s="194" t="s">
        <v>285</v>
      </c>
      <c r="H188" s="195">
        <v>8</v>
      </c>
      <c r="I188" s="196"/>
      <c r="J188" s="197">
        <f>ROUND(I188*H188,2)</f>
        <v>0</v>
      </c>
      <c r="K188" s="193" t="s">
        <v>177</v>
      </c>
      <c r="L188" s="59"/>
      <c r="M188" s="198" t="s">
        <v>21</v>
      </c>
      <c r="N188" s="199" t="s">
        <v>40</v>
      </c>
      <c r="O188" s="40"/>
      <c r="P188" s="200">
        <f>O188*H188</f>
        <v>0</v>
      </c>
      <c r="Q188" s="200">
        <v>0.12914</v>
      </c>
      <c r="R188" s="200">
        <f>Q188*H188</f>
        <v>1.03312</v>
      </c>
      <c r="S188" s="200">
        <v>0</v>
      </c>
      <c r="T188" s="201">
        <f>S188*H188</f>
        <v>0</v>
      </c>
      <c r="AR188" s="22" t="s">
        <v>178</v>
      </c>
      <c r="AT188" s="22" t="s">
        <v>173</v>
      </c>
      <c r="AU188" s="22" t="s">
        <v>79</v>
      </c>
      <c r="AY188" s="22" t="s">
        <v>171</v>
      </c>
      <c r="BE188" s="202">
        <f>IF(N188="základní",J188,0)</f>
        <v>0</v>
      </c>
      <c r="BF188" s="202">
        <f>IF(N188="snížená",J188,0)</f>
        <v>0</v>
      </c>
      <c r="BG188" s="202">
        <f>IF(N188="zákl. přenesená",J188,0)</f>
        <v>0</v>
      </c>
      <c r="BH188" s="202">
        <f>IF(N188="sníž. přenesená",J188,0)</f>
        <v>0</v>
      </c>
      <c r="BI188" s="202">
        <f>IF(N188="nulová",J188,0)</f>
        <v>0</v>
      </c>
      <c r="BJ188" s="22" t="s">
        <v>77</v>
      </c>
      <c r="BK188" s="202">
        <f>ROUND(I188*H188,2)</f>
        <v>0</v>
      </c>
      <c r="BL188" s="22" t="s">
        <v>178</v>
      </c>
      <c r="BM188" s="22" t="s">
        <v>336</v>
      </c>
    </row>
    <row r="189" spans="2:65" s="11" customFormat="1">
      <c r="B189" s="203"/>
      <c r="C189" s="204"/>
      <c r="D189" s="215" t="s">
        <v>180</v>
      </c>
      <c r="E189" s="216" t="s">
        <v>21</v>
      </c>
      <c r="F189" s="217" t="s">
        <v>303</v>
      </c>
      <c r="G189" s="204"/>
      <c r="H189" s="218">
        <v>7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180</v>
      </c>
      <c r="AU189" s="214" t="s">
        <v>79</v>
      </c>
      <c r="AV189" s="11" t="s">
        <v>79</v>
      </c>
      <c r="AW189" s="11" t="s">
        <v>33</v>
      </c>
      <c r="AX189" s="11" t="s">
        <v>69</v>
      </c>
      <c r="AY189" s="214" t="s">
        <v>171</v>
      </c>
    </row>
    <row r="190" spans="2:65" s="11" customFormat="1">
      <c r="B190" s="203"/>
      <c r="C190" s="204"/>
      <c r="D190" s="205" t="s">
        <v>180</v>
      </c>
      <c r="E190" s="206" t="s">
        <v>21</v>
      </c>
      <c r="F190" s="207" t="s">
        <v>314</v>
      </c>
      <c r="G190" s="204"/>
      <c r="H190" s="208">
        <v>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180</v>
      </c>
      <c r="AU190" s="214" t="s">
        <v>79</v>
      </c>
      <c r="AV190" s="11" t="s">
        <v>79</v>
      </c>
      <c r="AW190" s="11" t="s">
        <v>33</v>
      </c>
      <c r="AX190" s="11" t="s">
        <v>69</v>
      </c>
      <c r="AY190" s="214" t="s">
        <v>171</v>
      </c>
    </row>
    <row r="191" spans="2:65" s="1" customFormat="1" ht="22.5" customHeight="1">
      <c r="B191" s="39"/>
      <c r="C191" s="191" t="s">
        <v>337</v>
      </c>
      <c r="D191" s="191" t="s">
        <v>173</v>
      </c>
      <c r="E191" s="192" t="s">
        <v>338</v>
      </c>
      <c r="F191" s="193" t="s">
        <v>339</v>
      </c>
      <c r="G191" s="194" t="s">
        <v>219</v>
      </c>
      <c r="H191" s="195">
        <v>1.159</v>
      </c>
      <c r="I191" s="196"/>
      <c r="J191" s="197">
        <f>ROUND(I191*H191,2)</f>
        <v>0</v>
      </c>
      <c r="K191" s="193" t="s">
        <v>177</v>
      </c>
      <c r="L191" s="59"/>
      <c r="M191" s="198" t="s">
        <v>21</v>
      </c>
      <c r="N191" s="199" t="s">
        <v>40</v>
      </c>
      <c r="O191" s="40"/>
      <c r="P191" s="200">
        <f>O191*H191</f>
        <v>0</v>
      </c>
      <c r="Q191" s="200">
        <v>1.7090000000000001E-2</v>
      </c>
      <c r="R191" s="200">
        <f>Q191*H191</f>
        <v>1.9807310000000002E-2</v>
      </c>
      <c r="S191" s="200">
        <v>0</v>
      </c>
      <c r="T191" s="201">
        <f>S191*H191</f>
        <v>0</v>
      </c>
      <c r="AR191" s="22" t="s">
        <v>178</v>
      </c>
      <c r="AT191" s="22" t="s">
        <v>173</v>
      </c>
      <c r="AU191" s="22" t="s">
        <v>79</v>
      </c>
      <c r="AY191" s="22" t="s">
        <v>171</v>
      </c>
      <c r="BE191" s="202">
        <f>IF(N191="základní",J191,0)</f>
        <v>0</v>
      </c>
      <c r="BF191" s="202">
        <f>IF(N191="snížená",J191,0)</f>
        <v>0</v>
      </c>
      <c r="BG191" s="202">
        <f>IF(N191="zákl. přenesená",J191,0)</f>
        <v>0</v>
      </c>
      <c r="BH191" s="202">
        <f>IF(N191="sníž. přenesená",J191,0)</f>
        <v>0</v>
      </c>
      <c r="BI191" s="202">
        <f>IF(N191="nulová",J191,0)</f>
        <v>0</v>
      </c>
      <c r="BJ191" s="22" t="s">
        <v>77</v>
      </c>
      <c r="BK191" s="202">
        <f>ROUND(I191*H191,2)</f>
        <v>0</v>
      </c>
      <c r="BL191" s="22" t="s">
        <v>178</v>
      </c>
      <c r="BM191" s="22" t="s">
        <v>340</v>
      </c>
    </row>
    <row r="192" spans="2:65" s="12" customFormat="1">
      <c r="B192" s="219"/>
      <c r="C192" s="220"/>
      <c r="D192" s="215" t="s">
        <v>180</v>
      </c>
      <c r="E192" s="221" t="s">
        <v>21</v>
      </c>
      <c r="F192" s="222" t="s">
        <v>287</v>
      </c>
      <c r="G192" s="220"/>
      <c r="H192" s="223" t="s">
        <v>21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180</v>
      </c>
      <c r="AU192" s="229" t="s">
        <v>79</v>
      </c>
      <c r="AV192" s="12" t="s">
        <v>77</v>
      </c>
      <c r="AW192" s="12" t="s">
        <v>33</v>
      </c>
      <c r="AX192" s="12" t="s">
        <v>69</v>
      </c>
      <c r="AY192" s="229" t="s">
        <v>171</v>
      </c>
    </row>
    <row r="193" spans="2:65" s="11" customFormat="1">
      <c r="B193" s="203"/>
      <c r="C193" s="204"/>
      <c r="D193" s="215" t="s">
        <v>180</v>
      </c>
      <c r="E193" s="216" t="s">
        <v>21</v>
      </c>
      <c r="F193" s="217" t="s">
        <v>341</v>
      </c>
      <c r="G193" s="204"/>
      <c r="H193" s="218">
        <v>0.54300000000000004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180</v>
      </c>
      <c r="AU193" s="214" t="s">
        <v>79</v>
      </c>
      <c r="AV193" s="11" t="s">
        <v>79</v>
      </c>
      <c r="AW193" s="11" t="s">
        <v>33</v>
      </c>
      <c r="AX193" s="11" t="s">
        <v>69</v>
      </c>
      <c r="AY193" s="214" t="s">
        <v>171</v>
      </c>
    </row>
    <row r="194" spans="2:65" s="11" customFormat="1">
      <c r="B194" s="203"/>
      <c r="C194" s="204"/>
      <c r="D194" s="215" t="s">
        <v>180</v>
      </c>
      <c r="E194" s="216" t="s">
        <v>21</v>
      </c>
      <c r="F194" s="217" t="s">
        <v>342</v>
      </c>
      <c r="G194" s="204"/>
      <c r="H194" s="218">
        <v>0.129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180</v>
      </c>
      <c r="AU194" s="214" t="s">
        <v>79</v>
      </c>
      <c r="AV194" s="11" t="s">
        <v>79</v>
      </c>
      <c r="AW194" s="11" t="s">
        <v>33</v>
      </c>
      <c r="AX194" s="11" t="s">
        <v>69</v>
      </c>
      <c r="AY194" s="214" t="s">
        <v>171</v>
      </c>
    </row>
    <row r="195" spans="2:65" s="11" customFormat="1">
      <c r="B195" s="203"/>
      <c r="C195" s="204"/>
      <c r="D195" s="215" t="s">
        <v>180</v>
      </c>
      <c r="E195" s="216" t="s">
        <v>21</v>
      </c>
      <c r="F195" s="217" t="s">
        <v>343</v>
      </c>
      <c r="G195" s="204"/>
      <c r="H195" s="218">
        <v>0.25900000000000001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180</v>
      </c>
      <c r="AU195" s="214" t="s">
        <v>79</v>
      </c>
      <c r="AV195" s="11" t="s">
        <v>79</v>
      </c>
      <c r="AW195" s="11" t="s">
        <v>33</v>
      </c>
      <c r="AX195" s="11" t="s">
        <v>69</v>
      </c>
      <c r="AY195" s="214" t="s">
        <v>171</v>
      </c>
    </row>
    <row r="196" spans="2:65" s="11" customFormat="1">
      <c r="B196" s="203"/>
      <c r="C196" s="204"/>
      <c r="D196" s="205" t="s">
        <v>180</v>
      </c>
      <c r="E196" s="206" t="s">
        <v>21</v>
      </c>
      <c r="F196" s="207" t="s">
        <v>344</v>
      </c>
      <c r="G196" s="204"/>
      <c r="H196" s="208">
        <v>0.22800000000000001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180</v>
      </c>
      <c r="AU196" s="214" t="s">
        <v>79</v>
      </c>
      <c r="AV196" s="11" t="s">
        <v>79</v>
      </c>
      <c r="AW196" s="11" t="s">
        <v>33</v>
      </c>
      <c r="AX196" s="11" t="s">
        <v>69</v>
      </c>
      <c r="AY196" s="214" t="s">
        <v>171</v>
      </c>
    </row>
    <row r="197" spans="2:65" s="1" customFormat="1" ht="22.5" customHeight="1">
      <c r="B197" s="39"/>
      <c r="C197" s="230" t="s">
        <v>345</v>
      </c>
      <c r="D197" s="230" t="s">
        <v>290</v>
      </c>
      <c r="E197" s="231" t="s">
        <v>346</v>
      </c>
      <c r="F197" s="232" t="s">
        <v>347</v>
      </c>
      <c r="G197" s="233" t="s">
        <v>219</v>
      </c>
      <c r="H197" s="234">
        <v>0.14199999999999999</v>
      </c>
      <c r="I197" s="235"/>
      <c r="J197" s="236">
        <f>ROUND(I197*H197,2)</f>
        <v>0</v>
      </c>
      <c r="K197" s="232" t="s">
        <v>177</v>
      </c>
      <c r="L197" s="237"/>
      <c r="M197" s="238" t="s">
        <v>21</v>
      </c>
      <c r="N197" s="239" t="s">
        <v>40</v>
      </c>
      <c r="O197" s="40"/>
      <c r="P197" s="200">
        <f>O197*H197</f>
        <v>0</v>
      </c>
      <c r="Q197" s="200">
        <v>1</v>
      </c>
      <c r="R197" s="200">
        <f>Q197*H197</f>
        <v>0.14199999999999999</v>
      </c>
      <c r="S197" s="200">
        <v>0</v>
      </c>
      <c r="T197" s="201">
        <f>S197*H197</f>
        <v>0</v>
      </c>
      <c r="AR197" s="22" t="s">
        <v>212</v>
      </c>
      <c r="AT197" s="22" t="s">
        <v>290</v>
      </c>
      <c r="AU197" s="22" t="s">
        <v>79</v>
      </c>
      <c r="AY197" s="22" t="s">
        <v>171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22" t="s">
        <v>77</v>
      </c>
      <c r="BK197" s="202">
        <f>ROUND(I197*H197,2)</f>
        <v>0</v>
      </c>
      <c r="BL197" s="22" t="s">
        <v>178</v>
      </c>
      <c r="BM197" s="22" t="s">
        <v>348</v>
      </c>
    </row>
    <row r="198" spans="2:65" s="12" customFormat="1">
      <c r="B198" s="219"/>
      <c r="C198" s="220"/>
      <c r="D198" s="215" t="s">
        <v>180</v>
      </c>
      <c r="E198" s="221" t="s">
        <v>21</v>
      </c>
      <c r="F198" s="222" t="s">
        <v>287</v>
      </c>
      <c r="G198" s="220"/>
      <c r="H198" s="223" t="s">
        <v>21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180</v>
      </c>
      <c r="AU198" s="229" t="s">
        <v>79</v>
      </c>
      <c r="AV198" s="12" t="s">
        <v>77</v>
      </c>
      <c r="AW198" s="12" t="s">
        <v>33</v>
      </c>
      <c r="AX198" s="12" t="s">
        <v>69</v>
      </c>
      <c r="AY198" s="229" t="s">
        <v>171</v>
      </c>
    </row>
    <row r="199" spans="2:65" s="11" customFormat="1">
      <c r="B199" s="203"/>
      <c r="C199" s="204"/>
      <c r="D199" s="215" t="s">
        <v>180</v>
      </c>
      <c r="E199" s="216" t="s">
        <v>21</v>
      </c>
      <c r="F199" s="217" t="s">
        <v>342</v>
      </c>
      <c r="G199" s="204"/>
      <c r="H199" s="218">
        <v>0.129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180</v>
      </c>
      <c r="AU199" s="214" t="s">
        <v>79</v>
      </c>
      <c r="AV199" s="11" t="s">
        <v>79</v>
      </c>
      <c r="AW199" s="11" t="s">
        <v>33</v>
      </c>
      <c r="AX199" s="11" t="s">
        <v>69</v>
      </c>
      <c r="AY199" s="214" t="s">
        <v>171</v>
      </c>
    </row>
    <row r="200" spans="2:65" s="11" customFormat="1">
      <c r="B200" s="203"/>
      <c r="C200" s="204"/>
      <c r="D200" s="205" t="s">
        <v>180</v>
      </c>
      <c r="E200" s="204"/>
      <c r="F200" s="207" t="s">
        <v>349</v>
      </c>
      <c r="G200" s="204"/>
      <c r="H200" s="208">
        <v>0.14199999999999999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180</v>
      </c>
      <c r="AU200" s="214" t="s">
        <v>79</v>
      </c>
      <c r="AV200" s="11" t="s">
        <v>79</v>
      </c>
      <c r="AW200" s="11" t="s">
        <v>6</v>
      </c>
      <c r="AX200" s="11" t="s">
        <v>77</v>
      </c>
      <c r="AY200" s="214" t="s">
        <v>171</v>
      </c>
    </row>
    <row r="201" spans="2:65" s="1" customFormat="1" ht="22.5" customHeight="1">
      <c r="B201" s="39"/>
      <c r="C201" s="230" t="s">
        <v>350</v>
      </c>
      <c r="D201" s="230" t="s">
        <v>290</v>
      </c>
      <c r="E201" s="231" t="s">
        <v>351</v>
      </c>
      <c r="F201" s="232" t="s">
        <v>352</v>
      </c>
      <c r="G201" s="233" t="s">
        <v>219</v>
      </c>
      <c r="H201" s="234">
        <v>0.53600000000000003</v>
      </c>
      <c r="I201" s="235"/>
      <c r="J201" s="236">
        <f>ROUND(I201*H201,2)</f>
        <v>0</v>
      </c>
      <c r="K201" s="232" t="s">
        <v>177</v>
      </c>
      <c r="L201" s="237"/>
      <c r="M201" s="238" t="s">
        <v>21</v>
      </c>
      <c r="N201" s="239" t="s">
        <v>40</v>
      </c>
      <c r="O201" s="40"/>
      <c r="P201" s="200">
        <f>O201*H201</f>
        <v>0</v>
      </c>
      <c r="Q201" s="200">
        <v>1</v>
      </c>
      <c r="R201" s="200">
        <f>Q201*H201</f>
        <v>0.53600000000000003</v>
      </c>
      <c r="S201" s="200">
        <v>0</v>
      </c>
      <c r="T201" s="201">
        <f>S201*H201</f>
        <v>0</v>
      </c>
      <c r="AR201" s="22" t="s">
        <v>212</v>
      </c>
      <c r="AT201" s="22" t="s">
        <v>290</v>
      </c>
      <c r="AU201" s="22" t="s">
        <v>79</v>
      </c>
      <c r="AY201" s="22" t="s">
        <v>171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22" t="s">
        <v>77</v>
      </c>
      <c r="BK201" s="202">
        <f>ROUND(I201*H201,2)</f>
        <v>0</v>
      </c>
      <c r="BL201" s="22" t="s">
        <v>178</v>
      </c>
      <c r="BM201" s="22" t="s">
        <v>353</v>
      </c>
    </row>
    <row r="202" spans="2:65" s="12" customFormat="1">
      <c r="B202" s="219"/>
      <c r="C202" s="220"/>
      <c r="D202" s="215" t="s">
        <v>180</v>
      </c>
      <c r="E202" s="221" t="s">
        <v>21</v>
      </c>
      <c r="F202" s="222" t="s">
        <v>287</v>
      </c>
      <c r="G202" s="220"/>
      <c r="H202" s="223" t="s">
        <v>21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AT202" s="229" t="s">
        <v>180</v>
      </c>
      <c r="AU202" s="229" t="s">
        <v>79</v>
      </c>
      <c r="AV202" s="12" t="s">
        <v>77</v>
      </c>
      <c r="AW202" s="12" t="s">
        <v>33</v>
      </c>
      <c r="AX202" s="12" t="s">
        <v>69</v>
      </c>
      <c r="AY202" s="229" t="s">
        <v>171</v>
      </c>
    </row>
    <row r="203" spans="2:65" s="11" customFormat="1">
      <c r="B203" s="203"/>
      <c r="C203" s="204"/>
      <c r="D203" s="215" t="s">
        <v>180</v>
      </c>
      <c r="E203" s="216" t="s">
        <v>21</v>
      </c>
      <c r="F203" s="217" t="s">
        <v>343</v>
      </c>
      <c r="G203" s="204"/>
      <c r="H203" s="218">
        <v>0.25900000000000001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180</v>
      </c>
      <c r="AU203" s="214" t="s">
        <v>79</v>
      </c>
      <c r="AV203" s="11" t="s">
        <v>79</v>
      </c>
      <c r="AW203" s="11" t="s">
        <v>33</v>
      </c>
      <c r="AX203" s="11" t="s">
        <v>69</v>
      </c>
      <c r="AY203" s="214" t="s">
        <v>171</v>
      </c>
    </row>
    <row r="204" spans="2:65" s="11" customFormat="1">
      <c r="B204" s="203"/>
      <c r="C204" s="204"/>
      <c r="D204" s="215" t="s">
        <v>180</v>
      </c>
      <c r="E204" s="216" t="s">
        <v>21</v>
      </c>
      <c r="F204" s="217" t="s">
        <v>344</v>
      </c>
      <c r="G204" s="204"/>
      <c r="H204" s="218">
        <v>0.22800000000000001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180</v>
      </c>
      <c r="AU204" s="214" t="s">
        <v>79</v>
      </c>
      <c r="AV204" s="11" t="s">
        <v>79</v>
      </c>
      <c r="AW204" s="11" t="s">
        <v>33</v>
      </c>
      <c r="AX204" s="11" t="s">
        <v>69</v>
      </c>
      <c r="AY204" s="214" t="s">
        <v>171</v>
      </c>
    </row>
    <row r="205" spans="2:65" s="11" customFormat="1">
      <c r="B205" s="203"/>
      <c r="C205" s="204"/>
      <c r="D205" s="205" t="s">
        <v>180</v>
      </c>
      <c r="E205" s="204"/>
      <c r="F205" s="207" t="s">
        <v>354</v>
      </c>
      <c r="G205" s="204"/>
      <c r="H205" s="208">
        <v>0.53600000000000003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180</v>
      </c>
      <c r="AU205" s="214" t="s">
        <v>79</v>
      </c>
      <c r="AV205" s="11" t="s">
        <v>79</v>
      </c>
      <c r="AW205" s="11" t="s">
        <v>6</v>
      </c>
      <c r="AX205" s="11" t="s">
        <v>77</v>
      </c>
      <c r="AY205" s="214" t="s">
        <v>171</v>
      </c>
    </row>
    <row r="206" spans="2:65" s="1" customFormat="1" ht="22.5" customHeight="1">
      <c r="B206" s="39"/>
      <c r="C206" s="230" t="s">
        <v>355</v>
      </c>
      <c r="D206" s="230" t="s">
        <v>290</v>
      </c>
      <c r="E206" s="231" t="s">
        <v>356</v>
      </c>
      <c r="F206" s="232" t="s">
        <v>357</v>
      </c>
      <c r="G206" s="233" t="s">
        <v>219</v>
      </c>
      <c r="H206" s="234">
        <v>0.59699999999999998</v>
      </c>
      <c r="I206" s="235"/>
      <c r="J206" s="236">
        <f>ROUND(I206*H206,2)</f>
        <v>0</v>
      </c>
      <c r="K206" s="232" t="s">
        <v>177</v>
      </c>
      <c r="L206" s="237"/>
      <c r="M206" s="238" t="s">
        <v>21</v>
      </c>
      <c r="N206" s="239" t="s">
        <v>40</v>
      </c>
      <c r="O206" s="40"/>
      <c r="P206" s="200">
        <f>O206*H206</f>
        <v>0</v>
      </c>
      <c r="Q206" s="200">
        <v>1</v>
      </c>
      <c r="R206" s="200">
        <f>Q206*H206</f>
        <v>0.59699999999999998</v>
      </c>
      <c r="S206" s="200">
        <v>0</v>
      </c>
      <c r="T206" s="201">
        <f>S206*H206</f>
        <v>0</v>
      </c>
      <c r="AR206" s="22" t="s">
        <v>212</v>
      </c>
      <c r="AT206" s="22" t="s">
        <v>290</v>
      </c>
      <c r="AU206" s="22" t="s">
        <v>79</v>
      </c>
      <c r="AY206" s="22" t="s">
        <v>171</v>
      </c>
      <c r="BE206" s="202">
        <f>IF(N206="základní",J206,0)</f>
        <v>0</v>
      </c>
      <c r="BF206" s="202">
        <f>IF(N206="snížená",J206,0)</f>
        <v>0</v>
      </c>
      <c r="BG206" s="202">
        <f>IF(N206="zákl. přenesená",J206,0)</f>
        <v>0</v>
      </c>
      <c r="BH206" s="202">
        <f>IF(N206="sníž. přenesená",J206,0)</f>
        <v>0</v>
      </c>
      <c r="BI206" s="202">
        <f>IF(N206="nulová",J206,0)</f>
        <v>0</v>
      </c>
      <c r="BJ206" s="22" t="s">
        <v>77</v>
      </c>
      <c r="BK206" s="202">
        <f>ROUND(I206*H206,2)</f>
        <v>0</v>
      </c>
      <c r="BL206" s="22" t="s">
        <v>178</v>
      </c>
      <c r="BM206" s="22" t="s">
        <v>358</v>
      </c>
    </row>
    <row r="207" spans="2:65" s="12" customFormat="1">
      <c r="B207" s="219"/>
      <c r="C207" s="220"/>
      <c r="D207" s="215" t="s">
        <v>180</v>
      </c>
      <c r="E207" s="221" t="s">
        <v>21</v>
      </c>
      <c r="F207" s="222" t="s">
        <v>287</v>
      </c>
      <c r="G207" s="220"/>
      <c r="H207" s="223" t="s">
        <v>21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180</v>
      </c>
      <c r="AU207" s="229" t="s">
        <v>79</v>
      </c>
      <c r="AV207" s="12" t="s">
        <v>77</v>
      </c>
      <c r="AW207" s="12" t="s">
        <v>33</v>
      </c>
      <c r="AX207" s="12" t="s">
        <v>69</v>
      </c>
      <c r="AY207" s="229" t="s">
        <v>171</v>
      </c>
    </row>
    <row r="208" spans="2:65" s="11" customFormat="1">
      <c r="B208" s="203"/>
      <c r="C208" s="204"/>
      <c r="D208" s="215" t="s">
        <v>180</v>
      </c>
      <c r="E208" s="216" t="s">
        <v>21</v>
      </c>
      <c r="F208" s="217" t="s">
        <v>341</v>
      </c>
      <c r="G208" s="204"/>
      <c r="H208" s="218">
        <v>0.54300000000000004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180</v>
      </c>
      <c r="AU208" s="214" t="s">
        <v>79</v>
      </c>
      <c r="AV208" s="11" t="s">
        <v>79</v>
      </c>
      <c r="AW208" s="11" t="s">
        <v>33</v>
      </c>
      <c r="AX208" s="11" t="s">
        <v>69</v>
      </c>
      <c r="AY208" s="214" t="s">
        <v>171</v>
      </c>
    </row>
    <row r="209" spans="2:65" s="11" customFormat="1">
      <c r="B209" s="203"/>
      <c r="C209" s="204"/>
      <c r="D209" s="205" t="s">
        <v>180</v>
      </c>
      <c r="E209" s="204"/>
      <c r="F209" s="207" t="s">
        <v>359</v>
      </c>
      <c r="G209" s="204"/>
      <c r="H209" s="208">
        <v>0.59699999999999998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180</v>
      </c>
      <c r="AU209" s="214" t="s">
        <v>79</v>
      </c>
      <c r="AV209" s="11" t="s">
        <v>79</v>
      </c>
      <c r="AW209" s="11" t="s">
        <v>6</v>
      </c>
      <c r="AX209" s="11" t="s">
        <v>77</v>
      </c>
      <c r="AY209" s="214" t="s">
        <v>171</v>
      </c>
    </row>
    <row r="210" spans="2:65" s="1" customFormat="1" ht="22.5" customHeight="1">
      <c r="B210" s="39"/>
      <c r="C210" s="191" t="s">
        <v>360</v>
      </c>
      <c r="D210" s="191" t="s">
        <v>173</v>
      </c>
      <c r="E210" s="192" t="s">
        <v>361</v>
      </c>
      <c r="F210" s="193" t="s">
        <v>362</v>
      </c>
      <c r="G210" s="194" t="s">
        <v>219</v>
      </c>
      <c r="H210" s="195">
        <v>0.18099999999999999</v>
      </c>
      <c r="I210" s="196"/>
      <c r="J210" s="197">
        <f>ROUND(I210*H210,2)</f>
        <v>0</v>
      </c>
      <c r="K210" s="193" t="s">
        <v>177</v>
      </c>
      <c r="L210" s="59"/>
      <c r="M210" s="198" t="s">
        <v>21</v>
      </c>
      <c r="N210" s="199" t="s">
        <v>40</v>
      </c>
      <c r="O210" s="40"/>
      <c r="P210" s="200">
        <f>O210*H210</f>
        <v>0</v>
      </c>
      <c r="Q210" s="200">
        <v>1.0900000000000001</v>
      </c>
      <c r="R210" s="200">
        <f>Q210*H210</f>
        <v>0.19729000000000002</v>
      </c>
      <c r="S210" s="200">
        <v>0</v>
      </c>
      <c r="T210" s="201">
        <f>S210*H210</f>
        <v>0</v>
      </c>
      <c r="AR210" s="22" t="s">
        <v>178</v>
      </c>
      <c r="AT210" s="22" t="s">
        <v>173</v>
      </c>
      <c r="AU210" s="22" t="s">
        <v>79</v>
      </c>
      <c r="AY210" s="22" t="s">
        <v>171</v>
      </c>
      <c r="BE210" s="202">
        <f>IF(N210="základní",J210,0)</f>
        <v>0</v>
      </c>
      <c r="BF210" s="202">
        <f>IF(N210="snížená",J210,0)</f>
        <v>0</v>
      </c>
      <c r="BG210" s="202">
        <f>IF(N210="zákl. přenesená",J210,0)</f>
        <v>0</v>
      </c>
      <c r="BH210" s="202">
        <f>IF(N210="sníž. přenesená",J210,0)</f>
        <v>0</v>
      </c>
      <c r="BI210" s="202">
        <f>IF(N210="nulová",J210,0)</f>
        <v>0</v>
      </c>
      <c r="BJ210" s="22" t="s">
        <v>77</v>
      </c>
      <c r="BK210" s="202">
        <f>ROUND(I210*H210,2)</f>
        <v>0</v>
      </c>
      <c r="BL210" s="22" t="s">
        <v>178</v>
      </c>
      <c r="BM210" s="22" t="s">
        <v>363</v>
      </c>
    </row>
    <row r="211" spans="2:65" s="12" customFormat="1">
      <c r="B211" s="219"/>
      <c r="C211" s="220"/>
      <c r="D211" s="215" t="s">
        <v>180</v>
      </c>
      <c r="E211" s="221" t="s">
        <v>21</v>
      </c>
      <c r="F211" s="222" t="s">
        <v>364</v>
      </c>
      <c r="G211" s="220"/>
      <c r="H211" s="223" t="s">
        <v>21</v>
      </c>
      <c r="I211" s="224"/>
      <c r="J211" s="220"/>
      <c r="K211" s="220"/>
      <c r="L211" s="225"/>
      <c r="M211" s="226"/>
      <c r="N211" s="227"/>
      <c r="O211" s="227"/>
      <c r="P211" s="227"/>
      <c r="Q211" s="227"/>
      <c r="R211" s="227"/>
      <c r="S211" s="227"/>
      <c r="T211" s="228"/>
      <c r="AT211" s="229" t="s">
        <v>180</v>
      </c>
      <c r="AU211" s="229" t="s">
        <v>79</v>
      </c>
      <c r="AV211" s="12" t="s">
        <v>77</v>
      </c>
      <c r="AW211" s="12" t="s">
        <v>33</v>
      </c>
      <c r="AX211" s="12" t="s">
        <v>69</v>
      </c>
      <c r="AY211" s="229" t="s">
        <v>171</v>
      </c>
    </row>
    <row r="212" spans="2:65" s="11" customFormat="1">
      <c r="B212" s="203"/>
      <c r="C212" s="204"/>
      <c r="D212" s="215" t="s">
        <v>180</v>
      </c>
      <c r="E212" s="216" t="s">
        <v>21</v>
      </c>
      <c r="F212" s="217" t="s">
        <v>365</v>
      </c>
      <c r="G212" s="204"/>
      <c r="H212" s="218">
        <v>126.01600000000001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180</v>
      </c>
      <c r="AU212" s="214" t="s">
        <v>79</v>
      </c>
      <c r="AV212" s="11" t="s">
        <v>79</v>
      </c>
      <c r="AW212" s="11" t="s">
        <v>33</v>
      </c>
      <c r="AX212" s="11" t="s">
        <v>69</v>
      </c>
      <c r="AY212" s="214" t="s">
        <v>171</v>
      </c>
    </row>
    <row r="213" spans="2:65" s="12" customFormat="1">
      <c r="B213" s="219"/>
      <c r="C213" s="220"/>
      <c r="D213" s="215" t="s">
        <v>180</v>
      </c>
      <c r="E213" s="221" t="s">
        <v>21</v>
      </c>
      <c r="F213" s="222" t="s">
        <v>366</v>
      </c>
      <c r="G213" s="220"/>
      <c r="H213" s="223" t="s">
        <v>21</v>
      </c>
      <c r="I213" s="224"/>
      <c r="J213" s="220"/>
      <c r="K213" s="220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180</v>
      </c>
      <c r="AU213" s="229" t="s">
        <v>79</v>
      </c>
      <c r="AV213" s="12" t="s">
        <v>77</v>
      </c>
      <c r="AW213" s="12" t="s">
        <v>33</v>
      </c>
      <c r="AX213" s="12" t="s">
        <v>69</v>
      </c>
      <c r="AY213" s="229" t="s">
        <v>171</v>
      </c>
    </row>
    <row r="214" spans="2:65" s="11" customFormat="1">
      <c r="B214" s="203"/>
      <c r="C214" s="204"/>
      <c r="D214" s="215" t="s">
        <v>180</v>
      </c>
      <c r="E214" s="216" t="s">
        <v>21</v>
      </c>
      <c r="F214" s="217" t="s">
        <v>367</v>
      </c>
      <c r="G214" s="204"/>
      <c r="H214" s="218">
        <v>55.131999999999998</v>
      </c>
      <c r="I214" s="209"/>
      <c r="J214" s="204"/>
      <c r="K214" s="204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180</v>
      </c>
      <c r="AU214" s="214" t="s">
        <v>79</v>
      </c>
      <c r="AV214" s="11" t="s">
        <v>79</v>
      </c>
      <c r="AW214" s="11" t="s">
        <v>33</v>
      </c>
      <c r="AX214" s="11" t="s">
        <v>69</v>
      </c>
      <c r="AY214" s="214" t="s">
        <v>171</v>
      </c>
    </row>
    <row r="215" spans="2:65" s="11" customFormat="1">
      <c r="B215" s="203"/>
      <c r="C215" s="204"/>
      <c r="D215" s="205" t="s">
        <v>180</v>
      </c>
      <c r="E215" s="204"/>
      <c r="F215" s="207" t="s">
        <v>368</v>
      </c>
      <c r="G215" s="204"/>
      <c r="H215" s="208">
        <v>0.18099999999999999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180</v>
      </c>
      <c r="AU215" s="214" t="s">
        <v>79</v>
      </c>
      <c r="AV215" s="11" t="s">
        <v>79</v>
      </c>
      <c r="AW215" s="11" t="s">
        <v>6</v>
      </c>
      <c r="AX215" s="11" t="s">
        <v>77</v>
      </c>
      <c r="AY215" s="214" t="s">
        <v>171</v>
      </c>
    </row>
    <row r="216" spans="2:65" s="1" customFormat="1" ht="22.5" customHeight="1">
      <c r="B216" s="39"/>
      <c r="C216" s="191" t="s">
        <v>369</v>
      </c>
      <c r="D216" s="191" t="s">
        <v>173</v>
      </c>
      <c r="E216" s="192" t="s">
        <v>370</v>
      </c>
      <c r="F216" s="193" t="s">
        <v>371</v>
      </c>
      <c r="G216" s="194" t="s">
        <v>176</v>
      </c>
      <c r="H216" s="195">
        <v>1.62</v>
      </c>
      <c r="I216" s="196"/>
      <c r="J216" s="197">
        <f>ROUND(I216*H216,2)</f>
        <v>0</v>
      </c>
      <c r="K216" s="193" t="s">
        <v>177</v>
      </c>
      <c r="L216" s="59"/>
      <c r="M216" s="198" t="s">
        <v>21</v>
      </c>
      <c r="N216" s="199" t="s">
        <v>40</v>
      </c>
      <c r="O216" s="40"/>
      <c r="P216" s="200">
        <f>O216*H216</f>
        <v>0</v>
      </c>
      <c r="Q216" s="200">
        <v>0.25041000000000002</v>
      </c>
      <c r="R216" s="200">
        <f>Q216*H216</f>
        <v>0.40566420000000009</v>
      </c>
      <c r="S216" s="200">
        <v>0</v>
      </c>
      <c r="T216" s="201">
        <f>S216*H216</f>
        <v>0</v>
      </c>
      <c r="AR216" s="22" t="s">
        <v>178</v>
      </c>
      <c r="AT216" s="22" t="s">
        <v>173</v>
      </c>
      <c r="AU216" s="22" t="s">
        <v>79</v>
      </c>
      <c r="AY216" s="22" t="s">
        <v>171</v>
      </c>
      <c r="BE216" s="202">
        <f>IF(N216="základní",J216,0)</f>
        <v>0</v>
      </c>
      <c r="BF216" s="202">
        <f>IF(N216="snížená",J216,0)</f>
        <v>0</v>
      </c>
      <c r="BG216" s="202">
        <f>IF(N216="zákl. přenesená",J216,0)</f>
        <v>0</v>
      </c>
      <c r="BH216" s="202">
        <f>IF(N216="sníž. přenesená",J216,0)</f>
        <v>0</v>
      </c>
      <c r="BI216" s="202">
        <f>IF(N216="nulová",J216,0)</f>
        <v>0</v>
      </c>
      <c r="BJ216" s="22" t="s">
        <v>77</v>
      </c>
      <c r="BK216" s="202">
        <f>ROUND(I216*H216,2)</f>
        <v>0</v>
      </c>
      <c r="BL216" s="22" t="s">
        <v>178</v>
      </c>
      <c r="BM216" s="22" t="s">
        <v>372</v>
      </c>
    </row>
    <row r="217" spans="2:65" s="11" customFormat="1">
      <c r="B217" s="203"/>
      <c r="C217" s="204"/>
      <c r="D217" s="205" t="s">
        <v>180</v>
      </c>
      <c r="E217" s="206" t="s">
        <v>21</v>
      </c>
      <c r="F217" s="207" t="s">
        <v>373</v>
      </c>
      <c r="G217" s="204"/>
      <c r="H217" s="208">
        <v>1.62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180</v>
      </c>
      <c r="AU217" s="214" t="s">
        <v>79</v>
      </c>
      <c r="AV217" s="11" t="s">
        <v>79</v>
      </c>
      <c r="AW217" s="11" t="s">
        <v>33</v>
      </c>
      <c r="AX217" s="11" t="s">
        <v>69</v>
      </c>
      <c r="AY217" s="214" t="s">
        <v>171</v>
      </c>
    </row>
    <row r="218" spans="2:65" s="1" customFormat="1" ht="31.5" customHeight="1">
      <c r="B218" s="39"/>
      <c r="C218" s="191" t="s">
        <v>374</v>
      </c>
      <c r="D218" s="191" t="s">
        <v>173</v>
      </c>
      <c r="E218" s="192" t="s">
        <v>375</v>
      </c>
      <c r="F218" s="193" t="s">
        <v>376</v>
      </c>
      <c r="G218" s="194" t="s">
        <v>176</v>
      </c>
      <c r="H218" s="195">
        <v>0.72</v>
      </c>
      <c r="I218" s="196"/>
      <c r="J218" s="197">
        <f>ROUND(I218*H218,2)</f>
        <v>0</v>
      </c>
      <c r="K218" s="193" t="s">
        <v>177</v>
      </c>
      <c r="L218" s="59"/>
      <c r="M218" s="198" t="s">
        <v>21</v>
      </c>
      <c r="N218" s="199" t="s">
        <v>40</v>
      </c>
      <c r="O218" s="40"/>
      <c r="P218" s="200">
        <f>O218*H218</f>
        <v>0</v>
      </c>
      <c r="Q218" s="200">
        <v>0.10212</v>
      </c>
      <c r="R218" s="200">
        <f>Q218*H218</f>
        <v>7.3526400000000006E-2</v>
      </c>
      <c r="S218" s="200">
        <v>0</v>
      </c>
      <c r="T218" s="201">
        <f>S218*H218</f>
        <v>0</v>
      </c>
      <c r="AR218" s="22" t="s">
        <v>178</v>
      </c>
      <c r="AT218" s="22" t="s">
        <v>173</v>
      </c>
      <c r="AU218" s="22" t="s">
        <v>79</v>
      </c>
      <c r="AY218" s="22" t="s">
        <v>171</v>
      </c>
      <c r="BE218" s="202">
        <f>IF(N218="základní",J218,0)</f>
        <v>0</v>
      </c>
      <c r="BF218" s="202">
        <f>IF(N218="snížená",J218,0)</f>
        <v>0</v>
      </c>
      <c r="BG218" s="202">
        <f>IF(N218="zákl. přenesená",J218,0)</f>
        <v>0</v>
      </c>
      <c r="BH218" s="202">
        <f>IF(N218="sníž. přenesená",J218,0)</f>
        <v>0</v>
      </c>
      <c r="BI218" s="202">
        <f>IF(N218="nulová",J218,0)</f>
        <v>0</v>
      </c>
      <c r="BJ218" s="22" t="s">
        <v>77</v>
      </c>
      <c r="BK218" s="202">
        <f>ROUND(I218*H218,2)</f>
        <v>0</v>
      </c>
      <c r="BL218" s="22" t="s">
        <v>178</v>
      </c>
      <c r="BM218" s="22" t="s">
        <v>377</v>
      </c>
    </row>
    <row r="219" spans="2:65" s="11" customFormat="1">
      <c r="B219" s="203"/>
      <c r="C219" s="204"/>
      <c r="D219" s="205" t="s">
        <v>180</v>
      </c>
      <c r="E219" s="206" t="s">
        <v>21</v>
      </c>
      <c r="F219" s="207" t="s">
        <v>378</v>
      </c>
      <c r="G219" s="204"/>
      <c r="H219" s="208">
        <v>0.72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180</v>
      </c>
      <c r="AU219" s="214" t="s">
        <v>79</v>
      </c>
      <c r="AV219" s="11" t="s">
        <v>79</v>
      </c>
      <c r="AW219" s="11" t="s">
        <v>33</v>
      </c>
      <c r="AX219" s="11" t="s">
        <v>69</v>
      </c>
      <c r="AY219" s="214" t="s">
        <v>171</v>
      </c>
    </row>
    <row r="220" spans="2:65" s="1" customFormat="1" ht="22.5" customHeight="1">
      <c r="B220" s="39"/>
      <c r="C220" s="191" t="s">
        <v>379</v>
      </c>
      <c r="D220" s="191" t="s">
        <v>173</v>
      </c>
      <c r="E220" s="192" t="s">
        <v>380</v>
      </c>
      <c r="F220" s="193" t="s">
        <v>381</v>
      </c>
      <c r="G220" s="194" t="s">
        <v>176</v>
      </c>
      <c r="H220" s="195">
        <v>5.76</v>
      </c>
      <c r="I220" s="196"/>
      <c r="J220" s="197">
        <f>ROUND(I220*H220,2)</f>
        <v>0</v>
      </c>
      <c r="K220" s="193" t="s">
        <v>177</v>
      </c>
      <c r="L220" s="59"/>
      <c r="M220" s="198" t="s">
        <v>21</v>
      </c>
      <c r="N220" s="199" t="s">
        <v>40</v>
      </c>
      <c r="O220" s="40"/>
      <c r="P220" s="200">
        <f>O220*H220</f>
        <v>0</v>
      </c>
      <c r="Q220" s="200">
        <v>0.25041000000000002</v>
      </c>
      <c r="R220" s="200">
        <f>Q220*H220</f>
        <v>1.4423616000000001</v>
      </c>
      <c r="S220" s="200">
        <v>0</v>
      </c>
      <c r="T220" s="201">
        <f>S220*H220</f>
        <v>0</v>
      </c>
      <c r="AR220" s="22" t="s">
        <v>178</v>
      </c>
      <c r="AT220" s="22" t="s">
        <v>173</v>
      </c>
      <c r="AU220" s="22" t="s">
        <v>79</v>
      </c>
      <c r="AY220" s="22" t="s">
        <v>171</v>
      </c>
      <c r="BE220" s="202">
        <f>IF(N220="základní",J220,0)</f>
        <v>0</v>
      </c>
      <c r="BF220" s="202">
        <f>IF(N220="snížená",J220,0)</f>
        <v>0</v>
      </c>
      <c r="BG220" s="202">
        <f>IF(N220="zákl. přenesená",J220,0)</f>
        <v>0</v>
      </c>
      <c r="BH220" s="202">
        <f>IF(N220="sníž. přenesená",J220,0)</f>
        <v>0</v>
      </c>
      <c r="BI220" s="202">
        <f>IF(N220="nulová",J220,0)</f>
        <v>0</v>
      </c>
      <c r="BJ220" s="22" t="s">
        <v>77</v>
      </c>
      <c r="BK220" s="202">
        <f>ROUND(I220*H220,2)</f>
        <v>0</v>
      </c>
      <c r="BL220" s="22" t="s">
        <v>178</v>
      </c>
      <c r="BM220" s="22" t="s">
        <v>382</v>
      </c>
    </row>
    <row r="221" spans="2:65" s="11" customFormat="1">
      <c r="B221" s="203"/>
      <c r="C221" s="204"/>
      <c r="D221" s="215" t="s">
        <v>180</v>
      </c>
      <c r="E221" s="216" t="s">
        <v>21</v>
      </c>
      <c r="F221" s="217" t="s">
        <v>383</v>
      </c>
      <c r="G221" s="204"/>
      <c r="H221" s="218">
        <v>2.16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180</v>
      </c>
      <c r="AU221" s="214" t="s">
        <v>79</v>
      </c>
      <c r="AV221" s="11" t="s">
        <v>79</v>
      </c>
      <c r="AW221" s="11" t="s">
        <v>33</v>
      </c>
      <c r="AX221" s="11" t="s">
        <v>69</v>
      </c>
      <c r="AY221" s="214" t="s">
        <v>171</v>
      </c>
    </row>
    <row r="222" spans="2:65" s="11" customFormat="1">
      <c r="B222" s="203"/>
      <c r="C222" s="204"/>
      <c r="D222" s="205" t="s">
        <v>180</v>
      </c>
      <c r="E222" s="206" t="s">
        <v>21</v>
      </c>
      <c r="F222" s="207" t="s">
        <v>384</v>
      </c>
      <c r="G222" s="204"/>
      <c r="H222" s="208">
        <v>3.6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180</v>
      </c>
      <c r="AU222" s="214" t="s">
        <v>79</v>
      </c>
      <c r="AV222" s="11" t="s">
        <v>79</v>
      </c>
      <c r="AW222" s="11" t="s">
        <v>33</v>
      </c>
      <c r="AX222" s="11" t="s">
        <v>69</v>
      </c>
      <c r="AY222" s="214" t="s">
        <v>171</v>
      </c>
    </row>
    <row r="223" spans="2:65" s="1" customFormat="1" ht="31.5" customHeight="1">
      <c r="B223" s="39"/>
      <c r="C223" s="191" t="s">
        <v>385</v>
      </c>
      <c r="D223" s="191" t="s">
        <v>173</v>
      </c>
      <c r="E223" s="192" t="s">
        <v>386</v>
      </c>
      <c r="F223" s="193" t="s">
        <v>387</v>
      </c>
      <c r="G223" s="194" t="s">
        <v>176</v>
      </c>
      <c r="H223" s="195">
        <v>13.755000000000001</v>
      </c>
      <c r="I223" s="196"/>
      <c r="J223" s="197">
        <f>ROUND(I223*H223,2)</f>
        <v>0</v>
      </c>
      <c r="K223" s="193" t="s">
        <v>177</v>
      </c>
      <c r="L223" s="59"/>
      <c r="M223" s="198" t="s">
        <v>21</v>
      </c>
      <c r="N223" s="199" t="s">
        <v>40</v>
      </c>
      <c r="O223" s="40"/>
      <c r="P223" s="200">
        <f>O223*H223</f>
        <v>0</v>
      </c>
      <c r="Q223" s="200">
        <v>0.10212</v>
      </c>
      <c r="R223" s="200">
        <f>Q223*H223</f>
        <v>1.4046606000000001</v>
      </c>
      <c r="S223" s="200">
        <v>0</v>
      </c>
      <c r="T223" s="201">
        <f>S223*H223</f>
        <v>0</v>
      </c>
      <c r="AR223" s="22" t="s">
        <v>178</v>
      </c>
      <c r="AT223" s="22" t="s">
        <v>173</v>
      </c>
      <c r="AU223" s="22" t="s">
        <v>79</v>
      </c>
      <c r="AY223" s="22" t="s">
        <v>171</v>
      </c>
      <c r="BE223" s="202">
        <f>IF(N223="základní",J223,0)</f>
        <v>0</v>
      </c>
      <c r="BF223" s="202">
        <f>IF(N223="snížená",J223,0)</f>
        <v>0</v>
      </c>
      <c r="BG223" s="202">
        <f>IF(N223="zákl. přenesená",J223,0)</f>
        <v>0</v>
      </c>
      <c r="BH223" s="202">
        <f>IF(N223="sníž. přenesená",J223,0)</f>
        <v>0</v>
      </c>
      <c r="BI223" s="202">
        <f>IF(N223="nulová",J223,0)</f>
        <v>0</v>
      </c>
      <c r="BJ223" s="22" t="s">
        <v>77</v>
      </c>
      <c r="BK223" s="202">
        <f>ROUND(I223*H223,2)</f>
        <v>0</v>
      </c>
      <c r="BL223" s="22" t="s">
        <v>178</v>
      </c>
      <c r="BM223" s="22" t="s">
        <v>388</v>
      </c>
    </row>
    <row r="224" spans="2:65" s="11" customFormat="1">
      <c r="B224" s="203"/>
      <c r="C224" s="204"/>
      <c r="D224" s="215" t="s">
        <v>180</v>
      </c>
      <c r="E224" s="216" t="s">
        <v>21</v>
      </c>
      <c r="F224" s="217" t="s">
        <v>389</v>
      </c>
      <c r="G224" s="204"/>
      <c r="H224" s="218">
        <v>6.48</v>
      </c>
      <c r="I224" s="209"/>
      <c r="J224" s="204"/>
      <c r="K224" s="204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180</v>
      </c>
      <c r="AU224" s="214" t="s">
        <v>79</v>
      </c>
      <c r="AV224" s="11" t="s">
        <v>79</v>
      </c>
      <c r="AW224" s="11" t="s">
        <v>33</v>
      </c>
      <c r="AX224" s="11" t="s">
        <v>69</v>
      </c>
      <c r="AY224" s="214" t="s">
        <v>171</v>
      </c>
    </row>
    <row r="225" spans="2:65" s="11" customFormat="1">
      <c r="B225" s="203"/>
      <c r="C225" s="204"/>
      <c r="D225" s="215" t="s">
        <v>180</v>
      </c>
      <c r="E225" s="216" t="s">
        <v>21</v>
      </c>
      <c r="F225" s="217" t="s">
        <v>384</v>
      </c>
      <c r="G225" s="204"/>
      <c r="H225" s="218">
        <v>3.6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180</v>
      </c>
      <c r="AU225" s="214" t="s">
        <v>79</v>
      </c>
      <c r="AV225" s="11" t="s">
        <v>79</v>
      </c>
      <c r="AW225" s="11" t="s">
        <v>33</v>
      </c>
      <c r="AX225" s="11" t="s">
        <v>69</v>
      </c>
      <c r="AY225" s="214" t="s">
        <v>171</v>
      </c>
    </row>
    <row r="226" spans="2:65" s="11" customFormat="1">
      <c r="B226" s="203"/>
      <c r="C226" s="204"/>
      <c r="D226" s="205" t="s">
        <v>180</v>
      </c>
      <c r="E226" s="206" t="s">
        <v>21</v>
      </c>
      <c r="F226" s="207" t="s">
        <v>390</v>
      </c>
      <c r="G226" s="204"/>
      <c r="H226" s="208">
        <v>3.6749999999999998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180</v>
      </c>
      <c r="AU226" s="214" t="s">
        <v>79</v>
      </c>
      <c r="AV226" s="11" t="s">
        <v>79</v>
      </c>
      <c r="AW226" s="11" t="s">
        <v>33</v>
      </c>
      <c r="AX226" s="11" t="s">
        <v>69</v>
      </c>
      <c r="AY226" s="214" t="s">
        <v>171</v>
      </c>
    </row>
    <row r="227" spans="2:65" s="1" customFormat="1" ht="31.5" customHeight="1">
      <c r="B227" s="39"/>
      <c r="C227" s="191" t="s">
        <v>391</v>
      </c>
      <c r="D227" s="191" t="s">
        <v>173</v>
      </c>
      <c r="E227" s="192" t="s">
        <v>392</v>
      </c>
      <c r="F227" s="193" t="s">
        <v>393</v>
      </c>
      <c r="G227" s="194" t="s">
        <v>176</v>
      </c>
      <c r="H227" s="195">
        <v>111.36</v>
      </c>
      <c r="I227" s="196"/>
      <c r="J227" s="197">
        <f>ROUND(I227*H227,2)</f>
        <v>0</v>
      </c>
      <c r="K227" s="193" t="s">
        <v>177</v>
      </c>
      <c r="L227" s="59"/>
      <c r="M227" s="198" t="s">
        <v>21</v>
      </c>
      <c r="N227" s="199" t="s">
        <v>40</v>
      </c>
      <c r="O227" s="40"/>
      <c r="P227" s="200">
        <f>O227*H227</f>
        <v>0</v>
      </c>
      <c r="Q227" s="200">
        <v>4.0169999999999997E-2</v>
      </c>
      <c r="R227" s="200">
        <f>Q227*H227</f>
        <v>4.4733311999999996</v>
      </c>
      <c r="S227" s="200">
        <v>0</v>
      </c>
      <c r="T227" s="201">
        <f>S227*H227</f>
        <v>0</v>
      </c>
      <c r="AR227" s="22" t="s">
        <v>178</v>
      </c>
      <c r="AT227" s="22" t="s">
        <v>173</v>
      </c>
      <c r="AU227" s="22" t="s">
        <v>79</v>
      </c>
      <c r="AY227" s="22" t="s">
        <v>171</v>
      </c>
      <c r="BE227" s="202">
        <f>IF(N227="základní",J227,0)</f>
        <v>0</v>
      </c>
      <c r="BF227" s="202">
        <f>IF(N227="snížená",J227,0)</f>
        <v>0</v>
      </c>
      <c r="BG227" s="202">
        <f>IF(N227="zákl. přenesená",J227,0)</f>
        <v>0</v>
      </c>
      <c r="BH227" s="202">
        <f>IF(N227="sníž. přenesená",J227,0)</f>
        <v>0</v>
      </c>
      <c r="BI227" s="202">
        <f>IF(N227="nulová",J227,0)</f>
        <v>0</v>
      </c>
      <c r="BJ227" s="22" t="s">
        <v>77</v>
      </c>
      <c r="BK227" s="202">
        <f>ROUND(I227*H227,2)</f>
        <v>0</v>
      </c>
      <c r="BL227" s="22" t="s">
        <v>178</v>
      </c>
      <c r="BM227" s="22" t="s">
        <v>394</v>
      </c>
    </row>
    <row r="228" spans="2:65" s="11" customFormat="1">
      <c r="B228" s="203"/>
      <c r="C228" s="204"/>
      <c r="D228" s="205" t="s">
        <v>180</v>
      </c>
      <c r="E228" s="206" t="s">
        <v>21</v>
      </c>
      <c r="F228" s="207" t="s">
        <v>395</v>
      </c>
      <c r="G228" s="204"/>
      <c r="H228" s="208">
        <v>111.36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180</v>
      </c>
      <c r="AU228" s="214" t="s">
        <v>79</v>
      </c>
      <c r="AV228" s="11" t="s">
        <v>79</v>
      </c>
      <c r="AW228" s="11" t="s">
        <v>33</v>
      </c>
      <c r="AX228" s="11" t="s">
        <v>69</v>
      </c>
      <c r="AY228" s="214" t="s">
        <v>171</v>
      </c>
    </row>
    <row r="229" spans="2:65" s="1" customFormat="1" ht="31.5" customHeight="1">
      <c r="B229" s="39"/>
      <c r="C229" s="191" t="s">
        <v>396</v>
      </c>
      <c r="D229" s="191" t="s">
        <v>173</v>
      </c>
      <c r="E229" s="192" t="s">
        <v>397</v>
      </c>
      <c r="F229" s="193" t="s">
        <v>398</v>
      </c>
      <c r="G229" s="194" t="s">
        <v>176</v>
      </c>
      <c r="H229" s="195">
        <v>140.26499999999999</v>
      </c>
      <c r="I229" s="196"/>
      <c r="J229" s="197">
        <f>ROUND(I229*H229,2)</f>
        <v>0</v>
      </c>
      <c r="K229" s="193" t="s">
        <v>177</v>
      </c>
      <c r="L229" s="59"/>
      <c r="M229" s="198" t="s">
        <v>21</v>
      </c>
      <c r="N229" s="199" t="s">
        <v>40</v>
      </c>
      <c r="O229" s="40"/>
      <c r="P229" s="200">
        <f>O229*H229</f>
        <v>0</v>
      </c>
      <c r="Q229" s="200">
        <v>6.9819999999999993E-2</v>
      </c>
      <c r="R229" s="200">
        <f>Q229*H229</f>
        <v>9.7933022999999988</v>
      </c>
      <c r="S229" s="200">
        <v>0</v>
      </c>
      <c r="T229" s="201">
        <f>S229*H229</f>
        <v>0</v>
      </c>
      <c r="AR229" s="22" t="s">
        <v>178</v>
      </c>
      <c r="AT229" s="22" t="s">
        <v>173</v>
      </c>
      <c r="AU229" s="22" t="s">
        <v>79</v>
      </c>
      <c r="AY229" s="22" t="s">
        <v>171</v>
      </c>
      <c r="BE229" s="202">
        <f>IF(N229="základní",J229,0)</f>
        <v>0</v>
      </c>
      <c r="BF229" s="202">
        <f>IF(N229="snížená",J229,0)</f>
        <v>0</v>
      </c>
      <c r="BG229" s="202">
        <f>IF(N229="zákl. přenesená",J229,0)</f>
        <v>0</v>
      </c>
      <c r="BH229" s="202">
        <f>IF(N229="sníž. přenesená",J229,0)</f>
        <v>0</v>
      </c>
      <c r="BI229" s="202">
        <f>IF(N229="nulová",J229,0)</f>
        <v>0</v>
      </c>
      <c r="BJ229" s="22" t="s">
        <v>77</v>
      </c>
      <c r="BK229" s="202">
        <f>ROUND(I229*H229,2)</f>
        <v>0</v>
      </c>
      <c r="BL229" s="22" t="s">
        <v>178</v>
      </c>
      <c r="BM229" s="22" t="s">
        <v>399</v>
      </c>
    </row>
    <row r="230" spans="2:65" s="11" customFormat="1" ht="27">
      <c r="B230" s="203"/>
      <c r="C230" s="204"/>
      <c r="D230" s="215" t="s">
        <v>180</v>
      </c>
      <c r="E230" s="216" t="s">
        <v>21</v>
      </c>
      <c r="F230" s="217" t="s">
        <v>400</v>
      </c>
      <c r="G230" s="204"/>
      <c r="H230" s="218">
        <v>60.47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180</v>
      </c>
      <c r="AU230" s="214" t="s">
        <v>79</v>
      </c>
      <c r="AV230" s="11" t="s">
        <v>79</v>
      </c>
      <c r="AW230" s="11" t="s">
        <v>33</v>
      </c>
      <c r="AX230" s="11" t="s">
        <v>69</v>
      </c>
      <c r="AY230" s="214" t="s">
        <v>171</v>
      </c>
    </row>
    <row r="231" spans="2:65" s="11" customFormat="1" ht="40.5">
      <c r="B231" s="203"/>
      <c r="C231" s="204"/>
      <c r="D231" s="205" t="s">
        <v>180</v>
      </c>
      <c r="E231" s="206" t="s">
        <v>21</v>
      </c>
      <c r="F231" s="207" t="s">
        <v>401</v>
      </c>
      <c r="G231" s="204"/>
      <c r="H231" s="208">
        <v>79.795000000000002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180</v>
      </c>
      <c r="AU231" s="214" t="s">
        <v>79</v>
      </c>
      <c r="AV231" s="11" t="s">
        <v>79</v>
      </c>
      <c r="AW231" s="11" t="s">
        <v>33</v>
      </c>
      <c r="AX231" s="11" t="s">
        <v>69</v>
      </c>
      <c r="AY231" s="214" t="s">
        <v>171</v>
      </c>
    </row>
    <row r="232" spans="2:65" s="1" customFormat="1" ht="31.5" customHeight="1">
      <c r="B232" s="39"/>
      <c r="C232" s="191" t="s">
        <v>402</v>
      </c>
      <c r="D232" s="191" t="s">
        <v>173</v>
      </c>
      <c r="E232" s="192" t="s">
        <v>403</v>
      </c>
      <c r="F232" s="193" t="s">
        <v>404</v>
      </c>
      <c r="G232" s="194" t="s">
        <v>176</v>
      </c>
      <c r="H232" s="195">
        <v>115.753</v>
      </c>
      <c r="I232" s="196"/>
      <c r="J232" s="197">
        <f>ROUND(I232*H232,2)</f>
        <v>0</v>
      </c>
      <c r="K232" s="193" t="s">
        <v>177</v>
      </c>
      <c r="L232" s="59"/>
      <c r="M232" s="198" t="s">
        <v>21</v>
      </c>
      <c r="N232" s="199" t="s">
        <v>40</v>
      </c>
      <c r="O232" s="40"/>
      <c r="P232" s="200">
        <f>O232*H232</f>
        <v>0</v>
      </c>
      <c r="Q232" s="200">
        <v>0.10421999999999999</v>
      </c>
      <c r="R232" s="200">
        <f>Q232*H232</f>
        <v>12.06377766</v>
      </c>
      <c r="S232" s="200">
        <v>0</v>
      </c>
      <c r="T232" s="201">
        <f>S232*H232</f>
        <v>0</v>
      </c>
      <c r="AR232" s="22" t="s">
        <v>178</v>
      </c>
      <c r="AT232" s="22" t="s">
        <v>173</v>
      </c>
      <c r="AU232" s="22" t="s">
        <v>79</v>
      </c>
      <c r="AY232" s="22" t="s">
        <v>171</v>
      </c>
      <c r="BE232" s="202">
        <f>IF(N232="základní",J232,0)</f>
        <v>0</v>
      </c>
      <c r="BF232" s="202">
        <f>IF(N232="snížená",J232,0)</f>
        <v>0</v>
      </c>
      <c r="BG232" s="202">
        <f>IF(N232="zákl. přenesená",J232,0)</f>
        <v>0</v>
      </c>
      <c r="BH232" s="202">
        <f>IF(N232="sníž. přenesená",J232,0)</f>
        <v>0</v>
      </c>
      <c r="BI232" s="202">
        <f>IF(N232="nulová",J232,0)</f>
        <v>0</v>
      </c>
      <c r="BJ232" s="22" t="s">
        <v>77</v>
      </c>
      <c r="BK232" s="202">
        <f>ROUND(I232*H232,2)</f>
        <v>0</v>
      </c>
      <c r="BL232" s="22" t="s">
        <v>178</v>
      </c>
      <c r="BM232" s="22" t="s">
        <v>405</v>
      </c>
    </row>
    <row r="233" spans="2:65" s="11" customFormat="1">
      <c r="B233" s="203"/>
      <c r="C233" s="204"/>
      <c r="D233" s="215" t="s">
        <v>180</v>
      </c>
      <c r="E233" s="216" t="s">
        <v>21</v>
      </c>
      <c r="F233" s="217" t="s">
        <v>406</v>
      </c>
      <c r="G233" s="204"/>
      <c r="H233" s="218">
        <v>30.03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180</v>
      </c>
      <c r="AU233" s="214" t="s">
        <v>79</v>
      </c>
      <c r="AV233" s="11" t="s">
        <v>79</v>
      </c>
      <c r="AW233" s="11" t="s">
        <v>33</v>
      </c>
      <c r="AX233" s="11" t="s">
        <v>69</v>
      </c>
      <c r="AY233" s="214" t="s">
        <v>171</v>
      </c>
    </row>
    <row r="234" spans="2:65" s="11" customFormat="1" ht="27">
      <c r="B234" s="203"/>
      <c r="C234" s="204"/>
      <c r="D234" s="205" t="s">
        <v>180</v>
      </c>
      <c r="E234" s="206" t="s">
        <v>21</v>
      </c>
      <c r="F234" s="207" t="s">
        <v>407</v>
      </c>
      <c r="G234" s="204"/>
      <c r="H234" s="208">
        <v>85.722999999999999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180</v>
      </c>
      <c r="AU234" s="214" t="s">
        <v>79</v>
      </c>
      <c r="AV234" s="11" t="s">
        <v>79</v>
      </c>
      <c r="AW234" s="11" t="s">
        <v>33</v>
      </c>
      <c r="AX234" s="11" t="s">
        <v>69</v>
      </c>
      <c r="AY234" s="214" t="s">
        <v>171</v>
      </c>
    </row>
    <row r="235" spans="2:65" s="1" customFormat="1" ht="22.5" customHeight="1">
      <c r="B235" s="39"/>
      <c r="C235" s="191" t="s">
        <v>408</v>
      </c>
      <c r="D235" s="191" t="s">
        <v>173</v>
      </c>
      <c r="E235" s="192" t="s">
        <v>409</v>
      </c>
      <c r="F235" s="193" t="s">
        <v>410</v>
      </c>
      <c r="G235" s="194" t="s">
        <v>411</v>
      </c>
      <c r="H235" s="195">
        <v>88.52</v>
      </c>
      <c r="I235" s="196"/>
      <c r="J235" s="197">
        <f>ROUND(I235*H235,2)</f>
        <v>0</v>
      </c>
      <c r="K235" s="193" t="s">
        <v>177</v>
      </c>
      <c r="L235" s="59"/>
      <c r="M235" s="198" t="s">
        <v>21</v>
      </c>
      <c r="N235" s="199" t="s">
        <v>40</v>
      </c>
      <c r="O235" s="40"/>
      <c r="P235" s="200">
        <f>O235*H235</f>
        <v>0</v>
      </c>
      <c r="Q235" s="200">
        <v>1.2E-4</v>
      </c>
      <c r="R235" s="200">
        <f>Q235*H235</f>
        <v>1.0622400000000001E-2</v>
      </c>
      <c r="S235" s="200">
        <v>0</v>
      </c>
      <c r="T235" s="201">
        <f>S235*H235</f>
        <v>0</v>
      </c>
      <c r="AR235" s="22" t="s">
        <v>178</v>
      </c>
      <c r="AT235" s="22" t="s">
        <v>173</v>
      </c>
      <c r="AU235" s="22" t="s">
        <v>79</v>
      </c>
      <c r="AY235" s="22" t="s">
        <v>171</v>
      </c>
      <c r="BE235" s="202">
        <f>IF(N235="základní",J235,0)</f>
        <v>0</v>
      </c>
      <c r="BF235" s="202">
        <f>IF(N235="snížená",J235,0)</f>
        <v>0</v>
      </c>
      <c r="BG235" s="202">
        <f>IF(N235="zákl. přenesená",J235,0)</f>
        <v>0</v>
      </c>
      <c r="BH235" s="202">
        <f>IF(N235="sníž. přenesená",J235,0)</f>
        <v>0</v>
      </c>
      <c r="BI235" s="202">
        <f>IF(N235="nulová",J235,0)</f>
        <v>0</v>
      </c>
      <c r="BJ235" s="22" t="s">
        <v>77</v>
      </c>
      <c r="BK235" s="202">
        <f>ROUND(I235*H235,2)</f>
        <v>0</v>
      </c>
      <c r="BL235" s="22" t="s">
        <v>178</v>
      </c>
      <c r="BM235" s="22" t="s">
        <v>412</v>
      </c>
    </row>
    <row r="236" spans="2:65" s="12" customFormat="1">
      <c r="B236" s="219"/>
      <c r="C236" s="220"/>
      <c r="D236" s="215" t="s">
        <v>180</v>
      </c>
      <c r="E236" s="221" t="s">
        <v>21</v>
      </c>
      <c r="F236" s="222" t="s">
        <v>413</v>
      </c>
      <c r="G236" s="220"/>
      <c r="H236" s="223" t="s">
        <v>21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180</v>
      </c>
      <c r="AU236" s="229" t="s">
        <v>79</v>
      </c>
      <c r="AV236" s="12" t="s">
        <v>77</v>
      </c>
      <c r="AW236" s="12" t="s">
        <v>33</v>
      </c>
      <c r="AX236" s="12" t="s">
        <v>69</v>
      </c>
      <c r="AY236" s="229" t="s">
        <v>171</v>
      </c>
    </row>
    <row r="237" spans="2:65" s="11" customFormat="1">
      <c r="B237" s="203"/>
      <c r="C237" s="204"/>
      <c r="D237" s="215" t="s">
        <v>180</v>
      </c>
      <c r="E237" s="216" t="s">
        <v>21</v>
      </c>
      <c r="F237" s="217" t="s">
        <v>414</v>
      </c>
      <c r="G237" s="204"/>
      <c r="H237" s="218">
        <v>21.14</v>
      </c>
      <c r="I237" s="209"/>
      <c r="J237" s="204"/>
      <c r="K237" s="204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180</v>
      </c>
      <c r="AU237" s="214" t="s">
        <v>79</v>
      </c>
      <c r="AV237" s="11" t="s">
        <v>79</v>
      </c>
      <c r="AW237" s="11" t="s">
        <v>33</v>
      </c>
      <c r="AX237" s="11" t="s">
        <v>69</v>
      </c>
      <c r="AY237" s="214" t="s">
        <v>171</v>
      </c>
    </row>
    <row r="238" spans="2:65" s="11" customFormat="1">
      <c r="B238" s="203"/>
      <c r="C238" s="204"/>
      <c r="D238" s="215" t="s">
        <v>180</v>
      </c>
      <c r="E238" s="216" t="s">
        <v>21</v>
      </c>
      <c r="F238" s="217" t="s">
        <v>415</v>
      </c>
      <c r="G238" s="204"/>
      <c r="H238" s="218">
        <v>10.39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180</v>
      </c>
      <c r="AU238" s="214" t="s">
        <v>79</v>
      </c>
      <c r="AV238" s="11" t="s">
        <v>79</v>
      </c>
      <c r="AW238" s="11" t="s">
        <v>33</v>
      </c>
      <c r="AX238" s="11" t="s">
        <v>69</v>
      </c>
      <c r="AY238" s="214" t="s">
        <v>171</v>
      </c>
    </row>
    <row r="239" spans="2:65" s="12" customFormat="1">
      <c r="B239" s="219"/>
      <c r="C239" s="220"/>
      <c r="D239" s="215" t="s">
        <v>180</v>
      </c>
      <c r="E239" s="221" t="s">
        <v>21</v>
      </c>
      <c r="F239" s="222" t="s">
        <v>416</v>
      </c>
      <c r="G239" s="220"/>
      <c r="H239" s="223" t="s">
        <v>21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AT239" s="229" t="s">
        <v>180</v>
      </c>
      <c r="AU239" s="229" t="s">
        <v>79</v>
      </c>
      <c r="AV239" s="12" t="s">
        <v>77</v>
      </c>
      <c r="AW239" s="12" t="s">
        <v>33</v>
      </c>
      <c r="AX239" s="12" t="s">
        <v>69</v>
      </c>
      <c r="AY239" s="229" t="s">
        <v>171</v>
      </c>
    </row>
    <row r="240" spans="2:65" s="11" customFormat="1">
      <c r="B240" s="203"/>
      <c r="C240" s="204"/>
      <c r="D240" s="215" t="s">
        <v>180</v>
      </c>
      <c r="E240" s="216" t="s">
        <v>21</v>
      </c>
      <c r="F240" s="217" t="s">
        <v>417</v>
      </c>
      <c r="G240" s="204"/>
      <c r="H240" s="218">
        <v>28.86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180</v>
      </c>
      <c r="AU240" s="214" t="s">
        <v>79</v>
      </c>
      <c r="AV240" s="11" t="s">
        <v>79</v>
      </c>
      <c r="AW240" s="11" t="s">
        <v>33</v>
      </c>
      <c r="AX240" s="11" t="s">
        <v>69</v>
      </c>
      <c r="AY240" s="214" t="s">
        <v>171</v>
      </c>
    </row>
    <row r="241" spans="2:65" s="11" customFormat="1">
      <c r="B241" s="203"/>
      <c r="C241" s="204"/>
      <c r="D241" s="205" t="s">
        <v>180</v>
      </c>
      <c r="E241" s="206" t="s">
        <v>21</v>
      </c>
      <c r="F241" s="207" t="s">
        <v>418</v>
      </c>
      <c r="G241" s="204"/>
      <c r="H241" s="208">
        <v>28.13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180</v>
      </c>
      <c r="AU241" s="214" t="s">
        <v>79</v>
      </c>
      <c r="AV241" s="11" t="s">
        <v>79</v>
      </c>
      <c r="AW241" s="11" t="s">
        <v>33</v>
      </c>
      <c r="AX241" s="11" t="s">
        <v>69</v>
      </c>
      <c r="AY241" s="214" t="s">
        <v>171</v>
      </c>
    </row>
    <row r="242" spans="2:65" s="1" customFormat="1" ht="22.5" customHeight="1">
      <c r="B242" s="39"/>
      <c r="C242" s="191" t="s">
        <v>419</v>
      </c>
      <c r="D242" s="191" t="s">
        <v>173</v>
      </c>
      <c r="E242" s="192" t="s">
        <v>420</v>
      </c>
      <c r="F242" s="193" t="s">
        <v>421</v>
      </c>
      <c r="G242" s="194" t="s">
        <v>411</v>
      </c>
      <c r="H242" s="195">
        <v>88.25</v>
      </c>
      <c r="I242" s="196"/>
      <c r="J242" s="197">
        <f>ROUND(I242*H242,2)</f>
        <v>0</v>
      </c>
      <c r="K242" s="193" t="s">
        <v>177</v>
      </c>
      <c r="L242" s="59"/>
      <c r="M242" s="198" t="s">
        <v>21</v>
      </c>
      <c r="N242" s="199" t="s">
        <v>40</v>
      </c>
      <c r="O242" s="40"/>
      <c r="P242" s="200">
        <f>O242*H242</f>
        <v>0</v>
      </c>
      <c r="Q242" s="200">
        <v>1.3999999999999999E-4</v>
      </c>
      <c r="R242" s="200">
        <f>Q242*H242</f>
        <v>1.2355E-2</v>
      </c>
      <c r="S242" s="200">
        <v>0</v>
      </c>
      <c r="T242" s="201">
        <f>S242*H242</f>
        <v>0</v>
      </c>
      <c r="AR242" s="22" t="s">
        <v>178</v>
      </c>
      <c r="AT242" s="22" t="s">
        <v>173</v>
      </c>
      <c r="AU242" s="22" t="s">
        <v>79</v>
      </c>
      <c r="AY242" s="22" t="s">
        <v>171</v>
      </c>
      <c r="BE242" s="202">
        <f>IF(N242="základní",J242,0)</f>
        <v>0</v>
      </c>
      <c r="BF242" s="202">
        <f>IF(N242="snížená",J242,0)</f>
        <v>0</v>
      </c>
      <c r="BG242" s="202">
        <f>IF(N242="zákl. přenesená",J242,0)</f>
        <v>0</v>
      </c>
      <c r="BH242" s="202">
        <f>IF(N242="sníž. přenesená",J242,0)</f>
        <v>0</v>
      </c>
      <c r="BI242" s="202">
        <f>IF(N242="nulová",J242,0)</f>
        <v>0</v>
      </c>
      <c r="BJ242" s="22" t="s">
        <v>77</v>
      </c>
      <c r="BK242" s="202">
        <f>ROUND(I242*H242,2)</f>
        <v>0</v>
      </c>
      <c r="BL242" s="22" t="s">
        <v>178</v>
      </c>
      <c r="BM242" s="22" t="s">
        <v>422</v>
      </c>
    </row>
    <row r="243" spans="2:65" s="11" customFormat="1">
      <c r="B243" s="203"/>
      <c r="C243" s="204"/>
      <c r="D243" s="215" t="s">
        <v>180</v>
      </c>
      <c r="E243" s="216" t="s">
        <v>21</v>
      </c>
      <c r="F243" s="217" t="s">
        <v>423</v>
      </c>
      <c r="G243" s="204"/>
      <c r="H243" s="218">
        <v>33</v>
      </c>
      <c r="I243" s="209"/>
      <c r="J243" s="204"/>
      <c r="K243" s="204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180</v>
      </c>
      <c r="AU243" s="214" t="s">
        <v>79</v>
      </c>
      <c r="AV243" s="11" t="s">
        <v>79</v>
      </c>
      <c r="AW243" s="11" t="s">
        <v>33</v>
      </c>
      <c r="AX243" s="11" t="s">
        <v>69</v>
      </c>
      <c r="AY243" s="214" t="s">
        <v>171</v>
      </c>
    </row>
    <row r="244" spans="2:65" s="11" customFormat="1">
      <c r="B244" s="203"/>
      <c r="C244" s="204"/>
      <c r="D244" s="205" t="s">
        <v>180</v>
      </c>
      <c r="E244" s="206" t="s">
        <v>21</v>
      </c>
      <c r="F244" s="207" t="s">
        <v>424</v>
      </c>
      <c r="G244" s="204"/>
      <c r="H244" s="208">
        <v>55.25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180</v>
      </c>
      <c r="AU244" s="214" t="s">
        <v>79</v>
      </c>
      <c r="AV244" s="11" t="s">
        <v>79</v>
      </c>
      <c r="AW244" s="11" t="s">
        <v>33</v>
      </c>
      <c r="AX244" s="11" t="s">
        <v>69</v>
      </c>
      <c r="AY244" s="214" t="s">
        <v>171</v>
      </c>
    </row>
    <row r="245" spans="2:65" s="1" customFormat="1" ht="22.5" customHeight="1">
      <c r="B245" s="39"/>
      <c r="C245" s="191" t="s">
        <v>425</v>
      </c>
      <c r="D245" s="191" t="s">
        <v>173</v>
      </c>
      <c r="E245" s="192" t="s">
        <v>426</v>
      </c>
      <c r="F245" s="193" t="s">
        <v>427</v>
      </c>
      <c r="G245" s="194" t="s">
        <v>176</v>
      </c>
      <c r="H245" s="195">
        <v>1.472</v>
      </c>
      <c r="I245" s="196"/>
      <c r="J245" s="197">
        <f>ROUND(I245*H245,2)</f>
        <v>0</v>
      </c>
      <c r="K245" s="193" t="s">
        <v>177</v>
      </c>
      <c r="L245" s="59"/>
      <c r="M245" s="198" t="s">
        <v>21</v>
      </c>
      <c r="N245" s="199" t="s">
        <v>40</v>
      </c>
      <c r="O245" s="40"/>
      <c r="P245" s="200">
        <f>O245*H245</f>
        <v>0</v>
      </c>
      <c r="Q245" s="200">
        <v>0.17818000000000001</v>
      </c>
      <c r="R245" s="200">
        <f>Q245*H245</f>
        <v>0.26228096000000001</v>
      </c>
      <c r="S245" s="200">
        <v>0</v>
      </c>
      <c r="T245" s="201">
        <f>S245*H245</f>
        <v>0</v>
      </c>
      <c r="AR245" s="22" t="s">
        <v>178</v>
      </c>
      <c r="AT245" s="22" t="s">
        <v>173</v>
      </c>
      <c r="AU245" s="22" t="s">
        <v>79</v>
      </c>
      <c r="AY245" s="22" t="s">
        <v>171</v>
      </c>
      <c r="BE245" s="202">
        <f>IF(N245="základní",J245,0)</f>
        <v>0</v>
      </c>
      <c r="BF245" s="202">
        <f>IF(N245="snížená",J245,0)</f>
        <v>0</v>
      </c>
      <c r="BG245" s="202">
        <f>IF(N245="zákl. přenesená",J245,0)</f>
        <v>0</v>
      </c>
      <c r="BH245" s="202">
        <f>IF(N245="sníž. přenesená",J245,0)</f>
        <v>0</v>
      </c>
      <c r="BI245" s="202">
        <f>IF(N245="nulová",J245,0)</f>
        <v>0</v>
      </c>
      <c r="BJ245" s="22" t="s">
        <v>77</v>
      </c>
      <c r="BK245" s="202">
        <f>ROUND(I245*H245,2)</f>
        <v>0</v>
      </c>
      <c r="BL245" s="22" t="s">
        <v>178</v>
      </c>
      <c r="BM245" s="22" t="s">
        <v>428</v>
      </c>
    </row>
    <row r="246" spans="2:65" s="12" customFormat="1">
      <c r="B246" s="219"/>
      <c r="C246" s="220"/>
      <c r="D246" s="215" t="s">
        <v>180</v>
      </c>
      <c r="E246" s="221" t="s">
        <v>21</v>
      </c>
      <c r="F246" s="222" t="s">
        <v>364</v>
      </c>
      <c r="G246" s="220"/>
      <c r="H246" s="223" t="s">
        <v>21</v>
      </c>
      <c r="I246" s="224"/>
      <c r="J246" s="220"/>
      <c r="K246" s="220"/>
      <c r="L246" s="225"/>
      <c r="M246" s="226"/>
      <c r="N246" s="227"/>
      <c r="O246" s="227"/>
      <c r="P246" s="227"/>
      <c r="Q246" s="227"/>
      <c r="R246" s="227"/>
      <c r="S246" s="227"/>
      <c r="T246" s="228"/>
      <c r="AT246" s="229" t="s">
        <v>180</v>
      </c>
      <c r="AU246" s="229" t="s">
        <v>79</v>
      </c>
      <c r="AV246" s="12" t="s">
        <v>77</v>
      </c>
      <c r="AW246" s="12" t="s">
        <v>33</v>
      </c>
      <c r="AX246" s="12" t="s">
        <v>69</v>
      </c>
      <c r="AY246" s="229" t="s">
        <v>171</v>
      </c>
    </row>
    <row r="247" spans="2:65" s="11" customFormat="1">
      <c r="B247" s="203"/>
      <c r="C247" s="204"/>
      <c r="D247" s="215" t="s">
        <v>180</v>
      </c>
      <c r="E247" s="216" t="s">
        <v>21</v>
      </c>
      <c r="F247" s="217" t="s">
        <v>429</v>
      </c>
      <c r="G247" s="204"/>
      <c r="H247" s="218">
        <v>1.024</v>
      </c>
      <c r="I247" s="209"/>
      <c r="J247" s="204"/>
      <c r="K247" s="204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180</v>
      </c>
      <c r="AU247" s="214" t="s">
        <v>79</v>
      </c>
      <c r="AV247" s="11" t="s">
        <v>79</v>
      </c>
      <c r="AW247" s="11" t="s">
        <v>33</v>
      </c>
      <c r="AX247" s="11" t="s">
        <v>69</v>
      </c>
      <c r="AY247" s="214" t="s">
        <v>171</v>
      </c>
    </row>
    <row r="248" spans="2:65" s="12" customFormat="1">
      <c r="B248" s="219"/>
      <c r="C248" s="220"/>
      <c r="D248" s="215" t="s">
        <v>180</v>
      </c>
      <c r="E248" s="221" t="s">
        <v>21</v>
      </c>
      <c r="F248" s="222" t="s">
        <v>366</v>
      </c>
      <c r="G248" s="220"/>
      <c r="H248" s="223" t="s">
        <v>21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AT248" s="229" t="s">
        <v>180</v>
      </c>
      <c r="AU248" s="229" t="s">
        <v>79</v>
      </c>
      <c r="AV248" s="12" t="s">
        <v>77</v>
      </c>
      <c r="AW248" s="12" t="s">
        <v>33</v>
      </c>
      <c r="AX248" s="12" t="s">
        <v>69</v>
      </c>
      <c r="AY248" s="229" t="s">
        <v>171</v>
      </c>
    </row>
    <row r="249" spans="2:65" s="11" customFormat="1">
      <c r="B249" s="203"/>
      <c r="C249" s="204"/>
      <c r="D249" s="215" t="s">
        <v>180</v>
      </c>
      <c r="E249" s="216" t="s">
        <v>21</v>
      </c>
      <c r="F249" s="217" t="s">
        <v>430</v>
      </c>
      <c r="G249" s="204"/>
      <c r="H249" s="218">
        <v>0.44800000000000001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180</v>
      </c>
      <c r="AU249" s="214" t="s">
        <v>79</v>
      </c>
      <c r="AV249" s="11" t="s">
        <v>79</v>
      </c>
      <c r="AW249" s="11" t="s">
        <v>33</v>
      </c>
      <c r="AX249" s="11" t="s">
        <v>69</v>
      </c>
      <c r="AY249" s="214" t="s">
        <v>171</v>
      </c>
    </row>
    <row r="250" spans="2:65" s="10" customFormat="1" ht="29.85" customHeight="1">
      <c r="B250" s="174"/>
      <c r="C250" s="175"/>
      <c r="D250" s="188" t="s">
        <v>68</v>
      </c>
      <c r="E250" s="189" t="s">
        <v>178</v>
      </c>
      <c r="F250" s="189" t="s">
        <v>431</v>
      </c>
      <c r="G250" s="175"/>
      <c r="H250" s="175"/>
      <c r="I250" s="178"/>
      <c r="J250" s="190">
        <f>BK250</f>
        <v>0</v>
      </c>
      <c r="K250" s="175"/>
      <c r="L250" s="180"/>
      <c r="M250" s="181"/>
      <c r="N250" s="182"/>
      <c r="O250" s="182"/>
      <c r="P250" s="183">
        <f>SUM(P251:P318)</f>
        <v>0</v>
      </c>
      <c r="Q250" s="182"/>
      <c r="R250" s="183">
        <f>SUM(R251:R318)</f>
        <v>174.78033369999994</v>
      </c>
      <c r="S250" s="182"/>
      <c r="T250" s="184">
        <f>SUM(T251:T318)</f>
        <v>0</v>
      </c>
      <c r="AR250" s="185" t="s">
        <v>77</v>
      </c>
      <c r="AT250" s="186" t="s">
        <v>68</v>
      </c>
      <c r="AU250" s="186" t="s">
        <v>77</v>
      </c>
      <c r="AY250" s="185" t="s">
        <v>171</v>
      </c>
      <c r="BK250" s="187">
        <f>SUM(BK251:BK318)</f>
        <v>0</v>
      </c>
    </row>
    <row r="251" spans="2:65" s="1" customFormat="1" ht="31.5" customHeight="1">
      <c r="B251" s="39"/>
      <c r="C251" s="191" t="s">
        <v>432</v>
      </c>
      <c r="D251" s="191" t="s">
        <v>173</v>
      </c>
      <c r="E251" s="192" t="s">
        <v>433</v>
      </c>
      <c r="F251" s="193" t="s">
        <v>434</v>
      </c>
      <c r="G251" s="194" t="s">
        <v>176</v>
      </c>
      <c r="H251" s="195">
        <v>587.38699999999994</v>
      </c>
      <c r="I251" s="196"/>
      <c r="J251" s="197">
        <f>ROUND(I251*H251,2)</f>
        <v>0</v>
      </c>
      <c r="K251" s="193" t="s">
        <v>21</v>
      </c>
      <c r="L251" s="59"/>
      <c r="M251" s="198" t="s">
        <v>21</v>
      </c>
      <c r="N251" s="199" t="s">
        <v>40</v>
      </c>
      <c r="O251" s="40"/>
      <c r="P251" s="200">
        <f>O251*H251</f>
        <v>0</v>
      </c>
      <c r="Q251" s="200">
        <v>0.12938</v>
      </c>
      <c r="R251" s="200">
        <f>Q251*H251</f>
        <v>75.996130059999984</v>
      </c>
      <c r="S251" s="200">
        <v>0</v>
      </c>
      <c r="T251" s="201">
        <f>S251*H251</f>
        <v>0</v>
      </c>
      <c r="AR251" s="22" t="s">
        <v>178</v>
      </c>
      <c r="AT251" s="22" t="s">
        <v>173</v>
      </c>
      <c r="AU251" s="22" t="s">
        <v>79</v>
      </c>
      <c r="AY251" s="22" t="s">
        <v>171</v>
      </c>
      <c r="BE251" s="202">
        <f>IF(N251="základní",J251,0)</f>
        <v>0</v>
      </c>
      <c r="BF251" s="202">
        <f>IF(N251="snížená",J251,0)</f>
        <v>0</v>
      </c>
      <c r="BG251" s="202">
        <f>IF(N251="zákl. přenesená",J251,0)</f>
        <v>0</v>
      </c>
      <c r="BH251" s="202">
        <f>IF(N251="sníž. přenesená",J251,0)</f>
        <v>0</v>
      </c>
      <c r="BI251" s="202">
        <f>IF(N251="nulová",J251,0)</f>
        <v>0</v>
      </c>
      <c r="BJ251" s="22" t="s">
        <v>77</v>
      </c>
      <c r="BK251" s="202">
        <f>ROUND(I251*H251,2)</f>
        <v>0</v>
      </c>
      <c r="BL251" s="22" t="s">
        <v>178</v>
      </c>
      <c r="BM251" s="22" t="s">
        <v>435</v>
      </c>
    </row>
    <row r="252" spans="2:65" s="11" customFormat="1">
      <c r="B252" s="203"/>
      <c r="C252" s="204"/>
      <c r="D252" s="215" t="s">
        <v>180</v>
      </c>
      <c r="E252" s="216" t="s">
        <v>21</v>
      </c>
      <c r="F252" s="217" t="s">
        <v>436</v>
      </c>
      <c r="G252" s="204"/>
      <c r="H252" s="218">
        <v>271.34300000000002</v>
      </c>
      <c r="I252" s="209"/>
      <c r="J252" s="204"/>
      <c r="K252" s="204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180</v>
      </c>
      <c r="AU252" s="214" t="s">
        <v>79</v>
      </c>
      <c r="AV252" s="11" t="s">
        <v>79</v>
      </c>
      <c r="AW252" s="11" t="s">
        <v>33</v>
      </c>
      <c r="AX252" s="11" t="s">
        <v>69</v>
      </c>
      <c r="AY252" s="214" t="s">
        <v>171</v>
      </c>
    </row>
    <row r="253" spans="2:65" s="11" customFormat="1">
      <c r="B253" s="203"/>
      <c r="C253" s="204"/>
      <c r="D253" s="205" t="s">
        <v>180</v>
      </c>
      <c r="E253" s="206" t="s">
        <v>21</v>
      </c>
      <c r="F253" s="207" t="s">
        <v>437</v>
      </c>
      <c r="G253" s="204"/>
      <c r="H253" s="208">
        <v>316.04399999999998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180</v>
      </c>
      <c r="AU253" s="214" t="s">
        <v>79</v>
      </c>
      <c r="AV253" s="11" t="s">
        <v>79</v>
      </c>
      <c r="AW253" s="11" t="s">
        <v>33</v>
      </c>
      <c r="AX253" s="11" t="s">
        <v>69</v>
      </c>
      <c r="AY253" s="214" t="s">
        <v>171</v>
      </c>
    </row>
    <row r="254" spans="2:65" s="1" customFormat="1" ht="22.5" customHeight="1">
      <c r="B254" s="39"/>
      <c r="C254" s="191" t="s">
        <v>438</v>
      </c>
      <c r="D254" s="191" t="s">
        <v>173</v>
      </c>
      <c r="E254" s="192" t="s">
        <v>439</v>
      </c>
      <c r="F254" s="193" t="s">
        <v>440</v>
      </c>
      <c r="G254" s="194" t="s">
        <v>184</v>
      </c>
      <c r="H254" s="195">
        <v>34.726999999999997</v>
      </c>
      <c r="I254" s="196"/>
      <c r="J254" s="197">
        <f>ROUND(I254*H254,2)</f>
        <v>0</v>
      </c>
      <c r="K254" s="193" t="s">
        <v>177</v>
      </c>
      <c r="L254" s="59"/>
      <c r="M254" s="198" t="s">
        <v>21</v>
      </c>
      <c r="N254" s="199" t="s">
        <v>40</v>
      </c>
      <c r="O254" s="40"/>
      <c r="P254" s="200">
        <f>O254*H254</f>
        <v>0</v>
      </c>
      <c r="Q254" s="200">
        <v>2.4533999999999998</v>
      </c>
      <c r="R254" s="200">
        <f>Q254*H254</f>
        <v>85.199221799999989</v>
      </c>
      <c r="S254" s="200">
        <v>0</v>
      </c>
      <c r="T254" s="201">
        <f>S254*H254</f>
        <v>0</v>
      </c>
      <c r="AR254" s="22" t="s">
        <v>178</v>
      </c>
      <c r="AT254" s="22" t="s">
        <v>173</v>
      </c>
      <c r="AU254" s="22" t="s">
        <v>79</v>
      </c>
      <c r="AY254" s="22" t="s">
        <v>171</v>
      </c>
      <c r="BE254" s="202">
        <f>IF(N254="základní",J254,0)</f>
        <v>0</v>
      </c>
      <c r="BF254" s="202">
        <f>IF(N254="snížená",J254,0)</f>
        <v>0</v>
      </c>
      <c r="BG254" s="202">
        <f>IF(N254="zákl. přenesená",J254,0)</f>
        <v>0</v>
      </c>
      <c r="BH254" s="202">
        <f>IF(N254="sníž. přenesená",J254,0)</f>
        <v>0</v>
      </c>
      <c r="BI254" s="202">
        <f>IF(N254="nulová",J254,0)</f>
        <v>0</v>
      </c>
      <c r="BJ254" s="22" t="s">
        <v>77</v>
      </c>
      <c r="BK254" s="202">
        <f>ROUND(I254*H254,2)</f>
        <v>0</v>
      </c>
      <c r="BL254" s="22" t="s">
        <v>178</v>
      </c>
      <c r="BM254" s="22" t="s">
        <v>441</v>
      </c>
    </row>
    <row r="255" spans="2:65" s="11" customFormat="1">
      <c r="B255" s="203"/>
      <c r="C255" s="204"/>
      <c r="D255" s="215" t="s">
        <v>180</v>
      </c>
      <c r="E255" s="216" t="s">
        <v>21</v>
      </c>
      <c r="F255" s="217" t="s">
        <v>442</v>
      </c>
      <c r="G255" s="204"/>
      <c r="H255" s="218">
        <v>7.0279999999999996</v>
      </c>
      <c r="I255" s="209"/>
      <c r="J255" s="204"/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180</v>
      </c>
      <c r="AU255" s="214" t="s">
        <v>79</v>
      </c>
      <c r="AV255" s="11" t="s">
        <v>79</v>
      </c>
      <c r="AW255" s="11" t="s">
        <v>33</v>
      </c>
      <c r="AX255" s="11" t="s">
        <v>69</v>
      </c>
      <c r="AY255" s="214" t="s">
        <v>171</v>
      </c>
    </row>
    <row r="256" spans="2:65" s="11" customFormat="1">
      <c r="B256" s="203"/>
      <c r="C256" s="204"/>
      <c r="D256" s="215" t="s">
        <v>180</v>
      </c>
      <c r="E256" s="216" t="s">
        <v>21</v>
      </c>
      <c r="F256" s="217" t="s">
        <v>271</v>
      </c>
      <c r="G256" s="204"/>
      <c r="H256" s="218">
        <v>4.2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180</v>
      </c>
      <c r="AU256" s="214" t="s">
        <v>79</v>
      </c>
      <c r="AV256" s="11" t="s">
        <v>79</v>
      </c>
      <c r="AW256" s="11" t="s">
        <v>33</v>
      </c>
      <c r="AX256" s="11" t="s">
        <v>69</v>
      </c>
      <c r="AY256" s="214" t="s">
        <v>171</v>
      </c>
    </row>
    <row r="257" spans="2:65" s="11" customFormat="1">
      <c r="B257" s="203"/>
      <c r="C257" s="204"/>
      <c r="D257" s="215" t="s">
        <v>180</v>
      </c>
      <c r="E257" s="216" t="s">
        <v>21</v>
      </c>
      <c r="F257" s="217" t="s">
        <v>443</v>
      </c>
      <c r="G257" s="204"/>
      <c r="H257" s="218">
        <v>1.667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180</v>
      </c>
      <c r="AU257" s="214" t="s">
        <v>79</v>
      </c>
      <c r="AV257" s="11" t="s">
        <v>79</v>
      </c>
      <c r="AW257" s="11" t="s">
        <v>33</v>
      </c>
      <c r="AX257" s="11" t="s">
        <v>69</v>
      </c>
      <c r="AY257" s="214" t="s">
        <v>171</v>
      </c>
    </row>
    <row r="258" spans="2:65" s="11" customFormat="1">
      <c r="B258" s="203"/>
      <c r="C258" s="204"/>
      <c r="D258" s="215" t="s">
        <v>180</v>
      </c>
      <c r="E258" s="216" t="s">
        <v>21</v>
      </c>
      <c r="F258" s="217" t="s">
        <v>273</v>
      </c>
      <c r="G258" s="204"/>
      <c r="H258" s="218">
        <v>1.159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180</v>
      </c>
      <c r="AU258" s="214" t="s">
        <v>79</v>
      </c>
      <c r="AV258" s="11" t="s">
        <v>79</v>
      </c>
      <c r="AW258" s="11" t="s">
        <v>33</v>
      </c>
      <c r="AX258" s="11" t="s">
        <v>69</v>
      </c>
      <c r="AY258" s="214" t="s">
        <v>171</v>
      </c>
    </row>
    <row r="259" spans="2:65" s="11" customFormat="1">
      <c r="B259" s="203"/>
      <c r="C259" s="204"/>
      <c r="D259" s="215" t="s">
        <v>180</v>
      </c>
      <c r="E259" s="216" t="s">
        <v>21</v>
      </c>
      <c r="F259" s="217" t="s">
        <v>444</v>
      </c>
      <c r="G259" s="204"/>
      <c r="H259" s="218">
        <v>5.8410000000000002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180</v>
      </c>
      <c r="AU259" s="214" t="s">
        <v>79</v>
      </c>
      <c r="AV259" s="11" t="s">
        <v>79</v>
      </c>
      <c r="AW259" s="11" t="s">
        <v>33</v>
      </c>
      <c r="AX259" s="11" t="s">
        <v>69</v>
      </c>
      <c r="AY259" s="214" t="s">
        <v>171</v>
      </c>
    </row>
    <row r="260" spans="2:65" s="11" customFormat="1">
      <c r="B260" s="203"/>
      <c r="C260" s="204"/>
      <c r="D260" s="215" t="s">
        <v>180</v>
      </c>
      <c r="E260" s="216" t="s">
        <v>21</v>
      </c>
      <c r="F260" s="217" t="s">
        <v>274</v>
      </c>
      <c r="G260" s="204"/>
      <c r="H260" s="218">
        <v>3.718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180</v>
      </c>
      <c r="AU260" s="214" t="s">
        <v>79</v>
      </c>
      <c r="AV260" s="11" t="s">
        <v>79</v>
      </c>
      <c r="AW260" s="11" t="s">
        <v>33</v>
      </c>
      <c r="AX260" s="11" t="s">
        <v>69</v>
      </c>
      <c r="AY260" s="214" t="s">
        <v>171</v>
      </c>
    </row>
    <row r="261" spans="2:65" s="11" customFormat="1">
      <c r="B261" s="203"/>
      <c r="C261" s="204"/>
      <c r="D261" s="215" t="s">
        <v>180</v>
      </c>
      <c r="E261" s="216" t="s">
        <v>21</v>
      </c>
      <c r="F261" s="217" t="s">
        <v>445</v>
      </c>
      <c r="G261" s="204"/>
      <c r="H261" s="218">
        <v>4.1139999999999999</v>
      </c>
      <c r="I261" s="209"/>
      <c r="J261" s="204"/>
      <c r="K261" s="204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180</v>
      </c>
      <c r="AU261" s="214" t="s">
        <v>79</v>
      </c>
      <c r="AV261" s="11" t="s">
        <v>79</v>
      </c>
      <c r="AW261" s="11" t="s">
        <v>33</v>
      </c>
      <c r="AX261" s="11" t="s">
        <v>69</v>
      </c>
      <c r="AY261" s="214" t="s">
        <v>171</v>
      </c>
    </row>
    <row r="262" spans="2:65" s="11" customFormat="1">
      <c r="B262" s="203"/>
      <c r="C262" s="204"/>
      <c r="D262" s="205" t="s">
        <v>180</v>
      </c>
      <c r="E262" s="206" t="s">
        <v>21</v>
      </c>
      <c r="F262" s="207" t="s">
        <v>446</v>
      </c>
      <c r="G262" s="204"/>
      <c r="H262" s="208">
        <v>7</v>
      </c>
      <c r="I262" s="209"/>
      <c r="J262" s="204"/>
      <c r="K262" s="204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180</v>
      </c>
      <c r="AU262" s="214" t="s">
        <v>79</v>
      </c>
      <c r="AV262" s="11" t="s">
        <v>79</v>
      </c>
      <c r="AW262" s="11" t="s">
        <v>33</v>
      </c>
      <c r="AX262" s="11" t="s">
        <v>69</v>
      </c>
      <c r="AY262" s="214" t="s">
        <v>171</v>
      </c>
    </row>
    <row r="263" spans="2:65" s="1" customFormat="1" ht="22.5" customHeight="1">
      <c r="B263" s="39"/>
      <c r="C263" s="191" t="s">
        <v>447</v>
      </c>
      <c r="D263" s="191" t="s">
        <v>173</v>
      </c>
      <c r="E263" s="192" t="s">
        <v>448</v>
      </c>
      <c r="F263" s="193" t="s">
        <v>449</v>
      </c>
      <c r="G263" s="194" t="s">
        <v>176</v>
      </c>
      <c r="H263" s="195">
        <v>286.51</v>
      </c>
      <c r="I263" s="196"/>
      <c r="J263" s="197">
        <f>ROUND(I263*H263,2)</f>
        <v>0</v>
      </c>
      <c r="K263" s="193" t="s">
        <v>177</v>
      </c>
      <c r="L263" s="59"/>
      <c r="M263" s="198" t="s">
        <v>21</v>
      </c>
      <c r="N263" s="199" t="s">
        <v>40</v>
      </c>
      <c r="O263" s="40"/>
      <c r="P263" s="200">
        <f>O263*H263</f>
        <v>0</v>
      </c>
      <c r="Q263" s="200">
        <v>5.1900000000000002E-3</v>
      </c>
      <c r="R263" s="200">
        <f>Q263*H263</f>
        <v>1.4869869</v>
      </c>
      <c r="S263" s="200">
        <v>0</v>
      </c>
      <c r="T263" s="201">
        <f>S263*H263</f>
        <v>0</v>
      </c>
      <c r="AR263" s="22" t="s">
        <v>178</v>
      </c>
      <c r="AT263" s="22" t="s">
        <v>173</v>
      </c>
      <c r="AU263" s="22" t="s">
        <v>79</v>
      </c>
      <c r="AY263" s="22" t="s">
        <v>171</v>
      </c>
      <c r="BE263" s="202">
        <f>IF(N263="základní",J263,0)</f>
        <v>0</v>
      </c>
      <c r="BF263" s="202">
        <f>IF(N263="snížená",J263,0)</f>
        <v>0</v>
      </c>
      <c r="BG263" s="202">
        <f>IF(N263="zákl. přenesená",J263,0)</f>
        <v>0</v>
      </c>
      <c r="BH263" s="202">
        <f>IF(N263="sníž. přenesená",J263,0)</f>
        <v>0</v>
      </c>
      <c r="BI263" s="202">
        <f>IF(N263="nulová",J263,0)</f>
        <v>0</v>
      </c>
      <c r="BJ263" s="22" t="s">
        <v>77</v>
      </c>
      <c r="BK263" s="202">
        <f>ROUND(I263*H263,2)</f>
        <v>0</v>
      </c>
      <c r="BL263" s="22" t="s">
        <v>178</v>
      </c>
      <c r="BM263" s="22" t="s">
        <v>450</v>
      </c>
    </row>
    <row r="264" spans="2:65" s="11" customFormat="1">
      <c r="B264" s="203"/>
      <c r="C264" s="204"/>
      <c r="D264" s="215" t="s">
        <v>180</v>
      </c>
      <c r="E264" s="216" t="s">
        <v>21</v>
      </c>
      <c r="F264" s="217" t="s">
        <v>451</v>
      </c>
      <c r="G264" s="204"/>
      <c r="H264" s="218">
        <v>65.59</v>
      </c>
      <c r="I264" s="209"/>
      <c r="J264" s="204"/>
      <c r="K264" s="204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180</v>
      </c>
      <c r="AU264" s="214" t="s">
        <v>79</v>
      </c>
      <c r="AV264" s="11" t="s">
        <v>79</v>
      </c>
      <c r="AW264" s="11" t="s">
        <v>33</v>
      </c>
      <c r="AX264" s="11" t="s">
        <v>69</v>
      </c>
      <c r="AY264" s="214" t="s">
        <v>171</v>
      </c>
    </row>
    <row r="265" spans="2:65" s="11" customFormat="1">
      <c r="B265" s="203"/>
      <c r="C265" s="204"/>
      <c r="D265" s="215" t="s">
        <v>180</v>
      </c>
      <c r="E265" s="216" t="s">
        <v>21</v>
      </c>
      <c r="F265" s="217" t="s">
        <v>452</v>
      </c>
      <c r="G265" s="204"/>
      <c r="H265" s="218">
        <v>47.04</v>
      </c>
      <c r="I265" s="209"/>
      <c r="J265" s="204"/>
      <c r="K265" s="204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180</v>
      </c>
      <c r="AU265" s="214" t="s">
        <v>79</v>
      </c>
      <c r="AV265" s="11" t="s">
        <v>79</v>
      </c>
      <c r="AW265" s="11" t="s">
        <v>33</v>
      </c>
      <c r="AX265" s="11" t="s">
        <v>69</v>
      </c>
      <c r="AY265" s="214" t="s">
        <v>171</v>
      </c>
    </row>
    <row r="266" spans="2:65" s="11" customFormat="1">
      <c r="B266" s="203"/>
      <c r="C266" s="204"/>
      <c r="D266" s="215" t="s">
        <v>180</v>
      </c>
      <c r="E266" s="216" t="s">
        <v>21</v>
      </c>
      <c r="F266" s="217" t="s">
        <v>453</v>
      </c>
      <c r="G266" s="204"/>
      <c r="H266" s="218">
        <v>18.669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180</v>
      </c>
      <c r="AU266" s="214" t="s">
        <v>79</v>
      </c>
      <c r="AV266" s="11" t="s">
        <v>79</v>
      </c>
      <c r="AW266" s="11" t="s">
        <v>33</v>
      </c>
      <c r="AX266" s="11" t="s">
        <v>69</v>
      </c>
      <c r="AY266" s="214" t="s">
        <v>171</v>
      </c>
    </row>
    <row r="267" spans="2:65" s="11" customFormat="1">
      <c r="B267" s="203"/>
      <c r="C267" s="204"/>
      <c r="D267" s="215" t="s">
        <v>180</v>
      </c>
      <c r="E267" s="216" t="s">
        <v>21</v>
      </c>
      <c r="F267" s="217" t="s">
        <v>454</v>
      </c>
      <c r="G267" s="204"/>
      <c r="H267" s="218">
        <v>12.978</v>
      </c>
      <c r="I267" s="209"/>
      <c r="J267" s="204"/>
      <c r="K267" s="204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180</v>
      </c>
      <c r="AU267" s="214" t="s">
        <v>79</v>
      </c>
      <c r="AV267" s="11" t="s">
        <v>79</v>
      </c>
      <c r="AW267" s="11" t="s">
        <v>33</v>
      </c>
      <c r="AX267" s="11" t="s">
        <v>69</v>
      </c>
      <c r="AY267" s="214" t="s">
        <v>171</v>
      </c>
    </row>
    <row r="268" spans="2:65" s="11" customFormat="1">
      <c r="B268" s="203"/>
      <c r="C268" s="204"/>
      <c r="D268" s="215" t="s">
        <v>180</v>
      </c>
      <c r="E268" s="216" t="s">
        <v>21</v>
      </c>
      <c r="F268" s="217" t="s">
        <v>455</v>
      </c>
      <c r="G268" s="204"/>
      <c r="H268" s="218">
        <v>54.515999999999998</v>
      </c>
      <c r="I268" s="209"/>
      <c r="J268" s="204"/>
      <c r="K268" s="204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180</v>
      </c>
      <c r="AU268" s="214" t="s">
        <v>79</v>
      </c>
      <c r="AV268" s="11" t="s">
        <v>79</v>
      </c>
      <c r="AW268" s="11" t="s">
        <v>33</v>
      </c>
      <c r="AX268" s="11" t="s">
        <v>69</v>
      </c>
      <c r="AY268" s="214" t="s">
        <v>171</v>
      </c>
    </row>
    <row r="269" spans="2:65" s="11" customFormat="1">
      <c r="B269" s="203"/>
      <c r="C269" s="204"/>
      <c r="D269" s="215" t="s">
        <v>180</v>
      </c>
      <c r="E269" s="216" t="s">
        <v>21</v>
      </c>
      <c r="F269" s="217" t="s">
        <v>456</v>
      </c>
      <c r="G269" s="204"/>
      <c r="H269" s="218">
        <v>41.636000000000003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180</v>
      </c>
      <c r="AU269" s="214" t="s">
        <v>79</v>
      </c>
      <c r="AV269" s="11" t="s">
        <v>79</v>
      </c>
      <c r="AW269" s="11" t="s">
        <v>33</v>
      </c>
      <c r="AX269" s="11" t="s">
        <v>69</v>
      </c>
      <c r="AY269" s="214" t="s">
        <v>171</v>
      </c>
    </row>
    <row r="270" spans="2:65" s="11" customFormat="1">
      <c r="B270" s="203"/>
      <c r="C270" s="204"/>
      <c r="D270" s="205" t="s">
        <v>180</v>
      </c>
      <c r="E270" s="206" t="s">
        <v>21</v>
      </c>
      <c r="F270" s="207" t="s">
        <v>457</v>
      </c>
      <c r="G270" s="204"/>
      <c r="H270" s="208">
        <v>46.081000000000003</v>
      </c>
      <c r="I270" s="209"/>
      <c r="J270" s="204"/>
      <c r="K270" s="204"/>
      <c r="L270" s="210"/>
      <c r="M270" s="211"/>
      <c r="N270" s="212"/>
      <c r="O270" s="212"/>
      <c r="P270" s="212"/>
      <c r="Q270" s="212"/>
      <c r="R270" s="212"/>
      <c r="S270" s="212"/>
      <c r="T270" s="213"/>
      <c r="AT270" s="214" t="s">
        <v>180</v>
      </c>
      <c r="AU270" s="214" t="s">
        <v>79</v>
      </c>
      <c r="AV270" s="11" t="s">
        <v>79</v>
      </c>
      <c r="AW270" s="11" t="s">
        <v>33</v>
      </c>
      <c r="AX270" s="11" t="s">
        <v>69</v>
      </c>
      <c r="AY270" s="214" t="s">
        <v>171</v>
      </c>
    </row>
    <row r="271" spans="2:65" s="1" customFormat="1" ht="22.5" customHeight="1">
      <c r="B271" s="39"/>
      <c r="C271" s="191" t="s">
        <v>458</v>
      </c>
      <c r="D271" s="191" t="s">
        <v>173</v>
      </c>
      <c r="E271" s="192" t="s">
        <v>459</v>
      </c>
      <c r="F271" s="193" t="s">
        <v>460</v>
      </c>
      <c r="G271" s="194" t="s">
        <v>176</v>
      </c>
      <c r="H271" s="195">
        <v>286.51</v>
      </c>
      <c r="I271" s="196"/>
      <c r="J271" s="197">
        <f>ROUND(I271*H271,2)</f>
        <v>0</v>
      </c>
      <c r="K271" s="193" t="s">
        <v>177</v>
      </c>
      <c r="L271" s="59"/>
      <c r="M271" s="198" t="s">
        <v>21</v>
      </c>
      <c r="N271" s="199" t="s">
        <v>40</v>
      </c>
      <c r="O271" s="40"/>
      <c r="P271" s="200">
        <f>O271*H271</f>
        <v>0</v>
      </c>
      <c r="Q271" s="200">
        <v>0</v>
      </c>
      <c r="R271" s="200">
        <f>Q271*H271</f>
        <v>0</v>
      </c>
      <c r="S271" s="200">
        <v>0</v>
      </c>
      <c r="T271" s="201">
        <f>S271*H271</f>
        <v>0</v>
      </c>
      <c r="AR271" s="22" t="s">
        <v>178</v>
      </c>
      <c r="AT271" s="22" t="s">
        <v>173</v>
      </c>
      <c r="AU271" s="22" t="s">
        <v>79</v>
      </c>
      <c r="AY271" s="22" t="s">
        <v>171</v>
      </c>
      <c r="BE271" s="202">
        <f>IF(N271="základní",J271,0)</f>
        <v>0</v>
      </c>
      <c r="BF271" s="202">
        <f>IF(N271="snížená",J271,0)</f>
        <v>0</v>
      </c>
      <c r="BG271" s="202">
        <f>IF(N271="zákl. přenesená",J271,0)</f>
        <v>0</v>
      </c>
      <c r="BH271" s="202">
        <f>IF(N271="sníž. přenesená",J271,0)</f>
        <v>0</v>
      </c>
      <c r="BI271" s="202">
        <f>IF(N271="nulová",J271,0)</f>
        <v>0</v>
      </c>
      <c r="BJ271" s="22" t="s">
        <v>77</v>
      </c>
      <c r="BK271" s="202">
        <f>ROUND(I271*H271,2)</f>
        <v>0</v>
      </c>
      <c r="BL271" s="22" t="s">
        <v>178</v>
      </c>
      <c r="BM271" s="22" t="s">
        <v>461</v>
      </c>
    </row>
    <row r="272" spans="2:65" s="11" customFormat="1">
      <c r="B272" s="203"/>
      <c r="C272" s="204"/>
      <c r="D272" s="215" t="s">
        <v>180</v>
      </c>
      <c r="E272" s="216" t="s">
        <v>21</v>
      </c>
      <c r="F272" s="217" t="s">
        <v>451</v>
      </c>
      <c r="G272" s="204"/>
      <c r="H272" s="218">
        <v>65.59</v>
      </c>
      <c r="I272" s="209"/>
      <c r="J272" s="204"/>
      <c r="K272" s="204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180</v>
      </c>
      <c r="AU272" s="214" t="s">
        <v>79</v>
      </c>
      <c r="AV272" s="11" t="s">
        <v>79</v>
      </c>
      <c r="AW272" s="11" t="s">
        <v>33</v>
      </c>
      <c r="AX272" s="11" t="s">
        <v>69</v>
      </c>
      <c r="AY272" s="214" t="s">
        <v>171</v>
      </c>
    </row>
    <row r="273" spans="2:65" s="11" customFormat="1">
      <c r="B273" s="203"/>
      <c r="C273" s="204"/>
      <c r="D273" s="215" t="s">
        <v>180</v>
      </c>
      <c r="E273" s="216" t="s">
        <v>21</v>
      </c>
      <c r="F273" s="217" t="s">
        <v>452</v>
      </c>
      <c r="G273" s="204"/>
      <c r="H273" s="218">
        <v>47.04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180</v>
      </c>
      <c r="AU273" s="214" t="s">
        <v>79</v>
      </c>
      <c r="AV273" s="11" t="s">
        <v>79</v>
      </c>
      <c r="AW273" s="11" t="s">
        <v>33</v>
      </c>
      <c r="AX273" s="11" t="s">
        <v>69</v>
      </c>
      <c r="AY273" s="214" t="s">
        <v>171</v>
      </c>
    </row>
    <row r="274" spans="2:65" s="11" customFormat="1">
      <c r="B274" s="203"/>
      <c r="C274" s="204"/>
      <c r="D274" s="215" t="s">
        <v>180</v>
      </c>
      <c r="E274" s="216" t="s">
        <v>21</v>
      </c>
      <c r="F274" s="217" t="s">
        <v>453</v>
      </c>
      <c r="G274" s="204"/>
      <c r="H274" s="218">
        <v>18.669</v>
      </c>
      <c r="I274" s="209"/>
      <c r="J274" s="204"/>
      <c r="K274" s="204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180</v>
      </c>
      <c r="AU274" s="214" t="s">
        <v>79</v>
      </c>
      <c r="AV274" s="11" t="s">
        <v>79</v>
      </c>
      <c r="AW274" s="11" t="s">
        <v>33</v>
      </c>
      <c r="AX274" s="11" t="s">
        <v>69</v>
      </c>
      <c r="AY274" s="214" t="s">
        <v>171</v>
      </c>
    </row>
    <row r="275" spans="2:65" s="11" customFormat="1">
      <c r="B275" s="203"/>
      <c r="C275" s="204"/>
      <c r="D275" s="215" t="s">
        <v>180</v>
      </c>
      <c r="E275" s="216" t="s">
        <v>21</v>
      </c>
      <c r="F275" s="217" t="s">
        <v>454</v>
      </c>
      <c r="G275" s="204"/>
      <c r="H275" s="218">
        <v>12.978</v>
      </c>
      <c r="I275" s="209"/>
      <c r="J275" s="204"/>
      <c r="K275" s="204"/>
      <c r="L275" s="210"/>
      <c r="M275" s="211"/>
      <c r="N275" s="212"/>
      <c r="O275" s="212"/>
      <c r="P275" s="212"/>
      <c r="Q275" s="212"/>
      <c r="R275" s="212"/>
      <c r="S275" s="212"/>
      <c r="T275" s="213"/>
      <c r="AT275" s="214" t="s">
        <v>180</v>
      </c>
      <c r="AU275" s="214" t="s">
        <v>79</v>
      </c>
      <c r="AV275" s="11" t="s">
        <v>79</v>
      </c>
      <c r="AW275" s="11" t="s">
        <v>33</v>
      </c>
      <c r="AX275" s="11" t="s">
        <v>69</v>
      </c>
      <c r="AY275" s="214" t="s">
        <v>171</v>
      </c>
    </row>
    <row r="276" spans="2:65" s="11" customFormat="1">
      <c r="B276" s="203"/>
      <c r="C276" s="204"/>
      <c r="D276" s="215" t="s">
        <v>180</v>
      </c>
      <c r="E276" s="216" t="s">
        <v>21</v>
      </c>
      <c r="F276" s="217" t="s">
        <v>455</v>
      </c>
      <c r="G276" s="204"/>
      <c r="H276" s="218">
        <v>54.515999999999998</v>
      </c>
      <c r="I276" s="209"/>
      <c r="J276" s="204"/>
      <c r="K276" s="204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180</v>
      </c>
      <c r="AU276" s="214" t="s">
        <v>79</v>
      </c>
      <c r="AV276" s="11" t="s">
        <v>79</v>
      </c>
      <c r="AW276" s="11" t="s">
        <v>33</v>
      </c>
      <c r="AX276" s="11" t="s">
        <v>69</v>
      </c>
      <c r="AY276" s="214" t="s">
        <v>171</v>
      </c>
    </row>
    <row r="277" spans="2:65" s="11" customFormat="1">
      <c r="B277" s="203"/>
      <c r="C277" s="204"/>
      <c r="D277" s="215" t="s">
        <v>180</v>
      </c>
      <c r="E277" s="216" t="s">
        <v>21</v>
      </c>
      <c r="F277" s="217" t="s">
        <v>456</v>
      </c>
      <c r="G277" s="204"/>
      <c r="H277" s="218">
        <v>41.636000000000003</v>
      </c>
      <c r="I277" s="209"/>
      <c r="J277" s="204"/>
      <c r="K277" s="204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180</v>
      </c>
      <c r="AU277" s="214" t="s">
        <v>79</v>
      </c>
      <c r="AV277" s="11" t="s">
        <v>79</v>
      </c>
      <c r="AW277" s="11" t="s">
        <v>33</v>
      </c>
      <c r="AX277" s="11" t="s">
        <v>69</v>
      </c>
      <c r="AY277" s="214" t="s">
        <v>171</v>
      </c>
    </row>
    <row r="278" spans="2:65" s="11" customFormat="1">
      <c r="B278" s="203"/>
      <c r="C278" s="204"/>
      <c r="D278" s="205" t="s">
        <v>180</v>
      </c>
      <c r="E278" s="206" t="s">
        <v>21</v>
      </c>
      <c r="F278" s="207" t="s">
        <v>457</v>
      </c>
      <c r="G278" s="204"/>
      <c r="H278" s="208">
        <v>46.081000000000003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180</v>
      </c>
      <c r="AU278" s="214" t="s">
        <v>79</v>
      </c>
      <c r="AV278" s="11" t="s">
        <v>79</v>
      </c>
      <c r="AW278" s="11" t="s">
        <v>33</v>
      </c>
      <c r="AX278" s="11" t="s">
        <v>69</v>
      </c>
      <c r="AY278" s="214" t="s">
        <v>171</v>
      </c>
    </row>
    <row r="279" spans="2:65" s="1" customFormat="1" ht="22.5" customHeight="1">
      <c r="B279" s="39"/>
      <c r="C279" s="191" t="s">
        <v>462</v>
      </c>
      <c r="D279" s="191" t="s">
        <v>173</v>
      </c>
      <c r="E279" s="192" t="s">
        <v>463</v>
      </c>
      <c r="F279" s="193" t="s">
        <v>464</v>
      </c>
      <c r="G279" s="194" t="s">
        <v>219</v>
      </c>
      <c r="H279" s="195">
        <v>4.3010000000000002</v>
      </c>
      <c r="I279" s="196"/>
      <c r="J279" s="197">
        <f>ROUND(I279*H279,2)</f>
        <v>0</v>
      </c>
      <c r="K279" s="193" t="s">
        <v>177</v>
      </c>
      <c r="L279" s="59"/>
      <c r="M279" s="198" t="s">
        <v>21</v>
      </c>
      <c r="N279" s="199" t="s">
        <v>40</v>
      </c>
      <c r="O279" s="40"/>
      <c r="P279" s="200">
        <f>O279*H279</f>
        <v>0</v>
      </c>
      <c r="Q279" s="200">
        <v>1.0525599999999999</v>
      </c>
      <c r="R279" s="200">
        <f>Q279*H279</f>
        <v>4.5270605599999998</v>
      </c>
      <c r="S279" s="200">
        <v>0</v>
      </c>
      <c r="T279" s="201">
        <f>S279*H279</f>
        <v>0</v>
      </c>
      <c r="AR279" s="22" t="s">
        <v>178</v>
      </c>
      <c r="AT279" s="22" t="s">
        <v>173</v>
      </c>
      <c r="AU279" s="22" t="s">
        <v>79</v>
      </c>
      <c r="AY279" s="22" t="s">
        <v>171</v>
      </c>
      <c r="BE279" s="202">
        <f>IF(N279="základní",J279,0)</f>
        <v>0</v>
      </c>
      <c r="BF279" s="202">
        <f>IF(N279="snížená",J279,0)</f>
        <v>0</v>
      </c>
      <c r="BG279" s="202">
        <f>IF(N279="zákl. přenesená",J279,0)</f>
        <v>0</v>
      </c>
      <c r="BH279" s="202">
        <f>IF(N279="sníž. přenesená",J279,0)</f>
        <v>0</v>
      </c>
      <c r="BI279" s="202">
        <f>IF(N279="nulová",J279,0)</f>
        <v>0</v>
      </c>
      <c r="BJ279" s="22" t="s">
        <v>77</v>
      </c>
      <c r="BK279" s="202">
        <f>ROUND(I279*H279,2)</f>
        <v>0</v>
      </c>
      <c r="BL279" s="22" t="s">
        <v>178</v>
      </c>
      <c r="BM279" s="22" t="s">
        <v>465</v>
      </c>
    </row>
    <row r="280" spans="2:65" s="11" customFormat="1">
      <c r="B280" s="203"/>
      <c r="C280" s="204"/>
      <c r="D280" s="215" t="s">
        <v>180</v>
      </c>
      <c r="E280" s="216" t="s">
        <v>21</v>
      </c>
      <c r="F280" s="217" t="s">
        <v>466</v>
      </c>
      <c r="G280" s="204"/>
      <c r="H280" s="218">
        <v>0.82499999999999996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180</v>
      </c>
      <c r="AU280" s="214" t="s">
        <v>79</v>
      </c>
      <c r="AV280" s="11" t="s">
        <v>79</v>
      </c>
      <c r="AW280" s="11" t="s">
        <v>33</v>
      </c>
      <c r="AX280" s="11" t="s">
        <v>69</v>
      </c>
      <c r="AY280" s="214" t="s">
        <v>171</v>
      </c>
    </row>
    <row r="281" spans="2:65" s="11" customFormat="1">
      <c r="B281" s="203"/>
      <c r="C281" s="204"/>
      <c r="D281" s="215" t="s">
        <v>180</v>
      </c>
      <c r="E281" s="216" t="s">
        <v>21</v>
      </c>
      <c r="F281" s="217" t="s">
        <v>467</v>
      </c>
      <c r="G281" s="204"/>
      <c r="H281" s="218">
        <v>0.59099999999999997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180</v>
      </c>
      <c r="AU281" s="214" t="s">
        <v>79</v>
      </c>
      <c r="AV281" s="11" t="s">
        <v>79</v>
      </c>
      <c r="AW281" s="11" t="s">
        <v>33</v>
      </c>
      <c r="AX281" s="11" t="s">
        <v>69</v>
      </c>
      <c r="AY281" s="214" t="s">
        <v>171</v>
      </c>
    </row>
    <row r="282" spans="2:65" s="11" customFormat="1">
      <c r="B282" s="203"/>
      <c r="C282" s="204"/>
      <c r="D282" s="215" t="s">
        <v>180</v>
      </c>
      <c r="E282" s="216" t="s">
        <v>21</v>
      </c>
      <c r="F282" s="217" t="s">
        <v>468</v>
      </c>
      <c r="G282" s="204"/>
      <c r="H282" s="218">
        <v>0.23499999999999999</v>
      </c>
      <c r="I282" s="209"/>
      <c r="J282" s="204"/>
      <c r="K282" s="204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180</v>
      </c>
      <c r="AU282" s="214" t="s">
        <v>79</v>
      </c>
      <c r="AV282" s="11" t="s">
        <v>79</v>
      </c>
      <c r="AW282" s="11" t="s">
        <v>33</v>
      </c>
      <c r="AX282" s="11" t="s">
        <v>69</v>
      </c>
      <c r="AY282" s="214" t="s">
        <v>171</v>
      </c>
    </row>
    <row r="283" spans="2:65" s="11" customFormat="1">
      <c r="B283" s="203"/>
      <c r="C283" s="204"/>
      <c r="D283" s="215" t="s">
        <v>180</v>
      </c>
      <c r="E283" s="216" t="s">
        <v>21</v>
      </c>
      <c r="F283" s="217" t="s">
        <v>469</v>
      </c>
      <c r="G283" s="204"/>
      <c r="H283" s="218">
        <v>0.16300000000000001</v>
      </c>
      <c r="I283" s="209"/>
      <c r="J283" s="204"/>
      <c r="K283" s="204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180</v>
      </c>
      <c r="AU283" s="214" t="s">
        <v>79</v>
      </c>
      <c r="AV283" s="11" t="s">
        <v>79</v>
      </c>
      <c r="AW283" s="11" t="s">
        <v>33</v>
      </c>
      <c r="AX283" s="11" t="s">
        <v>69</v>
      </c>
      <c r="AY283" s="214" t="s">
        <v>171</v>
      </c>
    </row>
    <row r="284" spans="2:65" s="11" customFormat="1">
      <c r="B284" s="203"/>
      <c r="C284" s="204"/>
      <c r="D284" s="215" t="s">
        <v>180</v>
      </c>
      <c r="E284" s="216" t="s">
        <v>21</v>
      </c>
      <c r="F284" s="217" t="s">
        <v>470</v>
      </c>
      <c r="G284" s="204"/>
      <c r="H284" s="218">
        <v>0.68500000000000005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180</v>
      </c>
      <c r="AU284" s="214" t="s">
        <v>79</v>
      </c>
      <c r="AV284" s="11" t="s">
        <v>79</v>
      </c>
      <c r="AW284" s="11" t="s">
        <v>33</v>
      </c>
      <c r="AX284" s="11" t="s">
        <v>69</v>
      </c>
      <c r="AY284" s="214" t="s">
        <v>171</v>
      </c>
    </row>
    <row r="285" spans="2:65" s="11" customFormat="1">
      <c r="B285" s="203"/>
      <c r="C285" s="204"/>
      <c r="D285" s="215" t="s">
        <v>180</v>
      </c>
      <c r="E285" s="216" t="s">
        <v>21</v>
      </c>
      <c r="F285" s="217" t="s">
        <v>471</v>
      </c>
      <c r="G285" s="204"/>
      <c r="H285" s="218">
        <v>0.52300000000000002</v>
      </c>
      <c r="I285" s="209"/>
      <c r="J285" s="204"/>
      <c r="K285" s="204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180</v>
      </c>
      <c r="AU285" s="214" t="s">
        <v>79</v>
      </c>
      <c r="AV285" s="11" t="s">
        <v>79</v>
      </c>
      <c r="AW285" s="11" t="s">
        <v>33</v>
      </c>
      <c r="AX285" s="11" t="s">
        <v>69</v>
      </c>
      <c r="AY285" s="214" t="s">
        <v>171</v>
      </c>
    </row>
    <row r="286" spans="2:65" s="11" customFormat="1">
      <c r="B286" s="203"/>
      <c r="C286" s="204"/>
      <c r="D286" s="215" t="s">
        <v>180</v>
      </c>
      <c r="E286" s="216" t="s">
        <v>21</v>
      </c>
      <c r="F286" s="217" t="s">
        <v>472</v>
      </c>
      <c r="G286" s="204"/>
      <c r="H286" s="218">
        <v>0.57899999999999996</v>
      </c>
      <c r="I286" s="209"/>
      <c r="J286" s="204"/>
      <c r="K286" s="204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180</v>
      </c>
      <c r="AU286" s="214" t="s">
        <v>79</v>
      </c>
      <c r="AV286" s="11" t="s">
        <v>79</v>
      </c>
      <c r="AW286" s="11" t="s">
        <v>33</v>
      </c>
      <c r="AX286" s="11" t="s">
        <v>69</v>
      </c>
      <c r="AY286" s="214" t="s">
        <v>171</v>
      </c>
    </row>
    <row r="287" spans="2:65" s="11" customFormat="1">
      <c r="B287" s="203"/>
      <c r="C287" s="204"/>
      <c r="D287" s="205" t="s">
        <v>180</v>
      </c>
      <c r="E287" s="206" t="s">
        <v>21</v>
      </c>
      <c r="F287" s="207" t="s">
        <v>473</v>
      </c>
      <c r="G287" s="204"/>
      <c r="H287" s="208">
        <v>0.7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180</v>
      </c>
      <c r="AU287" s="214" t="s">
        <v>79</v>
      </c>
      <c r="AV287" s="11" t="s">
        <v>79</v>
      </c>
      <c r="AW287" s="11" t="s">
        <v>33</v>
      </c>
      <c r="AX287" s="11" t="s">
        <v>69</v>
      </c>
      <c r="AY287" s="214" t="s">
        <v>171</v>
      </c>
    </row>
    <row r="288" spans="2:65" s="1" customFormat="1" ht="22.5" customHeight="1">
      <c r="B288" s="39"/>
      <c r="C288" s="191" t="s">
        <v>474</v>
      </c>
      <c r="D288" s="191" t="s">
        <v>173</v>
      </c>
      <c r="E288" s="192" t="s">
        <v>475</v>
      </c>
      <c r="F288" s="193" t="s">
        <v>476</v>
      </c>
      <c r="G288" s="194" t="s">
        <v>184</v>
      </c>
      <c r="H288" s="195">
        <v>1.5840000000000001</v>
      </c>
      <c r="I288" s="196"/>
      <c r="J288" s="197">
        <f>ROUND(I288*H288,2)</f>
        <v>0</v>
      </c>
      <c r="K288" s="193" t="s">
        <v>177</v>
      </c>
      <c r="L288" s="59"/>
      <c r="M288" s="198" t="s">
        <v>21</v>
      </c>
      <c r="N288" s="199" t="s">
        <v>40</v>
      </c>
      <c r="O288" s="40"/>
      <c r="P288" s="200">
        <f>O288*H288</f>
        <v>0</v>
      </c>
      <c r="Q288" s="200">
        <v>2.4533700000000001</v>
      </c>
      <c r="R288" s="200">
        <f>Q288*H288</f>
        <v>3.8861380800000003</v>
      </c>
      <c r="S288" s="200">
        <v>0</v>
      </c>
      <c r="T288" s="201">
        <f>S288*H288</f>
        <v>0</v>
      </c>
      <c r="AR288" s="22" t="s">
        <v>178</v>
      </c>
      <c r="AT288" s="22" t="s">
        <v>173</v>
      </c>
      <c r="AU288" s="22" t="s">
        <v>79</v>
      </c>
      <c r="AY288" s="22" t="s">
        <v>171</v>
      </c>
      <c r="BE288" s="202">
        <f>IF(N288="základní",J288,0)</f>
        <v>0</v>
      </c>
      <c r="BF288" s="202">
        <f>IF(N288="snížená",J288,0)</f>
        <v>0</v>
      </c>
      <c r="BG288" s="202">
        <f>IF(N288="zákl. přenesená",J288,0)</f>
        <v>0</v>
      </c>
      <c r="BH288" s="202">
        <f>IF(N288="sníž. přenesená",J288,0)</f>
        <v>0</v>
      </c>
      <c r="BI288" s="202">
        <f>IF(N288="nulová",J288,0)</f>
        <v>0</v>
      </c>
      <c r="BJ288" s="22" t="s">
        <v>77</v>
      </c>
      <c r="BK288" s="202">
        <f>ROUND(I288*H288,2)</f>
        <v>0</v>
      </c>
      <c r="BL288" s="22" t="s">
        <v>178</v>
      </c>
      <c r="BM288" s="22" t="s">
        <v>477</v>
      </c>
    </row>
    <row r="289" spans="2:65" s="11" customFormat="1">
      <c r="B289" s="203"/>
      <c r="C289" s="204"/>
      <c r="D289" s="205" t="s">
        <v>180</v>
      </c>
      <c r="E289" s="206" t="s">
        <v>21</v>
      </c>
      <c r="F289" s="207" t="s">
        <v>478</v>
      </c>
      <c r="G289" s="204"/>
      <c r="H289" s="208">
        <v>1.5840000000000001</v>
      </c>
      <c r="I289" s="209"/>
      <c r="J289" s="204"/>
      <c r="K289" s="204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180</v>
      </c>
      <c r="AU289" s="214" t="s">
        <v>79</v>
      </c>
      <c r="AV289" s="11" t="s">
        <v>79</v>
      </c>
      <c r="AW289" s="11" t="s">
        <v>33</v>
      </c>
      <c r="AX289" s="11" t="s">
        <v>69</v>
      </c>
      <c r="AY289" s="214" t="s">
        <v>171</v>
      </c>
    </row>
    <row r="290" spans="2:65" s="1" customFormat="1" ht="22.5" customHeight="1">
      <c r="B290" s="39"/>
      <c r="C290" s="191" t="s">
        <v>479</v>
      </c>
      <c r="D290" s="191" t="s">
        <v>173</v>
      </c>
      <c r="E290" s="192" t="s">
        <v>480</v>
      </c>
      <c r="F290" s="193" t="s">
        <v>481</v>
      </c>
      <c r="G290" s="194" t="s">
        <v>219</v>
      </c>
      <c r="H290" s="195">
        <v>0.19</v>
      </c>
      <c r="I290" s="196"/>
      <c r="J290" s="197">
        <f>ROUND(I290*H290,2)</f>
        <v>0</v>
      </c>
      <c r="K290" s="193" t="s">
        <v>177</v>
      </c>
      <c r="L290" s="59"/>
      <c r="M290" s="198" t="s">
        <v>21</v>
      </c>
      <c r="N290" s="199" t="s">
        <v>40</v>
      </c>
      <c r="O290" s="40"/>
      <c r="P290" s="200">
        <f>O290*H290</f>
        <v>0</v>
      </c>
      <c r="Q290" s="200">
        <v>1.04887</v>
      </c>
      <c r="R290" s="200">
        <f>Q290*H290</f>
        <v>0.1992853</v>
      </c>
      <c r="S290" s="200">
        <v>0</v>
      </c>
      <c r="T290" s="201">
        <f>S290*H290</f>
        <v>0</v>
      </c>
      <c r="AR290" s="22" t="s">
        <v>178</v>
      </c>
      <c r="AT290" s="22" t="s">
        <v>173</v>
      </c>
      <c r="AU290" s="22" t="s">
        <v>79</v>
      </c>
      <c r="AY290" s="22" t="s">
        <v>171</v>
      </c>
      <c r="BE290" s="202">
        <f>IF(N290="základní",J290,0)</f>
        <v>0</v>
      </c>
      <c r="BF290" s="202">
        <f>IF(N290="snížená",J290,0)</f>
        <v>0</v>
      </c>
      <c r="BG290" s="202">
        <f>IF(N290="zákl. přenesená",J290,0)</f>
        <v>0</v>
      </c>
      <c r="BH290" s="202">
        <f>IF(N290="sníž. přenesená",J290,0)</f>
        <v>0</v>
      </c>
      <c r="BI290" s="202">
        <f>IF(N290="nulová",J290,0)</f>
        <v>0</v>
      </c>
      <c r="BJ290" s="22" t="s">
        <v>77</v>
      </c>
      <c r="BK290" s="202">
        <f>ROUND(I290*H290,2)</f>
        <v>0</v>
      </c>
      <c r="BL290" s="22" t="s">
        <v>178</v>
      </c>
      <c r="BM290" s="22" t="s">
        <v>482</v>
      </c>
    </row>
    <row r="291" spans="2:65" s="11" customFormat="1">
      <c r="B291" s="203"/>
      <c r="C291" s="204"/>
      <c r="D291" s="215" t="s">
        <v>180</v>
      </c>
      <c r="E291" s="216" t="s">
        <v>21</v>
      </c>
      <c r="F291" s="217" t="s">
        <v>483</v>
      </c>
      <c r="G291" s="204"/>
      <c r="H291" s="218">
        <v>190.08</v>
      </c>
      <c r="I291" s="209"/>
      <c r="J291" s="204"/>
      <c r="K291" s="204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180</v>
      </c>
      <c r="AU291" s="214" t="s">
        <v>79</v>
      </c>
      <c r="AV291" s="11" t="s">
        <v>79</v>
      </c>
      <c r="AW291" s="11" t="s">
        <v>33</v>
      </c>
      <c r="AX291" s="11" t="s">
        <v>69</v>
      </c>
      <c r="AY291" s="214" t="s">
        <v>171</v>
      </c>
    </row>
    <row r="292" spans="2:65" s="11" customFormat="1">
      <c r="B292" s="203"/>
      <c r="C292" s="204"/>
      <c r="D292" s="205" t="s">
        <v>180</v>
      </c>
      <c r="E292" s="204"/>
      <c r="F292" s="207" t="s">
        <v>484</v>
      </c>
      <c r="G292" s="204"/>
      <c r="H292" s="208">
        <v>0.19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180</v>
      </c>
      <c r="AU292" s="214" t="s">
        <v>79</v>
      </c>
      <c r="AV292" s="11" t="s">
        <v>79</v>
      </c>
      <c r="AW292" s="11" t="s">
        <v>6</v>
      </c>
      <c r="AX292" s="11" t="s">
        <v>77</v>
      </c>
      <c r="AY292" s="214" t="s">
        <v>171</v>
      </c>
    </row>
    <row r="293" spans="2:65" s="1" customFormat="1" ht="22.5" customHeight="1">
      <c r="B293" s="39"/>
      <c r="C293" s="191" t="s">
        <v>485</v>
      </c>
      <c r="D293" s="191" t="s">
        <v>173</v>
      </c>
      <c r="E293" s="192" t="s">
        <v>486</v>
      </c>
      <c r="F293" s="193" t="s">
        <v>487</v>
      </c>
      <c r="G293" s="194" t="s">
        <v>176</v>
      </c>
      <c r="H293" s="195">
        <v>10.56</v>
      </c>
      <c r="I293" s="196"/>
      <c r="J293" s="197">
        <f>ROUND(I293*H293,2)</f>
        <v>0</v>
      </c>
      <c r="K293" s="193" t="s">
        <v>177</v>
      </c>
      <c r="L293" s="59"/>
      <c r="M293" s="198" t="s">
        <v>21</v>
      </c>
      <c r="N293" s="199" t="s">
        <v>40</v>
      </c>
      <c r="O293" s="40"/>
      <c r="P293" s="200">
        <f>O293*H293</f>
        <v>0</v>
      </c>
      <c r="Q293" s="200">
        <v>1.282E-2</v>
      </c>
      <c r="R293" s="200">
        <f>Q293*H293</f>
        <v>0.13537920000000001</v>
      </c>
      <c r="S293" s="200">
        <v>0</v>
      </c>
      <c r="T293" s="201">
        <f>S293*H293</f>
        <v>0</v>
      </c>
      <c r="AR293" s="22" t="s">
        <v>178</v>
      </c>
      <c r="AT293" s="22" t="s">
        <v>173</v>
      </c>
      <c r="AU293" s="22" t="s">
        <v>79</v>
      </c>
      <c r="AY293" s="22" t="s">
        <v>171</v>
      </c>
      <c r="BE293" s="202">
        <f>IF(N293="základní",J293,0)</f>
        <v>0</v>
      </c>
      <c r="BF293" s="202">
        <f>IF(N293="snížená",J293,0)</f>
        <v>0</v>
      </c>
      <c r="BG293" s="202">
        <f>IF(N293="zákl. přenesená",J293,0)</f>
        <v>0</v>
      </c>
      <c r="BH293" s="202">
        <f>IF(N293="sníž. přenesená",J293,0)</f>
        <v>0</v>
      </c>
      <c r="BI293" s="202">
        <f>IF(N293="nulová",J293,0)</f>
        <v>0</v>
      </c>
      <c r="BJ293" s="22" t="s">
        <v>77</v>
      </c>
      <c r="BK293" s="202">
        <f>ROUND(I293*H293,2)</f>
        <v>0</v>
      </c>
      <c r="BL293" s="22" t="s">
        <v>178</v>
      </c>
      <c r="BM293" s="22" t="s">
        <v>488</v>
      </c>
    </row>
    <row r="294" spans="2:65" s="11" customFormat="1">
      <c r="B294" s="203"/>
      <c r="C294" s="204"/>
      <c r="D294" s="205" t="s">
        <v>180</v>
      </c>
      <c r="E294" s="206" t="s">
        <v>21</v>
      </c>
      <c r="F294" s="207" t="s">
        <v>489</v>
      </c>
      <c r="G294" s="204"/>
      <c r="H294" s="208">
        <v>10.56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180</v>
      </c>
      <c r="AU294" s="214" t="s">
        <v>79</v>
      </c>
      <c r="AV294" s="11" t="s">
        <v>79</v>
      </c>
      <c r="AW294" s="11" t="s">
        <v>33</v>
      </c>
      <c r="AX294" s="11" t="s">
        <v>69</v>
      </c>
      <c r="AY294" s="214" t="s">
        <v>171</v>
      </c>
    </row>
    <row r="295" spans="2:65" s="1" customFormat="1" ht="22.5" customHeight="1">
      <c r="B295" s="39"/>
      <c r="C295" s="191" t="s">
        <v>490</v>
      </c>
      <c r="D295" s="191" t="s">
        <v>173</v>
      </c>
      <c r="E295" s="192" t="s">
        <v>491</v>
      </c>
      <c r="F295" s="193" t="s">
        <v>492</v>
      </c>
      <c r="G295" s="194" t="s">
        <v>176</v>
      </c>
      <c r="H295" s="195">
        <v>10.56</v>
      </c>
      <c r="I295" s="196"/>
      <c r="J295" s="197">
        <f>ROUND(I295*H295,2)</f>
        <v>0</v>
      </c>
      <c r="K295" s="193" t="s">
        <v>177</v>
      </c>
      <c r="L295" s="59"/>
      <c r="M295" s="198" t="s">
        <v>21</v>
      </c>
      <c r="N295" s="199" t="s">
        <v>40</v>
      </c>
      <c r="O295" s="40"/>
      <c r="P295" s="200">
        <f>O295*H295</f>
        <v>0</v>
      </c>
      <c r="Q295" s="200">
        <v>0</v>
      </c>
      <c r="R295" s="200">
        <f>Q295*H295</f>
        <v>0</v>
      </c>
      <c r="S295" s="200">
        <v>0</v>
      </c>
      <c r="T295" s="201">
        <f>S295*H295</f>
        <v>0</v>
      </c>
      <c r="AR295" s="22" t="s">
        <v>178</v>
      </c>
      <c r="AT295" s="22" t="s">
        <v>173</v>
      </c>
      <c r="AU295" s="22" t="s">
        <v>79</v>
      </c>
      <c r="AY295" s="22" t="s">
        <v>171</v>
      </c>
      <c r="BE295" s="202">
        <f>IF(N295="základní",J295,0)</f>
        <v>0</v>
      </c>
      <c r="BF295" s="202">
        <f>IF(N295="snížená",J295,0)</f>
        <v>0</v>
      </c>
      <c r="BG295" s="202">
        <f>IF(N295="zákl. přenesená",J295,0)</f>
        <v>0</v>
      </c>
      <c r="BH295" s="202">
        <f>IF(N295="sníž. přenesená",J295,0)</f>
        <v>0</v>
      </c>
      <c r="BI295" s="202">
        <f>IF(N295="nulová",J295,0)</f>
        <v>0</v>
      </c>
      <c r="BJ295" s="22" t="s">
        <v>77</v>
      </c>
      <c r="BK295" s="202">
        <f>ROUND(I295*H295,2)</f>
        <v>0</v>
      </c>
      <c r="BL295" s="22" t="s">
        <v>178</v>
      </c>
      <c r="BM295" s="22" t="s">
        <v>493</v>
      </c>
    </row>
    <row r="296" spans="2:65" s="11" customFormat="1">
      <c r="B296" s="203"/>
      <c r="C296" s="204"/>
      <c r="D296" s="205" t="s">
        <v>180</v>
      </c>
      <c r="E296" s="206" t="s">
        <v>21</v>
      </c>
      <c r="F296" s="207" t="s">
        <v>489</v>
      </c>
      <c r="G296" s="204"/>
      <c r="H296" s="208">
        <v>10.56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180</v>
      </c>
      <c r="AU296" s="214" t="s">
        <v>79</v>
      </c>
      <c r="AV296" s="11" t="s">
        <v>79</v>
      </c>
      <c r="AW296" s="11" t="s">
        <v>33</v>
      </c>
      <c r="AX296" s="11" t="s">
        <v>69</v>
      </c>
      <c r="AY296" s="214" t="s">
        <v>171</v>
      </c>
    </row>
    <row r="297" spans="2:65" s="1" customFormat="1" ht="31.5" customHeight="1">
      <c r="B297" s="39"/>
      <c r="C297" s="191" t="s">
        <v>494</v>
      </c>
      <c r="D297" s="191" t="s">
        <v>173</v>
      </c>
      <c r="E297" s="192" t="s">
        <v>495</v>
      </c>
      <c r="F297" s="193" t="s">
        <v>496</v>
      </c>
      <c r="G297" s="194" t="s">
        <v>176</v>
      </c>
      <c r="H297" s="195">
        <v>10.56</v>
      </c>
      <c r="I297" s="196"/>
      <c r="J297" s="197">
        <f>ROUND(I297*H297,2)</f>
        <v>0</v>
      </c>
      <c r="K297" s="193" t="s">
        <v>177</v>
      </c>
      <c r="L297" s="59"/>
      <c r="M297" s="198" t="s">
        <v>21</v>
      </c>
      <c r="N297" s="199" t="s">
        <v>40</v>
      </c>
      <c r="O297" s="40"/>
      <c r="P297" s="200">
        <f>O297*H297</f>
        <v>0</v>
      </c>
      <c r="Q297" s="200">
        <v>2.81E-3</v>
      </c>
      <c r="R297" s="200">
        <f>Q297*H297</f>
        <v>2.9673600000000001E-2</v>
      </c>
      <c r="S297" s="200">
        <v>0</v>
      </c>
      <c r="T297" s="201">
        <f>S297*H297</f>
        <v>0</v>
      </c>
      <c r="AR297" s="22" t="s">
        <v>178</v>
      </c>
      <c r="AT297" s="22" t="s">
        <v>173</v>
      </c>
      <c r="AU297" s="22" t="s">
        <v>79</v>
      </c>
      <c r="AY297" s="22" t="s">
        <v>171</v>
      </c>
      <c r="BE297" s="202">
        <f>IF(N297="základní",J297,0)</f>
        <v>0</v>
      </c>
      <c r="BF297" s="202">
        <f>IF(N297="snížená",J297,0)</f>
        <v>0</v>
      </c>
      <c r="BG297" s="202">
        <f>IF(N297="zákl. přenesená",J297,0)</f>
        <v>0</v>
      </c>
      <c r="BH297" s="202">
        <f>IF(N297="sníž. přenesená",J297,0)</f>
        <v>0</v>
      </c>
      <c r="BI297" s="202">
        <f>IF(N297="nulová",J297,0)</f>
        <v>0</v>
      </c>
      <c r="BJ297" s="22" t="s">
        <v>77</v>
      </c>
      <c r="BK297" s="202">
        <f>ROUND(I297*H297,2)</f>
        <v>0</v>
      </c>
      <c r="BL297" s="22" t="s">
        <v>178</v>
      </c>
      <c r="BM297" s="22" t="s">
        <v>497</v>
      </c>
    </row>
    <row r="298" spans="2:65" s="11" customFormat="1">
      <c r="B298" s="203"/>
      <c r="C298" s="204"/>
      <c r="D298" s="205" t="s">
        <v>180</v>
      </c>
      <c r="E298" s="206" t="s">
        <v>21</v>
      </c>
      <c r="F298" s="207" t="s">
        <v>489</v>
      </c>
      <c r="G298" s="204"/>
      <c r="H298" s="208">
        <v>10.56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180</v>
      </c>
      <c r="AU298" s="214" t="s">
        <v>79</v>
      </c>
      <c r="AV298" s="11" t="s">
        <v>79</v>
      </c>
      <c r="AW298" s="11" t="s">
        <v>33</v>
      </c>
      <c r="AX298" s="11" t="s">
        <v>69</v>
      </c>
      <c r="AY298" s="214" t="s">
        <v>171</v>
      </c>
    </row>
    <row r="299" spans="2:65" s="1" customFormat="1" ht="31.5" customHeight="1">
      <c r="B299" s="39"/>
      <c r="C299" s="191" t="s">
        <v>498</v>
      </c>
      <c r="D299" s="191" t="s">
        <v>173</v>
      </c>
      <c r="E299" s="192" t="s">
        <v>499</v>
      </c>
      <c r="F299" s="193" t="s">
        <v>500</v>
      </c>
      <c r="G299" s="194" t="s">
        <v>176</v>
      </c>
      <c r="H299" s="195">
        <v>10.56</v>
      </c>
      <c r="I299" s="196"/>
      <c r="J299" s="197">
        <f>ROUND(I299*H299,2)</f>
        <v>0</v>
      </c>
      <c r="K299" s="193" t="s">
        <v>177</v>
      </c>
      <c r="L299" s="59"/>
      <c r="M299" s="198" t="s">
        <v>21</v>
      </c>
      <c r="N299" s="199" t="s">
        <v>40</v>
      </c>
      <c r="O299" s="40"/>
      <c r="P299" s="200">
        <f>O299*H299</f>
        <v>0</v>
      </c>
      <c r="Q299" s="200">
        <v>0</v>
      </c>
      <c r="R299" s="200">
        <f>Q299*H299</f>
        <v>0</v>
      </c>
      <c r="S299" s="200">
        <v>0</v>
      </c>
      <c r="T299" s="201">
        <f>S299*H299</f>
        <v>0</v>
      </c>
      <c r="AR299" s="22" t="s">
        <v>178</v>
      </c>
      <c r="AT299" s="22" t="s">
        <v>173</v>
      </c>
      <c r="AU299" s="22" t="s">
        <v>79</v>
      </c>
      <c r="AY299" s="22" t="s">
        <v>171</v>
      </c>
      <c r="BE299" s="202">
        <f>IF(N299="základní",J299,0)</f>
        <v>0</v>
      </c>
      <c r="BF299" s="202">
        <f>IF(N299="snížená",J299,0)</f>
        <v>0</v>
      </c>
      <c r="BG299" s="202">
        <f>IF(N299="zákl. přenesená",J299,0)</f>
        <v>0</v>
      </c>
      <c r="BH299" s="202">
        <f>IF(N299="sníž. přenesená",J299,0)</f>
        <v>0</v>
      </c>
      <c r="BI299" s="202">
        <f>IF(N299="nulová",J299,0)</f>
        <v>0</v>
      </c>
      <c r="BJ299" s="22" t="s">
        <v>77</v>
      </c>
      <c r="BK299" s="202">
        <f>ROUND(I299*H299,2)</f>
        <v>0</v>
      </c>
      <c r="BL299" s="22" t="s">
        <v>178</v>
      </c>
      <c r="BM299" s="22" t="s">
        <v>501</v>
      </c>
    </row>
    <row r="300" spans="2:65" s="11" customFormat="1">
      <c r="B300" s="203"/>
      <c r="C300" s="204"/>
      <c r="D300" s="205" t="s">
        <v>180</v>
      </c>
      <c r="E300" s="206" t="s">
        <v>21</v>
      </c>
      <c r="F300" s="207" t="s">
        <v>489</v>
      </c>
      <c r="G300" s="204"/>
      <c r="H300" s="208">
        <v>10.56</v>
      </c>
      <c r="I300" s="209"/>
      <c r="J300" s="204"/>
      <c r="K300" s="204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180</v>
      </c>
      <c r="AU300" s="214" t="s">
        <v>79</v>
      </c>
      <c r="AV300" s="11" t="s">
        <v>79</v>
      </c>
      <c r="AW300" s="11" t="s">
        <v>33</v>
      </c>
      <c r="AX300" s="11" t="s">
        <v>69</v>
      </c>
      <c r="AY300" s="214" t="s">
        <v>171</v>
      </c>
    </row>
    <row r="301" spans="2:65" s="1" customFormat="1" ht="22.5" customHeight="1">
      <c r="B301" s="39"/>
      <c r="C301" s="191" t="s">
        <v>502</v>
      </c>
      <c r="D301" s="191" t="s">
        <v>173</v>
      </c>
      <c r="E301" s="192" t="s">
        <v>503</v>
      </c>
      <c r="F301" s="193" t="s">
        <v>504</v>
      </c>
      <c r="G301" s="194" t="s">
        <v>411</v>
      </c>
      <c r="H301" s="195">
        <v>31.4</v>
      </c>
      <c r="I301" s="196"/>
      <c r="J301" s="197">
        <f>ROUND(I301*H301,2)</f>
        <v>0</v>
      </c>
      <c r="K301" s="193" t="s">
        <v>177</v>
      </c>
      <c r="L301" s="59"/>
      <c r="M301" s="198" t="s">
        <v>21</v>
      </c>
      <c r="N301" s="199" t="s">
        <v>40</v>
      </c>
      <c r="O301" s="40"/>
      <c r="P301" s="200">
        <f>O301*H301</f>
        <v>0</v>
      </c>
      <c r="Q301" s="200">
        <v>0.1016</v>
      </c>
      <c r="R301" s="200">
        <f>Q301*H301</f>
        <v>3.1902399999999997</v>
      </c>
      <c r="S301" s="200">
        <v>0</v>
      </c>
      <c r="T301" s="201">
        <f>S301*H301</f>
        <v>0</v>
      </c>
      <c r="AR301" s="22" t="s">
        <v>178</v>
      </c>
      <c r="AT301" s="22" t="s">
        <v>173</v>
      </c>
      <c r="AU301" s="22" t="s">
        <v>79</v>
      </c>
      <c r="AY301" s="22" t="s">
        <v>171</v>
      </c>
      <c r="BE301" s="202">
        <f>IF(N301="základní",J301,0)</f>
        <v>0</v>
      </c>
      <c r="BF301" s="202">
        <f>IF(N301="snížená",J301,0)</f>
        <v>0</v>
      </c>
      <c r="BG301" s="202">
        <f>IF(N301="zákl. přenesená",J301,0)</f>
        <v>0</v>
      </c>
      <c r="BH301" s="202">
        <f>IF(N301="sníž. přenesená",J301,0)</f>
        <v>0</v>
      </c>
      <c r="BI301" s="202">
        <f>IF(N301="nulová",J301,0)</f>
        <v>0</v>
      </c>
      <c r="BJ301" s="22" t="s">
        <v>77</v>
      </c>
      <c r="BK301" s="202">
        <f>ROUND(I301*H301,2)</f>
        <v>0</v>
      </c>
      <c r="BL301" s="22" t="s">
        <v>178</v>
      </c>
      <c r="BM301" s="22" t="s">
        <v>505</v>
      </c>
    </row>
    <row r="302" spans="2:65" s="12" customFormat="1">
      <c r="B302" s="219"/>
      <c r="C302" s="220"/>
      <c r="D302" s="215" t="s">
        <v>180</v>
      </c>
      <c r="E302" s="221" t="s">
        <v>21</v>
      </c>
      <c r="F302" s="222" t="s">
        <v>364</v>
      </c>
      <c r="G302" s="220"/>
      <c r="H302" s="223" t="s">
        <v>21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AT302" s="229" t="s">
        <v>180</v>
      </c>
      <c r="AU302" s="229" t="s">
        <v>79</v>
      </c>
      <c r="AV302" s="12" t="s">
        <v>77</v>
      </c>
      <c r="AW302" s="12" t="s">
        <v>33</v>
      </c>
      <c r="AX302" s="12" t="s">
        <v>69</v>
      </c>
      <c r="AY302" s="229" t="s">
        <v>171</v>
      </c>
    </row>
    <row r="303" spans="2:65" s="11" customFormat="1">
      <c r="B303" s="203"/>
      <c r="C303" s="204"/>
      <c r="D303" s="215" t="s">
        <v>180</v>
      </c>
      <c r="E303" s="216" t="s">
        <v>21</v>
      </c>
      <c r="F303" s="217" t="s">
        <v>506</v>
      </c>
      <c r="G303" s="204"/>
      <c r="H303" s="218">
        <v>7.2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180</v>
      </c>
      <c r="AU303" s="214" t="s">
        <v>79</v>
      </c>
      <c r="AV303" s="11" t="s">
        <v>79</v>
      </c>
      <c r="AW303" s="11" t="s">
        <v>33</v>
      </c>
      <c r="AX303" s="11" t="s">
        <v>69</v>
      </c>
      <c r="AY303" s="214" t="s">
        <v>171</v>
      </c>
    </row>
    <row r="304" spans="2:65" s="11" customFormat="1">
      <c r="B304" s="203"/>
      <c r="C304" s="204"/>
      <c r="D304" s="215" t="s">
        <v>180</v>
      </c>
      <c r="E304" s="216" t="s">
        <v>21</v>
      </c>
      <c r="F304" s="217" t="s">
        <v>507</v>
      </c>
      <c r="G304" s="204"/>
      <c r="H304" s="218">
        <v>21.6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180</v>
      </c>
      <c r="AU304" s="214" t="s">
        <v>79</v>
      </c>
      <c r="AV304" s="11" t="s">
        <v>79</v>
      </c>
      <c r="AW304" s="11" t="s">
        <v>33</v>
      </c>
      <c r="AX304" s="11" t="s">
        <v>69</v>
      </c>
      <c r="AY304" s="214" t="s">
        <v>171</v>
      </c>
    </row>
    <row r="305" spans="2:65" s="12" customFormat="1">
      <c r="B305" s="219"/>
      <c r="C305" s="220"/>
      <c r="D305" s="215" t="s">
        <v>180</v>
      </c>
      <c r="E305" s="221" t="s">
        <v>21</v>
      </c>
      <c r="F305" s="222" t="s">
        <v>366</v>
      </c>
      <c r="G305" s="220"/>
      <c r="H305" s="223" t="s">
        <v>21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AT305" s="229" t="s">
        <v>180</v>
      </c>
      <c r="AU305" s="229" t="s">
        <v>79</v>
      </c>
      <c r="AV305" s="12" t="s">
        <v>77</v>
      </c>
      <c r="AW305" s="12" t="s">
        <v>33</v>
      </c>
      <c r="AX305" s="12" t="s">
        <v>69</v>
      </c>
      <c r="AY305" s="229" t="s">
        <v>171</v>
      </c>
    </row>
    <row r="306" spans="2:65" s="11" customFormat="1">
      <c r="B306" s="203"/>
      <c r="C306" s="204"/>
      <c r="D306" s="205" t="s">
        <v>180</v>
      </c>
      <c r="E306" s="206" t="s">
        <v>21</v>
      </c>
      <c r="F306" s="207" t="s">
        <v>508</v>
      </c>
      <c r="G306" s="204"/>
      <c r="H306" s="208">
        <v>2.6</v>
      </c>
      <c r="I306" s="209"/>
      <c r="J306" s="204"/>
      <c r="K306" s="204"/>
      <c r="L306" s="210"/>
      <c r="M306" s="211"/>
      <c r="N306" s="212"/>
      <c r="O306" s="212"/>
      <c r="P306" s="212"/>
      <c r="Q306" s="212"/>
      <c r="R306" s="212"/>
      <c r="S306" s="212"/>
      <c r="T306" s="213"/>
      <c r="AT306" s="214" t="s">
        <v>180</v>
      </c>
      <c r="AU306" s="214" t="s">
        <v>79</v>
      </c>
      <c r="AV306" s="11" t="s">
        <v>79</v>
      </c>
      <c r="AW306" s="11" t="s">
        <v>33</v>
      </c>
      <c r="AX306" s="11" t="s">
        <v>69</v>
      </c>
      <c r="AY306" s="214" t="s">
        <v>171</v>
      </c>
    </row>
    <row r="307" spans="2:65" s="1" customFormat="1" ht="22.5" customHeight="1">
      <c r="B307" s="39"/>
      <c r="C307" s="191" t="s">
        <v>509</v>
      </c>
      <c r="D307" s="191" t="s">
        <v>173</v>
      </c>
      <c r="E307" s="192" t="s">
        <v>510</v>
      </c>
      <c r="F307" s="193" t="s">
        <v>511</v>
      </c>
      <c r="G307" s="194" t="s">
        <v>176</v>
      </c>
      <c r="H307" s="195">
        <v>19.79</v>
      </c>
      <c r="I307" s="196"/>
      <c r="J307" s="197">
        <f>ROUND(I307*H307,2)</f>
        <v>0</v>
      </c>
      <c r="K307" s="193" t="s">
        <v>177</v>
      </c>
      <c r="L307" s="59"/>
      <c r="M307" s="198" t="s">
        <v>21</v>
      </c>
      <c r="N307" s="199" t="s">
        <v>40</v>
      </c>
      <c r="O307" s="40"/>
      <c r="P307" s="200">
        <f>O307*H307</f>
        <v>0</v>
      </c>
      <c r="Q307" s="200">
        <v>6.5799999999999999E-3</v>
      </c>
      <c r="R307" s="200">
        <f>Q307*H307</f>
        <v>0.13021820000000001</v>
      </c>
      <c r="S307" s="200">
        <v>0</v>
      </c>
      <c r="T307" s="201">
        <f>S307*H307</f>
        <v>0</v>
      </c>
      <c r="AR307" s="22" t="s">
        <v>178</v>
      </c>
      <c r="AT307" s="22" t="s">
        <v>173</v>
      </c>
      <c r="AU307" s="22" t="s">
        <v>79</v>
      </c>
      <c r="AY307" s="22" t="s">
        <v>171</v>
      </c>
      <c r="BE307" s="202">
        <f>IF(N307="základní",J307,0)</f>
        <v>0</v>
      </c>
      <c r="BF307" s="202">
        <f>IF(N307="snížená",J307,0)</f>
        <v>0</v>
      </c>
      <c r="BG307" s="202">
        <f>IF(N307="zákl. přenesená",J307,0)</f>
        <v>0</v>
      </c>
      <c r="BH307" s="202">
        <f>IF(N307="sníž. přenesená",J307,0)</f>
        <v>0</v>
      </c>
      <c r="BI307" s="202">
        <f>IF(N307="nulová",J307,0)</f>
        <v>0</v>
      </c>
      <c r="BJ307" s="22" t="s">
        <v>77</v>
      </c>
      <c r="BK307" s="202">
        <f>ROUND(I307*H307,2)</f>
        <v>0</v>
      </c>
      <c r="BL307" s="22" t="s">
        <v>178</v>
      </c>
      <c r="BM307" s="22" t="s">
        <v>512</v>
      </c>
    </row>
    <row r="308" spans="2:65" s="12" customFormat="1">
      <c r="B308" s="219"/>
      <c r="C308" s="220"/>
      <c r="D308" s="215" t="s">
        <v>180</v>
      </c>
      <c r="E308" s="221" t="s">
        <v>21</v>
      </c>
      <c r="F308" s="222" t="s">
        <v>364</v>
      </c>
      <c r="G308" s="220"/>
      <c r="H308" s="223" t="s">
        <v>21</v>
      </c>
      <c r="I308" s="224"/>
      <c r="J308" s="220"/>
      <c r="K308" s="220"/>
      <c r="L308" s="225"/>
      <c r="M308" s="226"/>
      <c r="N308" s="227"/>
      <c r="O308" s="227"/>
      <c r="P308" s="227"/>
      <c r="Q308" s="227"/>
      <c r="R308" s="227"/>
      <c r="S308" s="227"/>
      <c r="T308" s="228"/>
      <c r="AT308" s="229" t="s">
        <v>180</v>
      </c>
      <c r="AU308" s="229" t="s">
        <v>79</v>
      </c>
      <c r="AV308" s="12" t="s">
        <v>77</v>
      </c>
      <c r="AW308" s="12" t="s">
        <v>33</v>
      </c>
      <c r="AX308" s="12" t="s">
        <v>69</v>
      </c>
      <c r="AY308" s="229" t="s">
        <v>171</v>
      </c>
    </row>
    <row r="309" spans="2:65" s="11" customFormat="1">
      <c r="B309" s="203"/>
      <c r="C309" s="204"/>
      <c r="D309" s="215" t="s">
        <v>180</v>
      </c>
      <c r="E309" s="216" t="s">
        <v>21</v>
      </c>
      <c r="F309" s="217" t="s">
        <v>513</v>
      </c>
      <c r="G309" s="204"/>
      <c r="H309" s="218">
        <v>3.6</v>
      </c>
      <c r="I309" s="209"/>
      <c r="J309" s="204"/>
      <c r="K309" s="204"/>
      <c r="L309" s="210"/>
      <c r="M309" s="211"/>
      <c r="N309" s="212"/>
      <c r="O309" s="212"/>
      <c r="P309" s="212"/>
      <c r="Q309" s="212"/>
      <c r="R309" s="212"/>
      <c r="S309" s="212"/>
      <c r="T309" s="213"/>
      <c r="AT309" s="214" t="s">
        <v>180</v>
      </c>
      <c r="AU309" s="214" t="s">
        <v>79</v>
      </c>
      <c r="AV309" s="11" t="s">
        <v>79</v>
      </c>
      <c r="AW309" s="11" t="s">
        <v>33</v>
      </c>
      <c r="AX309" s="11" t="s">
        <v>69</v>
      </c>
      <c r="AY309" s="214" t="s">
        <v>171</v>
      </c>
    </row>
    <row r="310" spans="2:65" s="11" customFormat="1">
      <c r="B310" s="203"/>
      <c r="C310" s="204"/>
      <c r="D310" s="215" t="s">
        <v>180</v>
      </c>
      <c r="E310" s="216" t="s">
        <v>21</v>
      </c>
      <c r="F310" s="217" t="s">
        <v>514</v>
      </c>
      <c r="G310" s="204"/>
      <c r="H310" s="218">
        <v>12.09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180</v>
      </c>
      <c r="AU310" s="214" t="s">
        <v>79</v>
      </c>
      <c r="AV310" s="11" t="s">
        <v>79</v>
      </c>
      <c r="AW310" s="11" t="s">
        <v>33</v>
      </c>
      <c r="AX310" s="11" t="s">
        <v>69</v>
      </c>
      <c r="AY310" s="214" t="s">
        <v>171</v>
      </c>
    </row>
    <row r="311" spans="2:65" s="12" customFormat="1">
      <c r="B311" s="219"/>
      <c r="C311" s="220"/>
      <c r="D311" s="215" t="s">
        <v>180</v>
      </c>
      <c r="E311" s="221" t="s">
        <v>21</v>
      </c>
      <c r="F311" s="222" t="s">
        <v>366</v>
      </c>
      <c r="G311" s="220"/>
      <c r="H311" s="223" t="s">
        <v>21</v>
      </c>
      <c r="I311" s="224"/>
      <c r="J311" s="220"/>
      <c r="K311" s="220"/>
      <c r="L311" s="225"/>
      <c r="M311" s="226"/>
      <c r="N311" s="227"/>
      <c r="O311" s="227"/>
      <c r="P311" s="227"/>
      <c r="Q311" s="227"/>
      <c r="R311" s="227"/>
      <c r="S311" s="227"/>
      <c r="T311" s="228"/>
      <c r="AT311" s="229" t="s">
        <v>180</v>
      </c>
      <c r="AU311" s="229" t="s">
        <v>79</v>
      </c>
      <c r="AV311" s="12" t="s">
        <v>77</v>
      </c>
      <c r="AW311" s="12" t="s">
        <v>33</v>
      </c>
      <c r="AX311" s="12" t="s">
        <v>69</v>
      </c>
      <c r="AY311" s="229" t="s">
        <v>171</v>
      </c>
    </row>
    <row r="312" spans="2:65" s="11" customFormat="1">
      <c r="B312" s="203"/>
      <c r="C312" s="204"/>
      <c r="D312" s="205" t="s">
        <v>180</v>
      </c>
      <c r="E312" s="206" t="s">
        <v>21</v>
      </c>
      <c r="F312" s="207" t="s">
        <v>515</v>
      </c>
      <c r="G312" s="204"/>
      <c r="H312" s="208">
        <v>4.0999999999999996</v>
      </c>
      <c r="I312" s="209"/>
      <c r="J312" s="204"/>
      <c r="K312" s="204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180</v>
      </c>
      <c r="AU312" s="214" t="s">
        <v>79</v>
      </c>
      <c r="AV312" s="11" t="s">
        <v>79</v>
      </c>
      <c r="AW312" s="11" t="s">
        <v>33</v>
      </c>
      <c r="AX312" s="11" t="s">
        <v>69</v>
      </c>
      <c r="AY312" s="214" t="s">
        <v>171</v>
      </c>
    </row>
    <row r="313" spans="2:65" s="1" customFormat="1" ht="22.5" customHeight="1">
      <c r="B313" s="39"/>
      <c r="C313" s="191" t="s">
        <v>516</v>
      </c>
      <c r="D313" s="191" t="s">
        <v>173</v>
      </c>
      <c r="E313" s="192" t="s">
        <v>517</v>
      </c>
      <c r="F313" s="193" t="s">
        <v>518</v>
      </c>
      <c r="G313" s="194" t="s">
        <v>176</v>
      </c>
      <c r="H313" s="195">
        <v>19.79</v>
      </c>
      <c r="I313" s="196"/>
      <c r="J313" s="197">
        <f>ROUND(I313*H313,2)</f>
        <v>0</v>
      </c>
      <c r="K313" s="193" t="s">
        <v>177</v>
      </c>
      <c r="L313" s="59"/>
      <c r="M313" s="198" t="s">
        <v>21</v>
      </c>
      <c r="N313" s="199" t="s">
        <v>40</v>
      </c>
      <c r="O313" s="40"/>
      <c r="P313" s="200">
        <f>O313*H313</f>
        <v>0</v>
      </c>
      <c r="Q313" s="200">
        <v>0</v>
      </c>
      <c r="R313" s="200">
        <f>Q313*H313</f>
        <v>0</v>
      </c>
      <c r="S313" s="200">
        <v>0</v>
      </c>
      <c r="T313" s="201">
        <f>S313*H313</f>
        <v>0</v>
      </c>
      <c r="AR313" s="22" t="s">
        <v>178</v>
      </c>
      <c r="AT313" s="22" t="s">
        <v>173</v>
      </c>
      <c r="AU313" s="22" t="s">
        <v>79</v>
      </c>
      <c r="AY313" s="22" t="s">
        <v>171</v>
      </c>
      <c r="BE313" s="202">
        <f>IF(N313="základní",J313,0)</f>
        <v>0</v>
      </c>
      <c r="BF313" s="202">
        <f>IF(N313="snížená",J313,0)</f>
        <v>0</v>
      </c>
      <c r="BG313" s="202">
        <f>IF(N313="zákl. přenesená",J313,0)</f>
        <v>0</v>
      </c>
      <c r="BH313" s="202">
        <f>IF(N313="sníž. přenesená",J313,0)</f>
        <v>0</v>
      </c>
      <c r="BI313" s="202">
        <f>IF(N313="nulová",J313,0)</f>
        <v>0</v>
      </c>
      <c r="BJ313" s="22" t="s">
        <v>77</v>
      </c>
      <c r="BK313" s="202">
        <f>ROUND(I313*H313,2)</f>
        <v>0</v>
      </c>
      <c r="BL313" s="22" t="s">
        <v>178</v>
      </c>
      <c r="BM313" s="22" t="s">
        <v>519</v>
      </c>
    </row>
    <row r="314" spans="2:65" s="12" customFormat="1">
      <c r="B314" s="219"/>
      <c r="C314" s="220"/>
      <c r="D314" s="215" t="s">
        <v>180</v>
      </c>
      <c r="E314" s="221" t="s">
        <v>21</v>
      </c>
      <c r="F314" s="222" t="s">
        <v>364</v>
      </c>
      <c r="G314" s="220"/>
      <c r="H314" s="223" t="s">
        <v>21</v>
      </c>
      <c r="I314" s="224"/>
      <c r="J314" s="220"/>
      <c r="K314" s="220"/>
      <c r="L314" s="225"/>
      <c r="M314" s="226"/>
      <c r="N314" s="227"/>
      <c r="O314" s="227"/>
      <c r="P314" s="227"/>
      <c r="Q314" s="227"/>
      <c r="R314" s="227"/>
      <c r="S314" s="227"/>
      <c r="T314" s="228"/>
      <c r="AT314" s="229" t="s">
        <v>180</v>
      </c>
      <c r="AU314" s="229" t="s">
        <v>79</v>
      </c>
      <c r="AV314" s="12" t="s">
        <v>77</v>
      </c>
      <c r="AW314" s="12" t="s">
        <v>33</v>
      </c>
      <c r="AX314" s="12" t="s">
        <v>69</v>
      </c>
      <c r="AY314" s="229" t="s">
        <v>171</v>
      </c>
    </row>
    <row r="315" spans="2:65" s="11" customFormat="1">
      <c r="B315" s="203"/>
      <c r="C315" s="204"/>
      <c r="D315" s="215" t="s">
        <v>180</v>
      </c>
      <c r="E315" s="216" t="s">
        <v>21</v>
      </c>
      <c r="F315" s="217" t="s">
        <v>513</v>
      </c>
      <c r="G315" s="204"/>
      <c r="H315" s="218">
        <v>3.6</v>
      </c>
      <c r="I315" s="209"/>
      <c r="J315" s="204"/>
      <c r="K315" s="204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180</v>
      </c>
      <c r="AU315" s="214" t="s">
        <v>79</v>
      </c>
      <c r="AV315" s="11" t="s">
        <v>79</v>
      </c>
      <c r="AW315" s="11" t="s">
        <v>33</v>
      </c>
      <c r="AX315" s="11" t="s">
        <v>69</v>
      </c>
      <c r="AY315" s="214" t="s">
        <v>171</v>
      </c>
    </row>
    <row r="316" spans="2:65" s="11" customFormat="1">
      <c r="B316" s="203"/>
      <c r="C316" s="204"/>
      <c r="D316" s="215" t="s">
        <v>180</v>
      </c>
      <c r="E316" s="216" t="s">
        <v>21</v>
      </c>
      <c r="F316" s="217" t="s">
        <v>514</v>
      </c>
      <c r="G316" s="204"/>
      <c r="H316" s="218">
        <v>12.09</v>
      </c>
      <c r="I316" s="209"/>
      <c r="J316" s="204"/>
      <c r="K316" s="204"/>
      <c r="L316" s="210"/>
      <c r="M316" s="211"/>
      <c r="N316" s="212"/>
      <c r="O316" s="212"/>
      <c r="P316" s="212"/>
      <c r="Q316" s="212"/>
      <c r="R316" s="212"/>
      <c r="S316" s="212"/>
      <c r="T316" s="213"/>
      <c r="AT316" s="214" t="s">
        <v>180</v>
      </c>
      <c r="AU316" s="214" t="s">
        <v>79</v>
      </c>
      <c r="AV316" s="11" t="s">
        <v>79</v>
      </c>
      <c r="AW316" s="11" t="s">
        <v>33</v>
      </c>
      <c r="AX316" s="11" t="s">
        <v>69</v>
      </c>
      <c r="AY316" s="214" t="s">
        <v>171</v>
      </c>
    </row>
    <row r="317" spans="2:65" s="12" customFormat="1">
      <c r="B317" s="219"/>
      <c r="C317" s="220"/>
      <c r="D317" s="215" t="s">
        <v>180</v>
      </c>
      <c r="E317" s="221" t="s">
        <v>21</v>
      </c>
      <c r="F317" s="222" t="s">
        <v>366</v>
      </c>
      <c r="G317" s="220"/>
      <c r="H317" s="223" t="s">
        <v>21</v>
      </c>
      <c r="I317" s="224"/>
      <c r="J317" s="220"/>
      <c r="K317" s="220"/>
      <c r="L317" s="225"/>
      <c r="M317" s="226"/>
      <c r="N317" s="227"/>
      <c r="O317" s="227"/>
      <c r="P317" s="227"/>
      <c r="Q317" s="227"/>
      <c r="R317" s="227"/>
      <c r="S317" s="227"/>
      <c r="T317" s="228"/>
      <c r="AT317" s="229" t="s">
        <v>180</v>
      </c>
      <c r="AU317" s="229" t="s">
        <v>79</v>
      </c>
      <c r="AV317" s="12" t="s">
        <v>77</v>
      </c>
      <c r="AW317" s="12" t="s">
        <v>33</v>
      </c>
      <c r="AX317" s="12" t="s">
        <v>69</v>
      </c>
      <c r="AY317" s="229" t="s">
        <v>171</v>
      </c>
    </row>
    <row r="318" spans="2:65" s="11" customFormat="1">
      <c r="B318" s="203"/>
      <c r="C318" s="204"/>
      <c r="D318" s="215" t="s">
        <v>180</v>
      </c>
      <c r="E318" s="216" t="s">
        <v>21</v>
      </c>
      <c r="F318" s="217" t="s">
        <v>515</v>
      </c>
      <c r="G318" s="204"/>
      <c r="H318" s="218">
        <v>4.0999999999999996</v>
      </c>
      <c r="I318" s="209"/>
      <c r="J318" s="204"/>
      <c r="K318" s="204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180</v>
      </c>
      <c r="AU318" s="214" t="s">
        <v>79</v>
      </c>
      <c r="AV318" s="11" t="s">
        <v>79</v>
      </c>
      <c r="AW318" s="11" t="s">
        <v>33</v>
      </c>
      <c r="AX318" s="11" t="s">
        <v>69</v>
      </c>
      <c r="AY318" s="214" t="s">
        <v>171</v>
      </c>
    </row>
    <row r="319" spans="2:65" s="10" customFormat="1" ht="29.85" customHeight="1">
      <c r="B319" s="174"/>
      <c r="C319" s="175"/>
      <c r="D319" s="188" t="s">
        <v>68</v>
      </c>
      <c r="E319" s="189" t="s">
        <v>201</v>
      </c>
      <c r="F319" s="189" t="s">
        <v>520</v>
      </c>
      <c r="G319" s="175"/>
      <c r="H319" s="175"/>
      <c r="I319" s="178"/>
      <c r="J319" s="190">
        <f>BK319</f>
        <v>0</v>
      </c>
      <c r="K319" s="175"/>
      <c r="L319" s="180"/>
      <c r="M319" s="181"/>
      <c r="N319" s="182"/>
      <c r="O319" s="182"/>
      <c r="P319" s="183">
        <f>SUM(P320:P868)</f>
        <v>0</v>
      </c>
      <c r="Q319" s="182"/>
      <c r="R319" s="183">
        <f>SUM(R320:R868)</f>
        <v>199.90501415999998</v>
      </c>
      <c r="S319" s="182"/>
      <c r="T319" s="184">
        <f>SUM(T320:T868)</f>
        <v>0</v>
      </c>
      <c r="AR319" s="185" t="s">
        <v>77</v>
      </c>
      <c r="AT319" s="186" t="s">
        <v>68</v>
      </c>
      <c r="AU319" s="186" t="s">
        <v>77</v>
      </c>
      <c r="AY319" s="185" t="s">
        <v>171</v>
      </c>
      <c r="BK319" s="187">
        <f>SUM(BK320:BK868)</f>
        <v>0</v>
      </c>
    </row>
    <row r="320" spans="2:65" s="1" customFormat="1" ht="22.5" customHeight="1">
      <c r="B320" s="39"/>
      <c r="C320" s="191" t="s">
        <v>521</v>
      </c>
      <c r="D320" s="191" t="s">
        <v>173</v>
      </c>
      <c r="E320" s="192" t="s">
        <v>522</v>
      </c>
      <c r="F320" s="193" t="s">
        <v>523</v>
      </c>
      <c r="G320" s="194" t="s">
        <v>176</v>
      </c>
      <c r="H320" s="195">
        <v>1109.28</v>
      </c>
      <c r="I320" s="196"/>
      <c r="J320" s="197">
        <f>ROUND(I320*H320,2)</f>
        <v>0</v>
      </c>
      <c r="K320" s="193" t="s">
        <v>177</v>
      </c>
      <c r="L320" s="59"/>
      <c r="M320" s="198" t="s">
        <v>21</v>
      </c>
      <c r="N320" s="199" t="s">
        <v>40</v>
      </c>
      <c r="O320" s="40"/>
      <c r="P320" s="200">
        <f>O320*H320</f>
        <v>0</v>
      </c>
      <c r="Q320" s="200">
        <v>2.5999999999999998E-4</v>
      </c>
      <c r="R320" s="200">
        <f>Q320*H320</f>
        <v>0.28841279999999997</v>
      </c>
      <c r="S320" s="200">
        <v>0</v>
      </c>
      <c r="T320" s="201">
        <f>S320*H320</f>
        <v>0</v>
      </c>
      <c r="AR320" s="22" t="s">
        <v>178</v>
      </c>
      <c r="AT320" s="22" t="s">
        <v>173</v>
      </c>
      <c r="AU320" s="22" t="s">
        <v>79</v>
      </c>
      <c r="AY320" s="22" t="s">
        <v>171</v>
      </c>
      <c r="BE320" s="202">
        <f>IF(N320="základní",J320,0)</f>
        <v>0</v>
      </c>
      <c r="BF320" s="202">
        <f>IF(N320="snížená",J320,0)</f>
        <v>0</v>
      </c>
      <c r="BG320" s="202">
        <f>IF(N320="zákl. přenesená",J320,0)</f>
        <v>0</v>
      </c>
      <c r="BH320" s="202">
        <f>IF(N320="sníž. přenesená",J320,0)</f>
        <v>0</v>
      </c>
      <c r="BI320" s="202">
        <f>IF(N320="nulová",J320,0)</f>
        <v>0</v>
      </c>
      <c r="BJ320" s="22" t="s">
        <v>77</v>
      </c>
      <c r="BK320" s="202">
        <f>ROUND(I320*H320,2)</f>
        <v>0</v>
      </c>
      <c r="BL320" s="22" t="s">
        <v>178</v>
      </c>
      <c r="BM320" s="22" t="s">
        <v>524</v>
      </c>
    </row>
    <row r="321" spans="2:65" s="11" customFormat="1">
      <c r="B321" s="203"/>
      <c r="C321" s="204"/>
      <c r="D321" s="215" t="s">
        <v>180</v>
      </c>
      <c r="E321" s="216" t="s">
        <v>21</v>
      </c>
      <c r="F321" s="217" t="s">
        <v>525</v>
      </c>
      <c r="G321" s="204"/>
      <c r="H321" s="218">
        <v>554.64</v>
      </c>
      <c r="I321" s="209"/>
      <c r="J321" s="204"/>
      <c r="K321" s="204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180</v>
      </c>
      <c r="AU321" s="214" t="s">
        <v>79</v>
      </c>
      <c r="AV321" s="11" t="s">
        <v>79</v>
      </c>
      <c r="AW321" s="11" t="s">
        <v>33</v>
      </c>
      <c r="AX321" s="11" t="s">
        <v>69</v>
      </c>
      <c r="AY321" s="214" t="s">
        <v>171</v>
      </c>
    </row>
    <row r="322" spans="2:65" s="11" customFormat="1">
      <c r="B322" s="203"/>
      <c r="C322" s="204"/>
      <c r="D322" s="205" t="s">
        <v>180</v>
      </c>
      <c r="E322" s="206" t="s">
        <v>21</v>
      </c>
      <c r="F322" s="207" t="s">
        <v>526</v>
      </c>
      <c r="G322" s="204"/>
      <c r="H322" s="208">
        <v>554.64</v>
      </c>
      <c r="I322" s="209"/>
      <c r="J322" s="204"/>
      <c r="K322" s="204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180</v>
      </c>
      <c r="AU322" s="214" t="s">
        <v>79</v>
      </c>
      <c r="AV322" s="11" t="s">
        <v>79</v>
      </c>
      <c r="AW322" s="11" t="s">
        <v>33</v>
      </c>
      <c r="AX322" s="11" t="s">
        <v>69</v>
      </c>
      <c r="AY322" s="214" t="s">
        <v>171</v>
      </c>
    </row>
    <row r="323" spans="2:65" s="1" customFormat="1" ht="22.5" customHeight="1">
      <c r="B323" s="39"/>
      <c r="C323" s="191" t="s">
        <v>527</v>
      </c>
      <c r="D323" s="191" t="s">
        <v>173</v>
      </c>
      <c r="E323" s="192" t="s">
        <v>528</v>
      </c>
      <c r="F323" s="193" t="s">
        <v>529</v>
      </c>
      <c r="G323" s="194" t="s">
        <v>176</v>
      </c>
      <c r="H323" s="195">
        <v>554.64</v>
      </c>
      <c r="I323" s="196"/>
      <c r="J323" s="197">
        <f>ROUND(I323*H323,2)</f>
        <v>0</v>
      </c>
      <c r="K323" s="193" t="s">
        <v>177</v>
      </c>
      <c r="L323" s="59"/>
      <c r="M323" s="198" t="s">
        <v>21</v>
      </c>
      <c r="N323" s="199" t="s">
        <v>40</v>
      </c>
      <c r="O323" s="40"/>
      <c r="P323" s="200">
        <f>O323*H323</f>
        <v>0</v>
      </c>
      <c r="Q323" s="200">
        <v>4.8900000000000002E-3</v>
      </c>
      <c r="R323" s="200">
        <f>Q323*H323</f>
        <v>2.7121895999999999</v>
      </c>
      <c r="S323" s="200">
        <v>0</v>
      </c>
      <c r="T323" s="201">
        <f>S323*H323</f>
        <v>0</v>
      </c>
      <c r="AR323" s="22" t="s">
        <v>178</v>
      </c>
      <c r="AT323" s="22" t="s">
        <v>173</v>
      </c>
      <c r="AU323" s="22" t="s">
        <v>79</v>
      </c>
      <c r="AY323" s="22" t="s">
        <v>171</v>
      </c>
      <c r="BE323" s="202">
        <f>IF(N323="základní",J323,0)</f>
        <v>0</v>
      </c>
      <c r="BF323" s="202">
        <f>IF(N323="snížená",J323,0)</f>
        <v>0</v>
      </c>
      <c r="BG323" s="202">
        <f>IF(N323="zákl. přenesená",J323,0)</f>
        <v>0</v>
      </c>
      <c r="BH323" s="202">
        <f>IF(N323="sníž. přenesená",J323,0)</f>
        <v>0</v>
      </c>
      <c r="BI323" s="202">
        <f>IF(N323="nulová",J323,0)</f>
        <v>0</v>
      </c>
      <c r="BJ323" s="22" t="s">
        <v>77</v>
      </c>
      <c r="BK323" s="202">
        <f>ROUND(I323*H323,2)</f>
        <v>0</v>
      </c>
      <c r="BL323" s="22" t="s">
        <v>178</v>
      </c>
      <c r="BM323" s="22" t="s">
        <v>530</v>
      </c>
    </row>
    <row r="324" spans="2:65" s="11" customFormat="1" ht="27">
      <c r="B324" s="203"/>
      <c r="C324" s="204"/>
      <c r="D324" s="215" t="s">
        <v>180</v>
      </c>
      <c r="E324" s="216" t="s">
        <v>21</v>
      </c>
      <c r="F324" s="217" t="s">
        <v>531</v>
      </c>
      <c r="G324" s="204"/>
      <c r="H324" s="218">
        <v>249.73</v>
      </c>
      <c r="I324" s="209"/>
      <c r="J324" s="204"/>
      <c r="K324" s="204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180</v>
      </c>
      <c r="AU324" s="214" t="s">
        <v>79</v>
      </c>
      <c r="AV324" s="11" t="s">
        <v>79</v>
      </c>
      <c r="AW324" s="11" t="s">
        <v>33</v>
      </c>
      <c r="AX324" s="11" t="s">
        <v>69</v>
      </c>
      <c r="AY324" s="214" t="s">
        <v>171</v>
      </c>
    </row>
    <row r="325" spans="2:65" s="11" customFormat="1" ht="40.5">
      <c r="B325" s="203"/>
      <c r="C325" s="204"/>
      <c r="D325" s="215" t="s">
        <v>180</v>
      </c>
      <c r="E325" s="216" t="s">
        <v>21</v>
      </c>
      <c r="F325" s="217" t="s">
        <v>532</v>
      </c>
      <c r="G325" s="204"/>
      <c r="H325" s="218">
        <v>279.91000000000003</v>
      </c>
      <c r="I325" s="209"/>
      <c r="J325" s="204"/>
      <c r="K325" s="204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180</v>
      </c>
      <c r="AU325" s="214" t="s">
        <v>79</v>
      </c>
      <c r="AV325" s="11" t="s">
        <v>79</v>
      </c>
      <c r="AW325" s="11" t="s">
        <v>33</v>
      </c>
      <c r="AX325" s="11" t="s">
        <v>69</v>
      </c>
      <c r="AY325" s="214" t="s">
        <v>171</v>
      </c>
    </row>
    <row r="326" spans="2:65" s="11" customFormat="1">
      <c r="B326" s="203"/>
      <c r="C326" s="204"/>
      <c r="D326" s="205" t="s">
        <v>180</v>
      </c>
      <c r="E326" s="206" t="s">
        <v>21</v>
      </c>
      <c r="F326" s="207" t="s">
        <v>533</v>
      </c>
      <c r="G326" s="204"/>
      <c r="H326" s="208">
        <v>25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180</v>
      </c>
      <c r="AU326" s="214" t="s">
        <v>79</v>
      </c>
      <c r="AV326" s="11" t="s">
        <v>79</v>
      </c>
      <c r="AW326" s="11" t="s">
        <v>33</v>
      </c>
      <c r="AX326" s="11" t="s">
        <v>69</v>
      </c>
      <c r="AY326" s="214" t="s">
        <v>171</v>
      </c>
    </row>
    <row r="327" spans="2:65" s="1" customFormat="1" ht="22.5" customHeight="1">
      <c r="B327" s="39"/>
      <c r="C327" s="191" t="s">
        <v>534</v>
      </c>
      <c r="D327" s="191" t="s">
        <v>173</v>
      </c>
      <c r="E327" s="192" t="s">
        <v>535</v>
      </c>
      <c r="F327" s="193" t="s">
        <v>536</v>
      </c>
      <c r="G327" s="194" t="s">
        <v>176</v>
      </c>
      <c r="H327" s="195">
        <v>554.64</v>
      </c>
      <c r="I327" s="196"/>
      <c r="J327" s="197">
        <f>ROUND(I327*H327,2)</f>
        <v>0</v>
      </c>
      <c r="K327" s="193" t="s">
        <v>177</v>
      </c>
      <c r="L327" s="59"/>
      <c r="M327" s="198" t="s">
        <v>21</v>
      </c>
      <c r="N327" s="199" t="s">
        <v>40</v>
      </c>
      <c r="O327" s="40"/>
      <c r="P327" s="200">
        <f>O327*H327</f>
        <v>0</v>
      </c>
      <c r="Q327" s="200">
        <v>3.0000000000000001E-3</v>
      </c>
      <c r="R327" s="200">
        <f>Q327*H327</f>
        <v>1.6639200000000001</v>
      </c>
      <c r="S327" s="200">
        <v>0</v>
      </c>
      <c r="T327" s="201">
        <f>S327*H327</f>
        <v>0</v>
      </c>
      <c r="AR327" s="22" t="s">
        <v>178</v>
      </c>
      <c r="AT327" s="22" t="s">
        <v>173</v>
      </c>
      <c r="AU327" s="22" t="s">
        <v>79</v>
      </c>
      <c r="AY327" s="22" t="s">
        <v>171</v>
      </c>
      <c r="BE327" s="202">
        <f>IF(N327="základní",J327,0)</f>
        <v>0</v>
      </c>
      <c r="BF327" s="202">
        <f>IF(N327="snížená",J327,0)</f>
        <v>0</v>
      </c>
      <c r="BG327" s="202">
        <f>IF(N327="zákl. přenesená",J327,0)</f>
        <v>0</v>
      </c>
      <c r="BH327" s="202">
        <f>IF(N327="sníž. přenesená",J327,0)</f>
        <v>0</v>
      </c>
      <c r="BI327" s="202">
        <f>IF(N327="nulová",J327,0)</f>
        <v>0</v>
      </c>
      <c r="BJ327" s="22" t="s">
        <v>77</v>
      </c>
      <c r="BK327" s="202">
        <f>ROUND(I327*H327,2)</f>
        <v>0</v>
      </c>
      <c r="BL327" s="22" t="s">
        <v>178</v>
      </c>
      <c r="BM327" s="22" t="s">
        <v>537</v>
      </c>
    </row>
    <row r="328" spans="2:65" s="11" customFormat="1" ht="27">
      <c r="B328" s="203"/>
      <c r="C328" s="204"/>
      <c r="D328" s="215" t="s">
        <v>180</v>
      </c>
      <c r="E328" s="216" t="s">
        <v>21</v>
      </c>
      <c r="F328" s="217" t="s">
        <v>531</v>
      </c>
      <c r="G328" s="204"/>
      <c r="H328" s="218">
        <v>249.73</v>
      </c>
      <c r="I328" s="209"/>
      <c r="J328" s="204"/>
      <c r="K328" s="204"/>
      <c r="L328" s="210"/>
      <c r="M328" s="211"/>
      <c r="N328" s="212"/>
      <c r="O328" s="212"/>
      <c r="P328" s="212"/>
      <c r="Q328" s="212"/>
      <c r="R328" s="212"/>
      <c r="S328" s="212"/>
      <c r="T328" s="213"/>
      <c r="AT328" s="214" t="s">
        <v>180</v>
      </c>
      <c r="AU328" s="214" t="s">
        <v>79</v>
      </c>
      <c r="AV328" s="11" t="s">
        <v>79</v>
      </c>
      <c r="AW328" s="11" t="s">
        <v>33</v>
      </c>
      <c r="AX328" s="11" t="s">
        <v>69</v>
      </c>
      <c r="AY328" s="214" t="s">
        <v>171</v>
      </c>
    </row>
    <row r="329" spans="2:65" s="11" customFormat="1" ht="40.5">
      <c r="B329" s="203"/>
      <c r="C329" s="204"/>
      <c r="D329" s="215" t="s">
        <v>180</v>
      </c>
      <c r="E329" s="216" t="s">
        <v>21</v>
      </c>
      <c r="F329" s="217" t="s">
        <v>532</v>
      </c>
      <c r="G329" s="204"/>
      <c r="H329" s="218">
        <v>279.91000000000003</v>
      </c>
      <c r="I329" s="209"/>
      <c r="J329" s="204"/>
      <c r="K329" s="204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180</v>
      </c>
      <c r="AU329" s="214" t="s">
        <v>79</v>
      </c>
      <c r="AV329" s="11" t="s">
        <v>79</v>
      </c>
      <c r="AW329" s="11" t="s">
        <v>33</v>
      </c>
      <c r="AX329" s="11" t="s">
        <v>69</v>
      </c>
      <c r="AY329" s="214" t="s">
        <v>171</v>
      </c>
    </row>
    <row r="330" spans="2:65" s="11" customFormat="1">
      <c r="B330" s="203"/>
      <c r="C330" s="204"/>
      <c r="D330" s="205" t="s">
        <v>180</v>
      </c>
      <c r="E330" s="206" t="s">
        <v>21</v>
      </c>
      <c r="F330" s="207" t="s">
        <v>533</v>
      </c>
      <c r="G330" s="204"/>
      <c r="H330" s="208">
        <v>25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180</v>
      </c>
      <c r="AU330" s="214" t="s">
        <v>79</v>
      </c>
      <c r="AV330" s="11" t="s">
        <v>79</v>
      </c>
      <c r="AW330" s="11" t="s">
        <v>33</v>
      </c>
      <c r="AX330" s="11" t="s">
        <v>69</v>
      </c>
      <c r="AY330" s="214" t="s">
        <v>171</v>
      </c>
    </row>
    <row r="331" spans="2:65" s="1" customFormat="1" ht="22.5" customHeight="1">
      <c r="B331" s="39"/>
      <c r="C331" s="191" t="s">
        <v>538</v>
      </c>
      <c r="D331" s="191" t="s">
        <v>173</v>
      </c>
      <c r="E331" s="192" t="s">
        <v>539</v>
      </c>
      <c r="F331" s="193" t="s">
        <v>540</v>
      </c>
      <c r="G331" s="194" t="s">
        <v>176</v>
      </c>
      <c r="H331" s="195">
        <v>45</v>
      </c>
      <c r="I331" s="196"/>
      <c r="J331" s="197">
        <f>ROUND(I331*H331,2)</f>
        <v>0</v>
      </c>
      <c r="K331" s="193" t="s">
        <v>177</v>
      </c>
      <c r="L331" s="59"/>
      <c r="M331" s="198" t="s">
        <v>21</v>
      </c>
      <c r="N331" s="199" t="s">
        <v>40</v>
      </c>
      <c r="O331" s="40"/>
      <c r="P331" s="200">
        <f>O331*H331</f>
        <v>0</v>
      </c>
      <c r="Q331" s="200">
        <v>4.1529999999999997E-2</v>
      </c>
      <c r="R331" s="200">
        <f>Q331*H331</f>
        <v>1.8688499999999999</v>
      </c>
      <c r="S331" s="200">
        <v>0</v>
      </c>
      <c r="T331" s="201">
        <f>S331*H331</f>
        <v>0</v>
      </c>
      <c r="AR331" s="22" t="s">
        <v>178</v>
      </c>
      <c r="AT331" s="22" t="s">
        <v>173</v>
      </c>
      <c r="AU331" s="22" t="s">
        <v>79</v>
      </c>
      <c r="AY331" s="22" t="s">
        <v>171</v>
      </c>
      <c r="BE331" s="202">
        <f>IF(N331="základní",J331,0)</f>
        <v>0</v>
      </c>
      <c r="BF331" s="202">
        <f>IF(N331="snížená",J331,0)</f>
        <v>0</v>
      </c>
      <c r="BG331" s="202">
        <f>IF(N331="zákl. přenesená",J331,0)</f>
        <v>0</v>
      </c>
      <c r="BH331" s="202">
        <f>IF(N331="sníž. přenesená",J331,0)</f>
        <v>0</v>
      </c>
      <c r="BI331" s="202">
        <f>IF(N331="nulová",J331,0)</f>
        <v>0</v>
      </c>
      <c r="BJ331" s="22" t="s">
        <v>77</v>
      </c>
      <c r="BK331" s="202">
        <f>ROUND(I331*H331,2)</f>
        <v>0</v>
      </c>
      <c r="BL331" s="22" t="s">
        <v>178</v>
      </c>
      <c r="BM331" s="22" t="s">
        <v>541</v>
      </c>
    </row>
    <row r="332" spans="2:65" s="11" customFormat="1">
      <c r="B332" s="203"/>
      <c r="C332" s="204"/>
      <c r="D332" s="205" t="s">
        <v>180</v>
      </c>
      <c r="E332" s="206" t="s">
        <v>21</v>
      </c>
      <c r="F332" s="207" t="s">
        <v>542</v>
      </c>
      <c r="G332" s="204"/>
      <c r="H332" s="208">
        <v>45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180</v>
      </c>
      <c r="AU332" s="214" t="s">
        <v>79</v>
      </c>
      <c r="AV332" s="11" t="s">
        <v>79</v>
      </c>
      <c r="AW332" s="11" t="s">
        <v>33</v>
      </c>
      <c r="AX332" s="11" t="s">
        <v>69</v>
      </c>
      <c r="AY332" s="214" t="s">
        <v>171</v>
      </c>
    </row>
    <row r="333" spans="2:65" s="1" customFormat="1" ht="22.5" customHeight="1">
      <c r="B333" s="39"/>
      <c r="C333" s="191" t="s">
        <v>543</v>
      </c>
      <c r="D333" s="191" t="s">
        <v>173</v>
      </c>
      <c r="E333" s="192" t="s">
        <v>544</v>
      </c>
      <c r="F333" s="193" t="s">
        <v>545</v>
      </c>
      <c r="G333" s="194" t="s">
        <v>285</v>
      </c>
      <c r="H333" s="195">
        <v>15</v>
      </c>
      <c r="I333" s="196"/>
      <c r="J333" s="197">
        <f>ROUND(I333*H333,2)</f>
        <v>0</v>
      </c>
      <c r="K333" s="193" t="s">
        <v>177</v>
      </c>
      <c r="L333" s="59"/>
      <c r="M333" s="198" t="s">
        <v>21</v>
      </c>
      <c r="N333" s="199" t="s">
        <v>40</v>
      </c>
      <c r="O333" s="40"/>
      <c r="P333" s="200">
        <f>O333*H333</f>
        <v>0</v>
      </c>
      <c r="Q333" s="200">
        <v>4.1500000000000002E-2</v>
      </c>
      <c r="R333" s="200">
        <f>Q333*H333</f>
        <v>0.62250000000000005</v>
      </c>
      <c r="S333" s="200">
        <v>0</v>
      </c>
      <c r="T333" s="201">
        <f>S333*H333</f>
        <v>0</v>
      </c>
      <c r="AR333" s="22" t="s">
        <v>178</v>
      </c>
      <c r="AT333" s="22" t="s">
        <v>173</v>
      </c>
      <c r="AU333" s="22" t="s">
        <v>79</v>
      </c>
      <c r="AY333" s="22" t="s">
        <v>171</v>
      </c>
      <c r="BE333" s="202">
        <f>IF(N333="základní",J333,0)</f>
        <v>0</v>
      </c>
      <c r="BF333" s="202">
        <f>IF(N333="snížená",J333,0)</f>
        <v>0</v>
      </c>
      <c r="BG333" s="202">
        <f>IF(N333="zákl. přenesená",J333,0)</f>
        <v>0</v>
      </c>
      <c r="BH333" s="202">
        <f>IF(N333="sníž. přenesená",J333,0)</f>
        <v>0</v>
      </c>
      <c r="BI333" s="202">
        <f>IF(N333="nulová",J333,0)</f>
        <v>0</v>
      </c>
      <c r="BJ333" s="22" t="s">
        <v>77</v>
      </c>
      <c r="BK333" s="202">
        <f>ROUND(I333*H333,2)</f>
        <v>0</v>
      </c>
      <c r="BL333" s="22" t="s">
        <v>178</v>
      </c>
      <c r="BM333" s="22" t="s">
        <v>546</v>
      </c>
    </row>
    <row r="334" spans="2:65" s="1" customFormat="1" ht="22.5" customHeight="1">
      <c r="B334" s="39"/>
      <c r="C334" s="191" t="s">
        <v>547</v>
      </c>
      <c r="D334" s="191" t="s">
        <v>173</v>
      </c>
      <c r="E334" s="192" t="s">
        <v>548</v>
      </c>
      <c r="F334" s="193" t="s">
        <v>549</v>
      </c>
      <c r="G334" s="194" t="s">
        <v>285</v>
      </c>
      <c r="H334" s="195">
        <v>10</v>
      </c>
      <c r="I334" s="196"/>
      <c r="J334" s="197">
        <f>ROUND(I334*H334,2)</f>
        <v>0</v>
      </c>
      <c r="K334" s="193" t="s">
        <v>177</v>
      </c>
      <c r="L334" s="59"/>
      <c r="M334" s="198" t="s">
        <v>21</v>
      </c>
      <c r="N334" s="199" t="s">
        <v>40</v>
      </c>
      <c r="O334" s="40"/>
      <c r="P334" s="200">
        <f>O334*H334</f>
        <v>0</v>
      </c>
      <c r="Q334" s="200">
        <v>0.1575</v>
      </c>
      <c r="R334" s="200">
        <f>Q334*H334</f>
        <v>1.575</v>
      </c>
      <c r="S334" s="200">
        <v>0</v>
      </c>
      <c r="T334" s="201">
        <f>S334*H334</f>
        <v>0</v>
      </c>
      <c r="AR334" s="22" t="s">
        <v>178</v>
      </c>
      <c r="AT334" s="22" t="s">
        <v>173</v>
      </c>
      <c r="AU334" s="22" t="s">
        <v>79</v>
      </c>
      <c r="AY334" s="22" t="s">
        <v>171</v>
      </c>
      <c r="BE334" s="202">
        <f>IF(N334="základní",J334,0)</f>
        <v>0</v>
      </c>
      <c r="BF334" s="202">
        <f>IF(N334="snížená",J334,0)</f>
        <v>0</v>
      </c>
      <c r="BG334" s="202">
        <f>IF(N334="zákl. přenesená",J334,0)</f>
        <v>0</v>
      </c>
      <c r="BH334" s="202">
        <f>IF(N334="sníž. přenesená",J334,0)</f>
        <v>0</v>
      </c>
      <c r="BI334" s="202">
        <f>IF(N334="nulová",J334,0)</f>
        <v>0</v>
      </c>
      <c r="BJ334" s="22" t="s">
        <v>77</v>
      </c>
      <c r="BK334" s="202">
        <f>ROUND(I334*H334,2)</f>
        <v>0</v>
      </c>
      <c r="BL334" s="22" t="s">
        <v>178</v>
      </c>
      <c r="BM334" s="22" t="s">
        <v>550</v>
      </c>
    </row>
    <row r="335" spans="2:65" s="1" customFormat="1" ht="22.5" customHeight="1">
      <c r="B335" s="39"/>
      <c r="C335" s="191" t="s">
        <v>551</v>
      </c>
      <c r="D335" s="191" t="s">
        <v>173</v>
      </c>
      <c r="E335" s="192" t="s">
        <v>552</v>
      </c>
      <c r="F335" s="193" t="s">
        <v>553</v>
      </c>
      <c r="G335" s="194" t="s">
        <v>176</v>
      </c>
      <c r="H335" s="195">
        <v>2447.2939999999999</v>
      </c>
      <c r="I335" s="196"/>
      <c r="J335" s="197">
        <f>ROUND(I335*H335,2)</f>
        <v>0</v>
      </c>
      <c r="K335" s="193" t="s">
        <v>177</v>
      </c>
      <c r="L335" s="59"/>
      <c r="M335" s="198" t="s">
        <v>21</v>
      </c>
      <c r="N335" s="199" t="s">
        <v>40</v>
      </c>
      <c r="O335" s="40"/>
      <c r="P335" s="200">
        <f>O335*H335</f>
        <v>0</v>
      </c>
      <c r="Q335" s="200">
        <v>2.5999999999999998E-4</v>
      </c>
      <c r="R335" s="200">
        <f>Q335*H335</f>
        <v>0.63629643999999996</v>
      </c>
      <c r="S335" s="200">
        <v>0</v>
      </c>
      <c r="T335" s="201">
        <f>S335*H335</f>
        <v>0</v>
      </c>
      <c r="AR335" s="22" t="s">
        <v>178</v>
      </c>
      <c r="AT335" s="22" t="s">
        <v>173</v>
      </c>
      <c r="AU335" s="22" t="s">
        <v>79</v>
      </c>
      <c r="AY335" s="22" t="s">
        <v>171</v>
      </c>
      <c r="BE335" s="202">
        <f>IF(N335="základní",J335,0)</f>
        <v>0</v>
      </c>
      <c r="BF335" s="202">
        <f>IF(N335="snížená",J335,0)</f>
        <v>0</v>
      </c>
      <c r="BG335" s="202">
        <f>IF(N335="zákl. přenesená",J335,0)</f>
        <v>0</v>
      </c>
      <c r="BH335" s="202">
        <f>IF(N335="sníž. přenesená",J335,0)</f>
        <v>0</v>
      </c>
      <c r="BI335" s="202">
        <f>IF(N335="nulová",J335,0)</f>
        <v>0</v>
      </c>
      <c r="BJ335" s="22" t="s">
        <v>77</v>
      </c>
      <c r="BK335" s="202">
        <f>ROUND(I335*H335,2)</f>
        <v>0</v>
      </c>
      <c r="BL335" s="22" t="s">
        <v>178</v>
      </c>
      <c r="BM335" s="22" t="s">
        <v>554</v>
      </c>
    </row>
    <row r="336" spans="2:65" s="11" customFormat="1">
      <c r="B336" s="203"/>
      <c r="C336" s="204"/>
      <c r="D336" s="215" t="s">
        <v>180</v>
      </c>
      <c r="E336" s="216" t="s">
        <v>21</v>
      </c>
      <c r="F336" s="217" t="s">
        <v>555</v>
      </c>
      <c r="G336" s="204"/>
      <c r="H336" s="218">
        <v>1311.739</v>
      </c>
      <c r="I336" s="209"/>
      <c r="J336" s="204"/>
      <c r="K336" s="204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180</v>
      </c>
      <c r="AU336" s="214" t="s">
        <v>79</v>
      </c>
      <c r="AV336" s="11" t="s">
        <v>79</v>
      </c>
      <c r="AW336" s="11" t="s">
        <v>33</v>
      </c>
      <c r="AX336" s="11" t="s">
        <v>69</v>
      </c>
      <c r="AY336" s="214" t="s">
        <v>171</v>
      </c>
    </row>
    <row r="337" spans="2:65" s="11" customFormat="1">
      <c r="B337" s="203"/>
      <c r="C337" s="204"/>
      <c r="D337" s="205" t="s">
        <v>180</v>
      </c>
      <c r="E337" s="206" t="s">
        <v>21</v>
      </c>
      <c r="F337" s="207" t="s">
        <v>556</v>
      </c>
      <c r="G337" s="204"/>
      <c r="H337" s="208">
        <v>1135.5550000000001</v>
      </c>
      <c r="I337" s="209"/>
      <c r="J337" s="204"/>
      <c r="K337" s="204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180</v>
      </c>
      <c r="AU337" s="214" t="s">
        <v>79</v>
      </c>
      <c r="AV337" s="11" t="s">
        <v>79</v>
      </c>
      <c r="AW337" s="11" t="s">
        <v>33</v>
      </c>
      <c r="AX337" s="11" t="s">
        <v>69</v>
      </c>
      <c r="AY337" s="214" t="s">
        <v>171</v>
      </c>
    </row>
    <row r="338" spans="2:65" s="1" customFormat="1" ht="22.5" customHeight="1">
      <c r="B338" s="39"/>
      <c r="C338" s="191" t="s">
        <v>557</v>
      </c>
      <c r="D338" s="191" t="s">
        <v>173</v>
      </c>
      <c r="E338" s="192" t="s">
        <v>558</v>
      </c>
      <c r="F338" s="193" t="s">
        <v>559</v>
      </c>
      <c r="G338" s="194" t="s">
        <v>176</v>
      </c>
      <c r="H338" s="195">
        <v>1311.739</v>
      </c>
      <c r="I338" s="196"/>
      <c r="J338" s="197">
        <f>ROUND(I338*H338,2)</f>
        <v>0</v>
      </c>
      <c r="K338" s="193" t="s">
        <v>177</v>
      </c>
      <c r="L338" s="59"/>
      <c r="M338" s="198" t="s">
        <v>21</v>
      </c>
      <c r="N338" s="199" t="s">
        <v>40</v>
      </c>
      <c r="O338" s="40"/>
      <c r="P338" s="200">
        <f>O338*H338</f>
        <v>0</v>
      </c>
      <c r="Q338" s="200">
        <v>4.8900000000000002E-3</v>
      </c>
      <c r="R338" s="200">
        <f>Q338*H338</f>
        <v>6.4144037100000002</v>
      </c>
      <c r="S338" s="200">
        <v>0</v>
      </c>
      <c r="T338" s="201">
        <f>S338*H338</f>
        <v>0</v>
      </c>
      <c r="AR338" s="22" t="s">
        <v>178</v>
      </c>
      <c r="AT338" s="22" t="s">
        <v>173</v>
      </c>
      <c r="AU338" s="22" t="s">
        <v>79</v>
      </c>
      <c r="AY338" s="22" t="s">
        <v>171</v>
      </c>
      <c r="BE338" s="202">
        <f>IF(N338="základní",J338,0)</f>
        <v>0</v>
      </c>
      <c r="BF338" s="202">
        <f>IF(N338="snížená",J338,0)</f>
        <v>0</v>
      </c>
      <c r="BG338" s="202">
        <f>IF(N338="zákl. přenesená",J338,0)</f>
        <v>0</v>
      </c>
      <c r="BH338" s="202">
        <f>IF(N338="sníž. přenesená",J338,0)</f>
        <v>0</v>
      </c>
      <c r="BI338" s="202">
        <f>IF(N338="nulová",J338,0)</f>
        <v>0</v>
      </c>
      <c r="BJ338" s="22" t="s">
        <v>77</v>
      </c>
      <c r="BK338" s="202">
        <f>ROUND(I338*H338,2)</f>
        <v>0</v>
      </c>
      <c r="BL338" s="22" t="s">
        <v>178</v>
      </c>
      <c r="BM338" s="22" t="s">
        <v>560</v>
      </c>
    </row>
    <row r="339" spans="2:65" s="12" customFormat="1">
      <c r="B339" s="219"/>
      <c r="C339" s="220"/>
      <c r="D339" s="215" t="s">
        <v>180</v>
      </c>
      <c r="E339" s="221" t="s">
        <v>21</v>
      </c>
      <c r="F339" s="222" t="s">
        <v>364</v>
      </c>
      <c r="G339" s="220"/>
      <c r="H339" s="223" t="s">
        <v>21</v>
      </c>
      <c r="I339" s="224"/>
      <c r="J339" s="220"/>
      <c r="K339" s="220"/>
      <c r="L339" s="225"/>
      <c r="M339" s="226"/>
      <c r="N339" s="227"/>
      <c r="O339" s="227"/>
      <c r="P339" s="227"/>
      <c r="Q339" s="227"/>
      <c r="R339" s="227"/>
      <c r="S339" s="227"/>
      <c r="T339" s="228"/>
      <c r="AT339" s="229" t="s">
        <v>180</v>
      </c>
      <c r="AU339" s="229" t="s">
        <v>79</v>
      </c>
      <c r="AV339" s="12" t="s">
        <v>77</v>
      </c>
      <c r="AW339" s="12" t="s">
        <v>33</v>
      </c>
      <c r="AX339" s="12" t="s">
        <v>69</v>
      </c>
      <c r="AY339" s="229" t="s">
        <v>171</v>
      </c>
    </row>
    <row r="340" spans="2:65" s="11" customFormat="1" ht="27">
      <c r="B340" s="203"/>
      <c r="C340" s="204"/>
      <c r="D340" s="215" t="s">
        <v>180</v>
      </c>
      <c r="E340" s="216" t="s">
        <v>21</v>
      </c>
      <c r="F340" s="217" t="s">
        <v>561</v>
      </c>
      <c r="G340" s="204"/>
      <c r="H340" s="218">
        <v>22.52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180</v>
      </c>
      <c r="AU340" s="214" t="s">
        <v>79</v>
      </c>
      <c r="AV340" s="11" t="s">
        <v>79</v>
      </c>
      <c r="AW340" s="11" t="s">
        <v>33</v>
      </c>
      <c r="AX340" s="11" t="s">
        <v>69</v>
      </c>
      <c r="AY340" s="214" t="s">
        <v>171</v>
      </c>
    </row>
    <row r="341" spans="2:65" s="11" customFormat="1" ht="27">
      <c r="B341" s="203"/>
      <c r="C341" s="204"/>
      <c r="D341" s="215" t="s">
        <v>180</v>
      </c>
      <c r="E341" s="216" t="s">
        <v>21</v>
      </c>
      <c r="F341" s="217" t="s">
        <v>562</v>
      </c>
      <c r="G341" s="204"/>
      <c r="H341" s="218">
        <v>27.975999999999999</v>
      </c>
      <c r="I341" s="209"/>
      <c r="J341" s="204"/>
      <c r="K341" s="204"/>
      <c r="L341" s="210"/>
      <c r="M341" s="211"/>
      <c r="N341" s="212"/>
      <c r="O341" s="212"/>
      <c r="P341" s="212"/>
      <c r="Q341" s="212"/>
      <c r="R341" s="212"/>
      <c r="S341" s="212"/>
      <c r="T341" s="213"/>
      <c r="AT341" s="214" t="s">
        <v>180</v>
      </c>
      <c r="AU341" s="214" t="s">
        <v>79</v>
      </c>
      <c r="AV341" s="11" t="s">
        <v>79</v>
      </c>
      <c r="AW341" s="11" t="s">
        <v>33</v>
      </c>
      <c r="AX341" s="11" t="s">
        <v>69</v>
      </c>
      <c r="AY341" s="214" t="s">
        <v>171</v>
      </c>
    </row>
    <row r="342" spans="2:65" s="12" customFormat="1">
      <c r="B342" s="219"/>
      <c r="C342" s="220"/>
      <c r="D342" s="215" t="s">
        <v>180</v>
      </c>
      <c r="E342" s="221" t="s">
        <v>21</v>
      </c>
      <c r="F342" s="222" t="s">
        <v>563</v>
      </c>
      <c r="G342" s="220"/>
      <c r="H342" s="223" t="s">
        <v>21</v>
      </c>
      <c r="I342" s="224"/>
      <c r="J342" s="220"/>
      <c r="K342" s="220"/>
      <c r="L342" s="225"/>
      <c r="M342" s="226"/>
      <c r="N342" s="227"/>
      <c r="O342" s="227"/>
      <c r="P342" s="227"/>
      <c r="Q342" s="227"/>
      <c r="R342" s="227"/>
      <c r="S342" s="227"/>
      <c r="T342" s="228"/>
      <c r="AT342" s="229" t="s">
        <v>180</v>
      </c>
      <c r="AU342" s="229" t="s">
        <v>79</v>
      </c>
      <c r="AV342" s="12" t="s">
        <v>77</v>
      </c>
      <c r="AW342" s="12" t="s">
        <v>33</v>
      </c>
      <c r="AX342" s="12" t="s">
        <v>69</v>
      </c>
      <c r="AY342" s="229" t="s">
        <v>171</v>
      </c>
    </row>
    <row r="343" spans="2:65" s="11" customFormat="1" ht="27">
      <c r="B343" s="203"/>
      <c r="C343" s="204"/>
      <c r="D343" s="215" t="s">
        <v>180</v>
      </c>
      <c r="E343" s="216" t="s">
        <v>21</v>
      </c>
      <c r="F343" s="217" t="s">
        <v>564</v>
      </c>
      <c r="G343" s="204"/>
      <c r="H343" s="218">
        <v>101.366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180</v>
      </c>
      <c r="AU343" s="214" t="s">
        <v>79</v>
      </c>
      <c r="AV343" s="11" t="s">
        <v>79</v>
      </c>
      <c r="AW343" s="11" t="s">
        <v>33</v>
      </c>
      <c r="AX343" s="11" t="s">
        <v>69</v>
      </c>
      <c r="AY343" s="214" t="s">
        <v>171</v>
      </c>
    </row>
    <row r="344" spans="2:65" s="11" customFormat="1" ht="27">
      <c r="B344" s="203"/>
      <c r="C344" s="204"/>
      <c r="D344" s="215" t="s">
        <v>180</v>
      </c>
      <c r="E344" s="216" t="s">
        <v>21</v>
      </c>
      <c r="F344" s="217" t="s">
        <v>565</v>
      </c>
      <c r="G344" s="204"/>
      <c r="H344" s="218">
        <v>76.944999999999993</v>
      </c>
      <c r="I344" s="209"/>
      <c r="J344" s="204"/>
      <c r="K344" s="204"/>
      <c r="L344" s="210"/>
      <c r="M344" s="211"/>
      <c r="N344" s="212"/>
      <c r="O344" s="212"/>
      <c r="P344" s="212"/>
      <c r="Q344" s="212"/>
      <c r="R344" s="212"/>
      <c r="S344" s="212"/>
      <c r="T344" s="213"/>
      <c r="AT344" s="214" t="s">
        <v>180</v>
      </c>
      <c r="AU344" s="214" t="s">
        <v>79</v>
      </c>
      <c r="AV344" s="11" t="s">
        <v>79</v>
      </c>
      <c r="AW344" s="11" t="s">
        <v>33</v>
      </c>
      <c r="AX344" s="11" t="s">
        <v>69</v>
      </c>
      <c r="AY344" s="214" t="s">
        <v>171</v>
      </c>
    </row>
    <row r="345" spans="2:65" s="11" customFormat="1">
      <c r="B345" s="203"/>
      <c r="C345" s="204"/>
      <c r="D345" s="215" t="s">
        <v>180</v>
      </c>
      <c r="E345" s="216" t="s">
        <v>21</v>
      </c>
      <c r="F345" s="217" t="s">
        <v>566</v>
      </c>
      <c r="G345" s="204"/>
      <c r="H345" s="218">
        <v>50.051000000000002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180</v>
      </c>
      <c r="AU345" s="214" t="s">
        <v>79</v>
      </c>
      <c r="AV345" s="11" t="s">
        <v>79</v>
      </c>
      <c r="AW345" s="11" t="s">
        <v>33</v>
      </c>
      <c r="AX345" s="11" t="s">
        <v>69</v>
      </c>
      <c r="AY345" s="214" t="s">
        <v>171</v>
      </c>
    </row>
    <row r="346" spans="2:65" s="11" customFormat="1">
      <c r="B346" s="203"/>
      <c r="C346" s="204"/>
      <c r="D346" s="215" t="s">
        <v>180</v>
      </c>
      <c r="E346" s="216" t="s">
        <v>21</v>
      </c>
      <c r="F346" s="217" t="s">
        <v>567</v>
      </c>
      <c r="G346" s="204"/>
      <c r="H346" s="218">
        <v>28.687000000000001</v>
      </c>
      <c r="I346" s="209"/>
      <c r="J346" s="204"/>
      <c r="K346" s="204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180</v>
      </c>
      <c r="AU346" s="214" t="s">
        <v>79</v>
      </c>
      <c r="AV346" s="11" t="s">
        <v>79</v>
      </c>
      <c r="AW346" s="11" t="s">
        <v>33</v>
      </c>
      <c r="AX346" s="11" t="s">
        <v>69</v>
      </c>
      <c r="AY346" s="214" t="s">
        <v>171</v>
      </c>
    </row>
    <row r="347" spans="2:65" s="11" customFormat="1" ht="27">
      <c r="B347" s="203"/>
      <c r="C347" s="204"/>
      <c r="D347" s="215" t="s">
        <v>180</v>
      </c>
      <c r="E347" s="216" t="s">
        <v>21</v>
      </c>
      <c r="F347" s="217" t="s">
        <v>568</v>
      </c>
      <c r="G347" s="204"/>
      <c r="H347" s="218">
        <v>73.064999999999998</v>
      </c>
      <c r="I347" s="209"/>
      <c r="J347" s="204"/>
      <c r="K347" s="204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180</v>
      </c>
      <c r="AU347" s="214" t="s">
        <v>79</v>
      </c>
      <c r="AV347" s="11" t="s">
        <v>79</v>
      </c>
      <c r="AW347" s="11" t="s">
        <v>33</v>
      </c>
      <c r="AX347" s="11" t="s">
        <v>69</v>
      </c>
      <c r="AY347" s="214" t="s">
        <v>171</v>
      </c>
    </row>
    <row r="348" spans="2:65" s="11" customFormat="1">
      <c r="B348" s="203"/>
      <c r="C348" s="204"/>
      <c r="D348" s="215" t="s">
        <v>180</v>
      </c>
      <c r="E348" s="216" t="s">
        <v>21</v>
      </c>
      <c r="F348" s="217" t="s">
        <v>569</v>
      </c>
      <c r="G348" s="204"/>
      <c r="H348" s="218">
        <v>20.286000000000001</v>
      </c>
      <c r="I348" s="209"/>
      <c r="J348" s="204"/>
      <c r="K348" s="204"/>
      <c r="L348" s="210"/>
      <c r="M348" s="211"/>
      <c r="N348" s="212"/>
      <c r="O348" s="212"/>
      <c r="P348" s="212"/>
      <c r="Q348" s="212"/>
      <c r="R348" s="212"/>
      <c r="S348" s="212"/>
      <c r="T348" s="213"/>
      <c r="AT348" s="214" t="s">
        <v>180</v>
      </c>
      <c r="AU348" s="214" t="s">
        <v>79</v>
      </c>
      <c r="AV348" s="11" t="s">
        <v>79</v>
      </c>
      <c r="AW348" s="11" t="s">
        <v>33</v>
      </c>
      <c r="AX348" s="11" t="s">
        <v>69</v>
      </c>
      <c r="AY348" s="214" t="s">
        <v>171</v>
      </c>
    </row>
    <row r="349" spans="2:65" s="11" customFormat="1">
      <c r="B349" s="203"/>
      <c r="C349" s="204"/>
      <c r="D349" s="215" t="s">
        <v>180</v>
      </c>
      <c r="E349" s="216" t="s">
        <v>21</v>
      </c>
      <c r="F349" s="217" t="s">
        <v>570</v>
      </c>
      <c r="G349" s="204"/>
      <c r="H349" s="218">
        <v>20.79</v>
      </c>
      <c r="I349" s="209"/>
      <c r="J349" s="204"/>
      <c r="K349" s="204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180</v>
      </c>
      <c r="AU349" s="214" t="s">
        <v>79</v>
      </c>
      <c r="AV349" s="11" t="s">
        <v>79</v>
      </c>
      <c r="AW349" s="11" t="s">
        <v>33</v>
      </c>
      <c r="AX349" s="11" t="s">
        <v>69</v>
      </c>
      <c r="AY349" s="214" t="s">
        <v>171</v>
      </c>
    </row>
    <row r="350" spans="2:65" s="11" customFormat="1" ht="27">
      <c r="B350" s="203"/>
      <c r="C350" s="204"/>
      <c r="D350" s="215" t="s">
        <v>180</v>
      </c>
      <c r="E350" s="216" t="s">
        <v>21</v>
      </c>
      <c r="F350" s="217" t="s">
        <v>571</v>
      </c>
      <c r="G350" s="204"/>
      <c r="H350" s="218">
        <v>18.957000000000001</v>
      </c>
      <c r="I350" s="209"/>
      <c r="J350" s="204"/>
      <c r="K350" s="204"/>
      <c r="L350" s="210"/>
      <c r="M350" s="211"/>
      <c r="N350" s="212"/>
      <c r="O350" s="212"/>
      <c r="P350" s="212"/>
      <c r="Q350" s="212"/>
      <c r="R350" s="212"/>
      <c r="S350" s="212"/>
      <c r="T350" s="213"/>
      <c r="AT350" s="214" t="s">
        <v>180</v>
      </c>
      <c r="AU350" s="214" t="s">
        <v>79</v>
      </c>
      <c r="AV350" s="11" t="s">
        <v>79</v>
      </c>
      <c r="AW350" s="11" t="s">
        <v>33</v>
      </c>
      <c r="AX350" s="11" t="s">
        <v>69</v>
      </c>
      <c r="AY350" s="214" t="s">
        <v>171</v>
      </c>
    </row>
    <row r="351" spans="2:65" s="11" customFormat="1">
      <c r="B351" s="203"/>
      <c r="C351" s="204"/>
      <c r="D351" s="215" t="s">
        <v>180</v>
      </c>
      <c r="E351" s="216" t="s">
        <v>21</v>
      </c>
      <c r="F351" s="217" t="s">
        <v>572</v>
      </c>
      <c r="G351" s="204"/>
      <c r="H351" s="218">
        <v>30.975999999999999</v>
      </c>
      <c r="I351" s="209"/>
      <c r="J351" s="204"/>
      <c r="K351" s="204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180</v>
      </c>
      <c r="AU351" s="214" t="s">
        <v>79</v>
      </c>
      <c r="AV351" s="11" t="s">
        <v>79</v>
      </c>
      <c r="AW351" s="11" t="s">
        <v>33</v>
      </c>
      <c r="AX351" s="11" t="s">
        <v>69</v>
      </c>
      <c r="AY351" s="214" t="s">
        <v>171</v>
      </c>
    </row>
    <row r="352" spans="2:65" s="11" customFormat="1">
      <c r="B352" s="203"/>
      <c r="C352" s="204"/>
      <c r="D352" s="215" t="s">
        <v>180</v>
      </c>
      <c r="E352" s="216" t="s">
        <v>21</v>
      </c>
      <c r="F352" s="217" t="s">
        <v>573</v>
      </c>
      <c r="G352" s="204"/>
      <c r="H352" s="218">
        <v>15.03</v>
      </c>
      <c r="I352" s="209"/>
      <c r="J352" s="204"/>
      <c r="K352" s="204"/>
      <c r="L352" s="210"/>
      <c r="M352" s="211"/>
      <c r="N352" s="212"/>
      <c r="O352" s="212"/>
      <c r="P352" s="212"/>
      <c r="Q352" s="212"/>
      <c r="R352" s="212"/>
      <c r="S352" s="212"/>
      <c r="T352" s="213"/>
      <c r="AT352" s="214" t="s">
        <v>180</v>
      </c>
      <c r="AU352" s="214" t="s">
        <v>79</v>
      </c>
      <c r="AV352" s="11" t="s">
        <v>79</v>
      </c>
      <c r="AW352" s="11" t="s">
        <v>33</v>
      </c>
      <c r="AX352" s="11" t="s">
        <v>69</v>
      </c>
      <c r="AY352" s="214" t="s">
        <v>171</v>
      </c>
    </row>
    <row r="353" spans="2:51" s="11" customFormat="1">
      <c r="B353" s="203"/>
      <c r="C353" s="204"/>
      <c r="D353" s="215" t="s">
        <v>180</v>
      </c>
      <c r="E353" s="216" t="s">
        <v>21</v>
      </c>
      <c r="F353" s="217" t="s">
        <v>574</v>
      </c>
      <c r="G353" s="204"/>
      <c r="H353" s="218">
        <v>30.536000000000001</v>
      </c>
      <c r="I353" s="209"/>
      <c r="J353" s="204"/>
      <c r="K353" s="204"/>
      <c r="L353" s="210"/>
      <c r="M353" s="211"/>
      <c r="N353" s="212"/>
      <c r="O353" s="212"/>
      <c r="P353" s="212"/>
      <c r="Q353" s="212"/>
      <c r="R353" s="212"/>
      <c r="S353" s="212"/>
      <c r="T353" s="213"/>
      <c r="AT353" s="214" t="s">
        <v>180</v>
      </c>
      <c r="AU353" s="214" t="s">
        <v>79</v>
      </c>
      <c r="AV353" s="11" t="s">
        <v>79</v>
      </c>
      <c r="AW353" s="11" t="s">
        <v>33</v>
      </c>
      <c r="AX353" s="11" t="s">
        <v>69</v>
      </c>
      <c r="AY353" s="214" t="s">
        <v>171</v>
      </c>
    </row>
    <row r="354" spans="2:51" s="12" customFormat="1">
      <c r="B354" s="219"/>
      <c r="C354" s="220"/>
      <c r="D354" s="215" t="s">
        <v>180</v>
      </c>
      <c r="E354" s="221" t="s">
        <v>21</v>
      </c>
      <c r="F354" s="222" t="s">
        <v>366</v>
      </c>
      <c r="G354" s="220"/>
      <c r="H354" s="223" t="s">
        <v>21</v>
      </c>
      <c r="I354" s="224"/>
      <c r="J354" s="220"/>
      <c r="K354" s="220"/>
      <c r="L354" s="225"/>
      <c r="M354" s="226"/>
      <c r="N354" s="227"/>
      <c r="O354" s="227"/>
      <c r="P354" s="227"/>
      <c r="Q354" s="227"/>
      <c r="R354" s="227"/>
      <c r="S354" s="227"/>
      <c r="T354" s="228"/>
      <c r="AT354" s="229" t="s">
        <v>180</v>
      </c>
      <c r="AU354" s="229" t="s">
        <v>79</v>
      </c>
      <c r="AV354" s="12" t="s">
        <v>77</v>
      </c>
      <c r="AW354" s="12" t="s">
        <v>33</v>
      </c>
      <c r="AX354" s="12" t="s">
        <v>69</v>
      </c>
      <c r="AY354" s="229" t="s">
        <v>171</v>
      </c>
    </row>
    <row r="355" spans="2:51" s="11" customFormat="1" ht="27">
      <c r="B355" s="203"/>
      <c r="C355" s="204"/>
      <c r="D355" s="215" t="s">
        <v>180</v>
      </c>
      <c r="E355" s="216" t="s">
        <v>21</v>
      </c>
      <c r="F355" s="217" t="s">
        <v>575</v>
      </c>
      <c r="G355" s="204"/>
      <c r="H355" s="218">
        <v>44.302</v>
      </c>
      <c r="I355" s="209"/>
      <c r="J355" s="204"/>
      <c r="K355" s="204"/>
      <c r="L355" s="210"/>
      <c r="M355" s="211"/>
      <c r="N355" s="212"/>
      <c r="O355" s="212"/>
      <c r="P355" s="212"/>
      <c r="Q355" s="212"/>
      <c r="R355" s="212"/>
      <c r="S355" s="212"/>
      <c r="T355" s="213"/>
      <c r="AT355" s="214" t="s">
        <v>180</v>
      </c>
      <c r="AU355" s="214" t="s">
        <v>79</v>
      </c>
      <c r="AV355" s="11" t="s">
        <v>79</v>
      </c>
      <c r="AW355" s="11" t="s">
        <v>33</v>
      </c>
      <c r="AX355" s="11" t="s">
        <v>69</v>
      </c>
      <c r="AY355" s="214" t="s">
        <v>171</v>
      </c>
    </row>
    <row r="356" spans="2:51" s="11" customFormat="1" ht="27">
      <c r="B356" s="203"/>
      <c r="C356" s="204"/>
      <c r="D356" s="215" t="s">
        <v>180</v>
      </c>
      <c r="E356" s="216" t="s">
        <v>21</v>
      </c>
      <c r="F356" s="217" t="s">
        <v>576</v>
      </c>
      <c r="G356" s="204"/>
      <c r="H356" s="218">
        <v>44.591000000000001</v>
      </c>
      <c r="I356" s="209"/>
      <c r="J356" s="204"/>
      <c r="K356" s="204"/>
      <c r="L356" s="210"/>
      <c r="M356" s="211"/>
      <c r="N356" s="212"/>
      <c r="O356" s="212"/>
      <c r="P356" s="212"/>
      <c r="Q356" s="212"/>
      <c r="R356" s="212"/>
      <c r="S356" s="212"/>
      <c r="T356" s="213"/>
      <c r="AT356" s="214" t="s">
        <v>180</v>
      </c>
      <c r="AU356" s="214" t="s">
        <v>79</v>
      </c>
      <c r="AV356" s="11" t="s">
        <v>79</v>
      </c>
      <c r="AW356" s="11" t="s">
        <v>33</v>
      </c>
      <c r="AX356" s="11" t="s">
        <v>69</v>
      </c>
      <c r="AY356" s="214" t="s">
        <v>171</v>
      </c>
    </row>
    <row r="357" spans="2:51" s="11" customFormat="1" ht="27">
      <c r="B357" s="203"/>
      <c r="C357" s="204"/>
      <c r="D357" s="215" t="s">
        <v>180</v>
      </c>
      <c r="E357" s="216" t="s">
        <v>21</v>
      </c>
      <c r="F357" s="217" t="s">
        <v>577</v>
      </c>
      <c r="G357" s="204"/>
      <c r="H357" s="218">
        <v>62.555999999999997</v>
      </c>
      <c r="I357" s="209"/>
      <c r="J357" s="204"/>
      <c r="K357" s="204"/>
      <c r="L357" s="210"/>
      <c r="M357" s="211"/>
      <c r="N357" s="212"/>
      <c r="O357" s="212"/>
      <c r="P357" s="212"/>
      <c r="Q357" s="212"/>
      <c r="R357" s="212"/>
      <c r="S357" s="212"/>
      <c r="T357" s="213"/>
      <c r="AT357" s="214" t="s">
        <v>180</v>
      </c>
      <c r="AU357" s="214" t="s">
        <v>79</v>
      </c>
      <c r="AV357" s="11" t="s">
        <v>79</v>
      </c>
      <c r="AW357" s="11" t="s">
        <v>33</v>
      </c>
      <c r="AX357" s="11" t="s">
        <v>69</v>
      </c>
      <c r="AY357" s="214" t="s">
        <v>171</v>
      </c>
    </row>
    <row r="358" spans="2:51" s="11" customFormat="1" ht="27">
      <c r="B358" s="203"/>
      <c r="C358" s="204"/>
      <c r="D358" s="215" t="s">
        <v>180</v>
      </c>
      <c r="E358" s="216" t="s">
        <v>21</v>
      </c>
      <c r="F358" s="217" t="s">
        <v>578</v>
      </c>
      <c r="G358" s="204"/>
      <c r="H358" s="218">
        <v>123.80500000000001</v>
      </c>
      <c r="I358" s="209"/>
      <c r="J358" s="204"/>
      <c r="K358" s="204"/>
      <c r="L358" s="210"/>
      <c r="M358" s="211"/>
      <c r="N358" s="212"/>
      <c r="O358" s="212"/>
      <c r="P358" s="212"/>
      <c r="Q358" s="212"/>
      <c r="R358" s="212"/>
      <c r="S358" s="212"/>
      <c r="T358" s="213"/>
      <c r="AT358" s="214" t="s">
        <v>180</v>
      </c>
      <c r="AU358" s="214" t="s">
        <v>79</v>
      </c>
      <c r="AV358" s="11" t="s">
        <v>79</v>
      </c>
      <c r="AW358" s="11" t="s">
        <v>33</v>
      </c>
      <c r="AX358" s="11" t="s">
        <v>69</v>
      </c>
      <c r="AY358" s="214" t="s">
        <v>171</v>
      </c>
    </row>
    <row r="359" spans="2:51" s="11" customFormat="1">
      <c r="B359" s="203"/>
      <c r="C359" s="204"/>
      <c r="D359" s="215" t="s">
        <v>180</v>
      </c>
      <c r="E359" s="216" t="s">
        <v>21</v>
      </c>
      <c r="F359" s="217" t="s">
        <v>579</v>
      </c>
      <c r="G359" s="204"/>
      <c r="H359" s="218">
        <v>-1.83</v>
      </c>
      <c r="I359" s="209"/>
      <c r="J359" s="204"/>
      <c r="K359" s="204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180</v>
      </c>
      <c r="AU359" s="214" t="s">
        <v>79</v>
      </c>
      <c r="AV359" s="11" t="s">
        <v>79</v>
      </c>
      <c r="AW359" s="11" t="s">
        <v>33</v>
      </c>
      <c r="AX359" s="11" t="s">
        <v>69</v>
      </c>
      <c r="AY359" s="214" t="s">
        <v>171</v>
      </c>
    </row>
    <row r="360" spans="2:51" s="11" customFormat="1" ht="27">
      <c r="B360" s="203"/>
      <c r="C360" s="204"/>
      <c r="D360" s="215" t="s">
        <v>180</v>
      </c>
      <c r="E360" s="216" t="s">
        <v>21</v>
      </c>
      <c r="F360" s="217" t="s">
        <v>580</v>
      </c>
      <c r="G360" s="204"/>
      <c r="H360" s="218">
        <v>76.480999999999995</v>
      </c>
      <c r="I360" s="209"/>
      <c r="J360" s="204"/>
      <c r="K360" s="204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180</v>
      </c>
      <c r="AU360" s="214" t="s">
        <v>79</v>
      </c>
      <c r="AV360" s="11" t="s">
        <v>79</v>
      </c>
      <c r="AW360" s="11" t="s">
        <v>33</v>
      </c>
      <c r="AX360" s="11" t="s">
        <v>69</v>
      </c>
      <c r="AY360" s="214" t="s">
        <v>171</v>
      </c>
    </row>
    <row r="361" spans="2:51" s="11" customFormat="1" ht="27">
      <c r="B361" s="203"/>
      <c r="C361" s="204"/>
      <c r="D361" s="215" t="s">
        <v>180</v>
      </c>
      <c r="E361" s="216" t="s">
        <v>21</v>
      </c>
      <c r="F361" s="217" t="s">
        <v>581</v>
      </c>
      <c r="G361" s="204"/>
      <c r="H361" s="218">
        <v>51.671999999999997</v>
      </c>
      <c r="I361" s="209"/>
      <c r="J361" s="204"/>
      <c r="K361" s="204"/>
      <c r="L361" s="210"/>
      <c r="M361" s="211"/>
      <c r="N361" s="212"/>
      <c r="O361" s="212"/>
      <c r="P361" s="212"/>
      <c r="Q361" s="212"/>
      <c r="R361" s="212"/>
      <c r="S361" s="212"/>
      <c r="T361" s="213"/>
      <c r="AT361" s="214" t="s">
        <v>180</v>
      </c>
      <c r="AU361" s="214" t="s">
        <v>79</v>
      </c>
      <c r="AV361" s="11" t="s">
        <v>79</v>
      </c>
      <c r="AW361" s="11" t="s">
        <v>33</v>
      </c>
      <c r="AX361" s="11" t="s">
        <v>69</v>
      </c>
      <c r="AY361" s="214" t="s">
        <v>171</v>
      </c>
    </row>
    <row r="362" spans="2:51" s="11" customFormat="1" ht="27">
      <c r="B362" s="203"/>
      <c r="C362" s="204"/>
      <c r="D362" s="215" t="s">
        <v>180</v>
      </c>
      <c r="E362" s="216" t="s">
        <v>21</v>
      </c>
      <c r="F362" s="217" t="s">
        <v>582</v>
      </c>
      <c r="G362" s="204"/>
      <c r="H362" s="218">
        <v>70.665999999999997</v>
      </c>
      <c r="I362" s="209"/>
      <c r="J362" s="204"/>
      <c r="K362" s="204"/>
      <c r="L362" s="210"/>
      <c r="M362" s="211"/>
      <c r="N362" s="212"/>
      <c r="O362" s="212"/>
      <c r="P362" s="212"/>
      <c r="Q362" s="212"/>
      <c r="R362" s="212"/>
      <c r="S362" s="212"/>
      <c r="T362" s="213"/>
      <c r="AT362" s="214" t="s">
        <v>180</v>
      </c>
      <c r="AU362" s="214" t="s">
        <v>79</v>
      </c>
      <c r="AV362" s="11" t="s">
        <v>79</v>
      </c>
      <c r="AW362" s="11" t="s">
        <v>33</v>
      </c>
      <c r="AX362" s="11" t="s">
        <v>69</v>
      </c>
      <c r="AY362" s="214" t="s">
        <v>171</v>
      </c>
    </row>
    <row r="363" spans="2:51" s="11" customFormat="1" ht="27">
      <c r="B363" s="203"/>
      <c r="C363" s="204"/>
      <c r="D363" s="215" t="s">
        <v>180</v>
      </c>
      <c r="E363" s="216" t="s">
        <v>21</v>
      </c>
      <c r="F363" s="217" t="s">
        <v>583</v>
      </c>
      <c r="G363" s="204"/>
      <c r="H363" s="218">
        <v>30.02</v>
      </c>
      <c r="I363" s="209"/>
      <c r="J363" s="204"/>
      <c r="K363" s="204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180</v>
      </c>
      <c r="AU363" s="214" t="s">
        <v>79</v>
      </c>
      <c r="AV363" s="11" t="s">
        <v>79</v>
      </c>
      <c r="AW363" s="11" t="s">
        <v>33</v>
      </c>
      <c r="AX363" s="11" t="s">
        <v>69</v>
      </c>
      <c r="AY363" s="214" t="s">
        <v>171</v>
      </c>
    </row>
    <row r="364" spans="2:51" s="11" customFormat="1" ht="27">
      <c r="B364" s="203"/>
      <c r="C364" s="204"/>
      <c r="D364" s="215" t="s">
        <v>180</v>
      </c>
      <c r="E364" s="216" t="s">
        <v>21</v>
      </c>
      <c r="F364" s="217" t="s">
        <v>584</v>
      </c>
      <c r="G364" s="204"/>
      <c r="H364" s="218">
        <v>62.826000000000001</v>
      </c>
      <c r="I364" s="209"/>
      <c r="J364" s="204"/>
      <c r="K364" s="204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180</v>
      </c>
      <c r="AU364" s="214" t="s">
        <v>79</v>
      </c>
      <c r="AV364" s="11" t="s">
        <v>79</v>
      </c>
      <c r="AW364" s="11" t="s">
        <v>33</v>
      </c>
      <c r="AX364" s="11" t="s">
        <v>69</v>
      </c>
      <c r="AY364" s="214" t="s">
        <v>171</v>
      </c>
    </row>
    <row r="365" spans="2:51" s="11" customFormat="1" ht="27">
      <c r="B365" s="203"/>
      <c r="C365" s="204"/>
      <c r="D365" s="215" t="s">
        <v>180</v>
      </c>
      <c r="E365" s="216" t="s">
        <v>21</v>
      </c>
      <c r="F365" s="217" t="s">
        <v>585</v>
      </c>
      <c r="G365" s="204"/>
      <c r="H365" s="218">
        <v>34.215000000000003</v>
      </c>
      <c r="I365" s="209"/>
      <c r="J365" s="204"/>
      <c r="K365" s="204"/>
      <c r="L365" s="210"/>
      <c r="M365" s="211"/>
      <c r="N365" s="212"/>
      <c r="O365" s="212"/>
      <c r="P365" s="212"/>
      <c r="Q365" s="212"/>
      <c r="R365" s="212"/>
      <c r="S365" s="212"/>
      <c r="T365" s="213"/>
      <c r="AT365" s="214" t="s">
        <v>180</v>
      </c>
      <c r="AU365" s="214" t="s">
        <v>79</v>
      </c>
      <c r="AV365" s="11" t="s">
        <v>79</v>
      </c>
      <c r="AW365" s="11" t="s">
        <v>33</v>
      </c>
      <c r="AX365" s="11" t="s">
        <v>69</v>
      </c>
      <c r="AY365" s="214" t="s">
        <v>171</v>
      </c>
    </row>
    <row r="366" spans="2:51" s="11" customFormat="1">
      <c r="B366" s="203"/>
      <c r="C366" s="204"/>
      <c r="D366" s="215" t="s">
        <v>180</v>
      </c>
      <c r="E366" s="216" t="s">
        <v>21</v>
      </c>
      <c r="F366" s="217" t="s">
        <v>586</v>
      </c>
      <c r="G366" s="204"/>
      <c r="H366" s="218">
        <v>15.34</v>
      </c>
      <c r="I366" s="209"/>
      <c r="J366" s="204"/>
      <c r="K366" s="204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180</v>
      </c>
      <c r="AU366" s="214" t="s">
        <v>79</v>
      </c>
      <c r="AV366" s="11" t="s">
        <v>79</v>
      </c>
      <c r="AW366" s="11" t="s">
        <v>33</v>
      </c>
      <c r="AX366" s="11" t="s">
        <v>69</v>
      </c>
      <c r="AY366" s="214" t="s">
        <v>171</v>
      </c>
    </row>
    <row r="367" spans="2:51" s="11" customFormat="1" ht="27">
      <c r="B367" s="203"/>
      <c r="C367" s="204"/>
      <c r="D367" s="215" t="s">
        <v>180</v>
      </c>
      <c r="E367" s="216" t="s">
        <v>21</v>
      </c>
      <c r="F367" s="217" t="s">
        <v>587</v>
      </c>
      <c r="G367" s="204"/>
      <c r="H367" s="218">
        <v>33.1</v>
      </c>
      <c r="I367" s="209"/>
      <c r="J367" s="204"/>
      <c r="K367" s="204"/>
      <c r="L367" s="210"/>
      <c r="M367" s="211"/>
      <c r="N367" s="212"/>
      <c r="O367" s="212"/>
      <c r="P367" s="212"/>
      <c r="Q367" s="212"/>
      <c r="R367" s="212"/>
      <c r="S367" s="212"/>
      <c r="T367" s="213"/>
      <c r="AT367" s="214" t="s">
        <v>180</v>
      </c>
      <c r="AU367" s="214" t="s">
        <v>79</v>
      </c>
      <c r="AV367" s="11" t="s">
        <v>79</v>
      </c>
      <c r="AW367" s="11" t="s">
        <v>33</v>
      </c>
      <c r="AX367" s="11" t="s">
        <v>69</v>
      </c>
      <c r="AY367" s="214" t="s">
        <v>171</v>
      </c>
    </row>
    <row r="368" spans="2:51" s="11" customFormat="1">
      <c r="B368" s="203"/>
      <c r="C368" s="204"/>
      <c r="D368" s="215" t="s">
        <v>180</v>
      </c>
      <c r="E368" s="216" t="s">
        <v>21</v>
      </c>
      <c r="F368" s="217" t="s">
        <v>588</v>
      </c>
      <c r="G368" s="204"/>
      <c r="H368" s="218">
        <v>25.36</v>
      </c>
      <c r="I368" s="209"/>
      <c r="J368" s="204"/>
      <c r="K368" s="204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180</v>
      </c>
      <c r="AU368" s="214" t="s">
        <v>79</v>
      </c>
      <c r="AV368" s="11" t="s">
        <v>79</v>
      </c>
      <c r="AW368" s="11" t="s">
        <v>33</v>
      </c>
      <c r="AX368" s="11" t="s">
        <v>69</v>
      </c>
      <c r="AY368" s="214" t="s">
        <v>171</v>
      </c>
    </row>
    <row r="369" spans="2:65" s="11" customFormat="1" ht="27">
      <c r="B369" s="203"/>
      <c r="C369" s="204"/>
      <c r="D369" s="215" t="s">
        <v>180</v>
      </c>
      <c r="E369" s="216" t="s">
        <v>21</v>
      </c>
      <c r="F369" s="217" t="s">
        <v>589</v>
      </c>
      <c r="G369" s="204"/>
      <c r="H369" s="218">
        <v>47.1</v>
      </c>
      <c r="I369" s="209"/>
      <c r="J369" s="204"/>
      <c r="K369" s="204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180</v>
      </c>
      <c r="AU369" s="214" t="s">
        <v>79</v>
      </c>
      <c r="AV369" s="11" t="s">
        <v>79</v>
      </c>
      <c r="AW369" s="11" t="s">
        <v>33</v>
      </c>
      <c r="AX369" s="11" t="s">
        <v>69</v>
      </c>
      <c r="AY369" s="214" t="s">
        <v>171</v>
      </c>
    </row>
    <row r="370" spans="2:65" s="11" customFormat="1">
      <c r="B370" s="203"/>
      <c r="C370" s="204"/>
      <c r="D370" s="215" t="s">
        <v>180</v>
      </c>
      <c r="E370" s="216" t="s">
        <v>21</v>
      </c>
      <c r="F370" s="217" t="s">
        <v>590</v>
      </c>
      <c r="G370" s="204"/>
      <c r="H370" s="218">
        <v>14.7</v>
      </c>
      <c r="I370" s="209"/>
      <c r="J370" s="204"/>
      <c r="K370" s="204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180</v>
      </c>
      <c r="AU370" s="214" t="s">
        <v>79</v>
      </c>
      <c r="AV370" s="11" t="s">
        <v>79</v>
      </c>
      <c r="AW370" s="11" t="s">
        <v>33</v>
      </c>
      <c r="AX370" s="11" t="s">
        <v>69</v>
      </c>
      <c r="AY370" s="214" t="s">
        <v>171</v>
      </c>
    </row>
    <row r="371" spans="2:65" s="11" customFormat="1">
      <c r="B371" s="203"/>
      <c r="C371" s="204"/>
      <c r="D371" s="215" t="s">
        <v>180</v>
      </c>
      <c r="E371" s="216" t="s">
        <v>21</v>
      </c>
      <c r="F371" s="217" t="s">
        <v>591</v>
      </c>
      <c r="G371" s="204"/>
      <c r="H371" s="218">
        <v>9.65</v>
      </c>
      <c r="I371" s="209"/>
      <c r="J371" s="204"/>
      <c r="K371" s="204"/>
      <c r="L371" s="210"/>
      <c r="M371" s="211"/>
      <c r="N371" s="212"/>
      <c r="O371" s="212"/>
      <c r="P371" s="212"/>
      <c r="Q371" s="212"/>
      <c r="R371" s="212"/>
      <c r="S371" s="212"/>
      <c r="T371" s="213"/>
      <c r="AT371" s="214" t="s">
        <v>180</v>
      </c>
      <c r="AU371" s="214" t="s">
        <v>79</v>
      </c>
      <c r="AV371" s="11" t="s">
        <v>79</v>
      </c>
      <c r="AW371" s="11" t="s">
        <v>33</v>
      </c>
      <c r="AX371" s="11" t="s">
        <v>69</v>
      </c>
      <c r="AY371" s="214" t="s">
        <v>171</v>
      </c>
    </row>
    <row r="372" spans="2:65" s="11" customFormat="1">
      <c r="B372" s="203"/>
      <c r="C372" s="204"/>
      <c r="D372" s="205" t="s">
        <v>180</v>
      </c>
      <c r="E372" s="206" t="s">
        <v>21</v>
      </c>
      <c r="F372" s="207" t="s">
        <v>592</v>
      </c>
      <c r="G372" s="204"/>
      <c r="H372" s="208">
        <v>50</v>
      </c>
      <c r="I372" s="209"/>
      <c r="J372" s="204"/>
      <c r="K372" s="204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180</v>
      </c>
      <c r="AU372" s="214" t="s">
        <v>79</v>
      </c>
      <c r="AV372" s="11" t="s">
        <v>79</v>
      </c>
      <c r="AW372" s="11" t="s">
        <v>33</v>
      </c>
      <c r="AX372" s="11" t="s">
        <v>69</v>
      </c>
      <c r="AY372" s="214" t="s">
        <v>171</v>
      </c>
    </row>
    <row r="373" spans="2:65" s="1" customFormat="1" ht="22.5" customHeight="1">
      <c r="B373" s="39"/>
      <c r="C373" s="191" t="s">
        <v>593</v>
      </c>
      <c r="D373" s="191" t="s">
        <v>173</v>
      </c>
      <c r="E373" s="192" t="s">
        <v>594</v>
      </c>
      <c r="F373" s="193" t="s">
        <v>595</v>
      </c>
      <c r="G373" s="194" t="s">
        <v>176</v>
      </c>
      <c r="H373" s="195">
        <v>1135.5550000000001</v>
      </c>
      <c r="I373" s="196"/>
      <c r="J373" s="197">
        <f>ROUND(I373*H373,2)</f>
        <v>0</v>
      </c>
      <c r="K373" s="193" t="s">
        <v>177</v>
      </c>
      <c r="L373" s="59"/>
      <c r="M373" s="198" t="s">
        <v>21</v>
      </c>
      <c r="N373" s="199" t="s">
        <v>40</v>
      </c>
      <c r="O373" s="40"/>
      <c r="P373" s="200">
        <f>O373*H373</f>
        <v>0</v>
      </c>
      <c r="Q373" s="200">
        <v>3.0000000000000001E-3</v>
      </c>
      <c r="R373" s="200">
        <f>Q373*H373</f>
        <v>3.4066650000000003</v>
      </c>
      <c r="S373" s="200">
        <v>0</v>
      </c>
      <c r="T373" s="201">
        <f>S373*H373</f>
        <v>0</v>
      </c>
      <c r="AR373" s="22" t="s">
        <v>178</v>
      </c>
      <c r="AT373" s="22" t="s">
        <v>173</v>
      </c>
      <c r="AU373" s="22" t="s">
        <v>79</v>
      </c>
      <c r="AY373" s="22" t="s">
        <v>171</v>
      </c>
      <c r="BE373" s="202">
        <f>IF(N373="základní",J373,0)</f>
        <v>0</v>
      </c>
      <c r="BF373" s="202">
        <f>IF(N373="snížená",J373,0)</f>
        <v>0</v>
      </c>
      <c r="BG373" s="202">
        <f>IF(N373="zákl. přenesená",J373,0)</f>
        <v>0</v>
      </c>
      <c r="BH373" s="202">
        <f>IF(N373="sníž. přenesená",J373,0)</f>
        <v>0</v>
      </c>
      <c r="BI373" s="202">
        <f>IF(N373="nulová",J373,0)</f>
        <v>0</v>
      </c>
      <c r="BJ373" s="22" t="s">
        <v>77</v>
      </c>
      <c r="BK373" s="202">
        <f>ROUND(I373*H373,2)</f>
        <v>0</v>
      </c>
      <c r="BL373" s="22" t="s">
        <v>178</v>
      </c>
      <c r="BM373" s="22" t="s">
        <v>596</v>
      </c>
    </row>
    <row r="374" spans="2:65" s="11" customFormat="1">
      <c r="B374" s="203"/>
      <c r="C374" s="204"/>
      <c r="D374" s="215" t="s">
        <v>180</v>
      </c>
      <c r="E374" s="216" t="s">
        <v>21</v>
      </c>
      <c r="F374" s="217" t="s">
        <v>555</v>
      </c>
      <c r="G374" s="204"/>
      <c r="H374" s="218">
        <v>1311.739</v>
      </c>
      <c r="I374" s="209"/>
      <c r="J374" s="204"/>
      <c r="K374" s="204"/>
      <c r="L374" s="210"/>
      <c r="M374" s="211"/>
      <c r="N374" s="212"/>
      <c r="O374" s="212"/>
      <c r="P374" s="212"/>
      <c r="Q374" s="212"/>
      <c r="R374" s="212"/>
      <c r="S374" s="212"/>
      <c r="T374" s="213"/>
      <c r="AT374" s="214" t="s">
        <v>180</v>
      </c>
      <c r="AU374" s="214" t="s">
        <v>79</v>
      </c>
      <c r="AV374" s="11" t="s">
        <v>79</v>
      </c>
      <c r="AW374" s="11" t="s">
        <v>33</v>
      </c>
      <c r="AX374" s="11" t="s">
        <v>69</v>
      </c>
      <c r="AY374" s="214" t="s">
        <v>171</v>
      </c>
    </row>
    <row r="375" spans="2:65" s="11" customFormat="1">
      <c r="B375" s="203"/>
      <c r="C375" s="204"/>
      <c r="D375" s="205" t="s">
        <v>180</v>
      </c>
      <c r="E375" s="206" t="s">
        <v>21</v>
      </c>
      <c r="F375" s="207" t="s">
        <v>597</v>
      </c>
      <c r="G375" s="204"/>
      <c r="H375" s="208">
        <v>-176.184</v>
      </c>
      <c r="I375" s="209"/>
      <c r="J375" s="204"/>
      <c r="K375" s="204"/>
      <c r="L375" s="210"/>
      <c r="M375" s="211"/>
      <c r="N375" s="212"/>
      <c r="O375" s="212"/>
      <c r="P375" s="212"/>
      <c r="Q375" s="212"/>
      <c r="R375" s="212"/>
      <c r="S375" s="212"/>
      <c r="T375" s="213"/>
      <c r="AT375" s="214" t="s">
        <v>180</v>
      </c>
      <c r="AU375" s="214" t="s">
        <v>79</v>
      </c>
      <c r="AV375" s="11" t="s">
        <v>79</v>
      </c>
      <c r="AW375" s="11" t="s">
        <v>33</v>
      </c>
      <c r="AX375" s="11" t="s">
        <v>69</v>
      </c>
      <c r="AY375" s="214" t="s">
        <v>171</v>
      </c>
    </row>
    <row r="376" spans="2:65" s="1" customFormat="1" ht="22.5" customHeight="1">
      <c r="B376" s="39"/>
      <c r="C376" s="191" t="s">
        <v>598</v>
      </c>
      <c r="D376" s="191" t="s">
        <v>173</v>
      </c>
      <c r="E376" s="192" t="s">
        <v>599</v>
      </c>
      <c r="F376" s="193" t="s">
        <v>600</v>
      </c>
      <c r="G376" s="194" t="s">
        <v>176</v>
      </c>
      <c r="H376" s="195">
        <v>15.965</v>
      </c>
      <c r="I376" s="196"/>
      <c r="J376" s="197">
        <f>ROUND(I376*H376,2)</f>
        <v>0</v>
      </c>
      <c r="K376" s="193" t="s">
        <v>177</v>
      </c>
      <c r="L376" s="59"/>
      <c r="M376" s="198" t="s">
        <v>21</v>
      </c>
      <c r="N376" s="199" t="s">
        <v>40</v>
      </c>
      <c r="O376" s="40"/>
      <c r="P376" s="200">
        <f>O376*H376</f>
        <v>0</v>
      </c>
      <c r="Q376" s="200">
        <v>1.54E-2</v>
      </c>
      <c r="R376" s="200">
        <f>Q376*H376</f>
        <v>0.245861</v>
      </c>
      <c r="S376" s="200">
        <v>0</v>
      </c>
      <c r="T376" s="201">
        <f>S376*H376</f>
        <v>0</v>
      </c>
      <c r="AR376" s="22" t="s">
        <v>178</v>
      </c>
      <c r="AT376" s="22" t="s">
        <v>173</v>
      </c>
      <c r="AU376" s="22" t="s">
        <v>79</v>
      </c>
      <c r="AY376" s="22" t="s">
        <v>171</v>
      </c>
      <c r="BE376" s="202">
        <f>IF(N376="základní",J376,0)</f>
        <v>0</v>
      </c>
      <c r="BF376" s="202">
        <f>IF(N376="snížená",J376,0)</f>
        <v>0</v>
      </c>
      <c r="BG376" s="202">
        <f>IF(N376="zákl. přenesená",J376,0)</f>
        <v>0</v>
      </c>
      <c r="BH376" s="202">
        <f>IF(N376="sníž. přenesená",J376,0)</f>
        <v>0</v>
      </c>
      <c r="BI376" s="202">
        <f>IF(N376="nulová",J376,0)</f>
        <v>0</v>
      </c>
      <c r="BJ376" s="22" t="s">
        <v>77</v>
      </c>
      <c r="BK376" s="202">
        <f>ROUND(I376*H376,2)</f>
        <v>0</v>
      </c>
      <c r="BL376" s="22" t="s">
        <v>178</v>
      </c>
      <c r="BM376" s="22" t="s">
        <v>601</v>
      </c>
    </row>
    <row r="377" spans="2:65" s="11" customFormat="1">
      <c r="B377" s="203"/>
      <c r="C377" s="204"/>
      <c r="D377" s="205" t="s">
        <v>180</v>
      </c>
      <c r="E377" s="206" t="s">
        <v>21</v>
      </c>
      <c r="F377" s="207" t="s">
        <v>602</v>
      </c>
      <c r="G377" s="204"/>
      <c r="H377" s="208">
        <v>15.965</v>
      </c>
      <c r="I377" s="209"/>
      <c r="J377" s="204"/>
      <c r="K377" s="204"/>
      <c r="L377" s="210"/>
      <c r="M377" s="211"/>
      <c r="N377" s="212"/>
      <c r="O377" s="212"/>
      <c r="P377" s="212"/>
      <c r="Q377" s="212"/>
      <c r="R377" s="212"/>
      <c r="S377" s="212"/>
      <c r="T377" s="213"/>
      <c r="AT377" s="214" t="s">
        <v>180</v>
      </c>
      <c r="AU377" s="214" t="s">
        <v>79</v>
      </c>
      <c r="AV377" s="11" t="s">
        <v>79</v>
      </c>
      <c r="AW377" s="11" t="s">
        <v>33</v>
      </c>
      <c r="AX377" s="11" t="s">
        <v>69</v>
      </c>
      <c r="AY377" s="214" t="s">
        <v>171</v>
      </c>
    </row>
    <row r="378" spans="2:65" s="1" customFormat="1" ht="22.5" customHeight="1">
      <c r="B378" s="39"/>
      <c r="C378" s="191" t="s">
        <v>603</v>
      </c>
      <c r="D378" s="191" t="s">
        <v>173</v>
      </c>
      <c r="E378" s="192" t="s">
        <v>604</v>
      </c>
      <c r="F378" s="193" t="s">
        <v>605</v>
      </c>
      <c r="G378" s="194" t="s">
        <v>176</v>
      </c>
      <c r="H378" s="195">
        <v>68</v>
      </c>
      <c r="I378" s="196"/>
      <c r="J378" s="197">
        <f>ROUND(I378*H378,2)</f>
        <v>0</v>
      </c>
      <c r="K378" s="193" t="s">
        <v>177</v>
      </c>
      <c r="L378" s="59"/>
      <c r="M378" s="198" t="s">
        <v>21</v>
      </c>
      <c r="N378" s="199" t="s">
        <v>40</v>
      </c>
      <c r="O378" s="40"/>
      <c r="P378" s="200">
        <f>O378*H378</f>
        <v>0</v>
      </c>
      <c r="Q378" s="200">
        <v>4.1529999999999997E-2</v>
      </c>
      <c r="R378" s="200">
        <f>Q378*H378</f>
        <v>2.8240399999999997</v>
      </c>
      <c r="S378" s="200">
        <v>0</v>
      </c>
      <c r="T378" s="201">
        <f>S378*H378</f>
        <v>0</v>
      </c>
      <c r="AR378" s="22" t="s">
        <v>178</v>
      </c>
      <c r="AT378" s="22" t="s">
        <v>173</v>
      </c>
      <c r="AU378" s="22" t="s">
        <v>79</v>
      </c>
      <c r="AY378" s="22" t="s">
        <v>171</v>
      </c>
      <c r="BE378" s="202">
        <f>IF(N378="základní",J378,0)</f>
        <v>0</v>
      </c>
      <c r="BF378" s="202">
        <f>IF(N378="snížená",J378,0)</f>
        <v>0</v>
      </c>
      <c r="BG378" s="202">
        <f>IF(N378="zákl. přenesená",J378,0)</f>
        <v>0</v>
      </c>
      <c r="BH378" s="202">
        <f>IF(N378="sníž. přenesená",J378,0)</f>
        <v>0</v>
      </c>
      <c r="BI378" s="202">
        <f>IF(N378="nulová",J378,0)</f>
        <v>0</v>
      </c>
      <c r="BJ378" s="22" t="s">
        <v>77</v>
      </c>
      <c r="BK378" s="202">
        <f>ROUND(I378*H378,2)</f>
        <v>0</v>
      </c>
      <c r="BL378" s="22" t="s">
        <v>178</v>
      </c>
      <c r="BM378" s="22" t="s">
        <v>606</v>
      </c>
    </row>
    <row r="379" spans="2:65" s="11" customFormat="1">
      <c r="B379" s="203"/>
      <c r="C379" s="204"/>
      <c r="D379" s="205" t="s">
        <v>180</v>
      </c>
      <c r="E379" s="206" t="s">
        <v>21</v>
      </c>
      <c r="F379" s="207" t="s">
        <v>607</v>
      </c>
      <c r="G379" s="204"/>
      <c r="H379" s="208">
        <v>68</v>
      </c>
      <c r="I379" s="209"/>
      <c r="J379" s="204"/>
      <c r="K379" s="204"/>
      <c r="L379" s="210"/>
      <c r="M379" s="211"/>
      <c r="N379" s="212"/>
      <c r="O379" s="212"/>
      <c r="P379" s="212"/>
      <c r="Q379" s="212"/>
      <c r="R379" s="212"/>
      <c r="S379" s="212"/>
      <c r="T379" s="213"/>
      <c r="AT379" s="214" t="s">
        <v>180</v>
      </c>
      <c r="AU379" s="214" t="s">
        <v>79</v>
      </c>
      <c r="AV379" s="11" t="s">
        <v>79</v>
      </c>
      <c r="AW379" s="11" t="s">
        <v>33</v>
      </c>
      <c r="AX379" s="11" t="s">
        <v>69</v>
      </c>
      <c r="AY379" s="214" t="s">
        <v>171</v>
      </c>
    </row>
    <row r="380" spans="2:65" s="1" customFormat="1" ht="22.5" customHeight="1">
      <c r="B380" s="39"/>
      <c r="C380" s="191" t="s">
        <v>608</v>
      </c>
      <c r="D380" s="191" t="s">
        <v>173</v>
      </c>
      <c r="E380" s="192" t="s">
        <v>609</v>
      </c>
      <c r="F380" s="193" t="s">
        <v>610</v>
      </c>
      <c r="G380" s="194" t="s">
        <v>176</v>
      </c>
      <c r="H380" s="195">
        <v>52</v>
      </c>
      <c r="I380" s="196"/>
      <c r="J380" s="197">
        <f>ROUND(I380*H380,2)</f>
        <v>0</v>
      </c>
      <c r="K380" s="193" t="s">
        <v>177</v>
      </c>
      <c r="L380" s="59"/>
      <c r="M380" s="198" t="s">
        <v>21</v>
      </c>
      <c r="N380" s="199" t="s">
        <v>40</v>
      </c>
      <c r="O380" s="40"/>
      <c r="P380" s="200">
        <f>O380*H380</f>
        <v>0</v>
      </c>
      <c r="Q380" s="200">
        <v>4.1529999999999997E-2</v>
      </c>
      <c r="R380" s="200">
        <f>Q380*H380</f>
        <v>2.1595599999999999</v>
      </c>
      <c r="S380" s="200">
        <v>0</v>
      </c>
      <c r="T380" s="201">
        <f>S380*H380</f>
        <v>0</v>
      </c>
      <c r="AR380" s="22" t="s">
        <v>178</v>
      </c>
      <c r="AT380" s="22" t="s">
        <v>173</v>
      </c>
      <c r="AU380" s="22" t="s">
        <v>79</v>
      </c>
      <c r="AY380" s="22" t="s">
        <v>171</v>
      </c>
      <c r="BE380" s="202">
        <f>IF(N380="základní",J380,0)</f>
        <v>0</v>
      </c>
      <c r="BF380" s="202">
        <f>IF(N380="snížená",J380,0)</f>
        <v>0</v>
      </c>
      <c r="BG380" s="202">
        <f>IF(N380="zákl. přenesená",J380,0)</f>
        <v>0</v>
      </c>
      <c r="BH380" s="202">
        <f>IF(N380="sníž. přenesená",J380,0)</f>
        <v>0</v>
      </c>
      <c r="BI380" s="202">
        <f>IF(N380="nulová",J380,0)</f>
        <v>0</v>
      </c>
      <c r="BJ380" s="22" t="s">
        <v>77</v>
      </c>
      <c r="BK380" s="202">
        <f>ROUND(I380*H380,2)</f>
        <v>0</v>
      </c>
      <c r="BL380" s="22" t="s">
        <v>178</v>
      </c>
      <c r="BM380" s="22" t="s">
        <v>611</v>
      </c>
    </row>
    <row r="381" spans="2:65" s="11" customFormat="1">
      <c r="B381" s="203"/>
      <c r="C381" s="204"/>
      <c r="D381" s="205" t="s">
        <v>180</v>
      </c>
      <c r="E381" s="206" t="s">
        <v>21</v>
      </c>
      <c r="F381" s="207" t="s">
        <v>612</v>
      </c>
      <c r="G381" s="204"/>
      <c r="H381" s="208">
        <v>52</v>
      </c>
      <c r="I381" s="209"/>
      <c r="J381" s="204"/>
      <c r="K381" s="204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180</v>
      </c>
      <c r="AU381" s="214" t="s">
        <v>79</v>
      </c>
      <c r="AV381" s="11" t="s">
        <v>79</v>
      </c>
      <c r="AW381" s="11" t="s">
        <v>33</v>
      </c>
      <c r="AX381" s="11" t="s">
        <v>69</v>
      </c>
      <c r="AY381" s="214" t="s">
        <v>171</v>
      </c>
    </row>
    <row r="382" spans="2:65" s="1" customFormat="1" ht="22.5" customHeight="1">
      <c r="B382" s="39"/>
      <c r="C382" s="191" t="s">
        <v>613</v>
      </c>
      <c r="D382" s="191" t="s">
        <v>173</v>
      </c>
      <c r="E382" s="192" t="s">
        <v>614</v>
      </c>
      <c r="F382" s="193" t="s">
        <v>615</v>
      </c>
      <c r="G382" s="194" t="s">
        <v>285</v>
      </c>
      <c r="H382" s="195">
        <v>20</v>
      </c>
      <c r="I382" s="196"/>
      <c r="J382" s="197">
        <f>ROUND(I382*H382,2)</f>
        <v>0</v>
      </c>
      <c r="K382" s="193" t="s">
        <v>177</v>
      </c>
      <c r="L382" s="59"/>
      <c r="M382" s="198" t="s">
        <v>21</v>
      </c>
      <c r="N382" s="199" t="s">
        <v>40</v>
      </c>
      <c r="O382" s="40"/>
      <c r="P382" s="200">
        <f>O382*H382</f>
        <v>0</v>
      </c>
      <c r="Q382" s="200">
        <v>4.1500000000000002E-2</v>
      </c>
      <c r="R382" s="200">
        <f>Q382*H382</f>
        <v>0.83000000000000007</v>
      </c>
      <c r="S382" s="200">
        <v>0</v>
      </c>
      <c r="T382" s="201">
        <f>S382*H382</f>
        <v>0</v>
      </c>
      <c r="AR382" s="22" t="s">
        <v>178</v>
      </c>
      <c r="AT382" s="22" t="s">
        <v>173</v>
      </c>
      <c r="AU382" s="22" t="s">
        <v>79</v>
      </c>
      <c r="AY382" s="22" t="s">
        <v>171</v>
      </c>
      <c r="BE382" s="202">
        <f>IF(N382="základní",J382,0)</f>
        <v>0</v>
      </c>
      <c r="BF382" s="202">
        <f>IF(N382="snížená",J382,0)</f>
        <v>0</v>
      </c>
      <c r="BG382" s="202">
        <f>IF(N382="zákl. přenesená",J382,0)</f>
        <v>0</v>
      </c>
      <c r="BH382" s="202">
        <f>IF(N382="sníž. přenesená",J382,0)</f>
        <v>0</v>
      </c>
      <c r="BI382" s="202">
        <f>IF(N382="nulová",J382,0)</f>
        <v>0</v>
      </c>
      <c r="BJ382" s="22" t="s">
        <v>77</v>
      </c>
      <c r="BK382" s="202">
        <f>ROUND(I382*H382,2)</f>
        <v>0</v>
      </c>
      <c r="BL382" s="22" t="s">
        <v>178</v>
      </c>
      <c r="BM382" s="22" t="s">
        <v>616</v>
      </c>
    </row>
    <row r="383" spans="2:65" s="1" customFormat="1" ht="22.5" customHeight="1">
      <c r="B383" s="39"/>
      <c r="C383" s="191" t="s">
        <v>617</v>
      </c>
      <c r="D383" s="191" t="s">
        <v>173</v>
      </c>
      <c r="E383" s="192" t="s">
        <v>618</v>
      </c>
      <c r="F383" s="193" t="s">
        <v>619</v>
      </c>
      <c r="G383" s="194" t="s">
        <v>285</v>
      </c>
      <c r="H383" s="195">
        <v>15</v>
      </c>
      <c r="I383" s="196"/>
      <c r="J383" s="197">
        <f>ROUND(I383*H383,2)</f>
        <v>0</v>
      </c>
      <c r="K383" s="193" t="s">
        <v>177</v>
      </c>
      <c r="L383" s="59"/>
      <c r="M383" s="198" t="s">
        <v>21</v>
      </c>
      <c r="N383" s="199" t="s">
        <v>40</v>
      </c>
      <c r="O383" s="40"/>
      <c r="P383" s="200">
        <f>O383*H383</f>
        <v>0</v>
      </c>
      <c r="Q383" s="200">
        <v>0.1575</v>
      </c>
      <c r="R383" s="200">
        <f>Q383*H383</f>
        <v>2.3624999999999998</v>
      </c>
      <c r="S383" s="200">
        <v>0</v>
      </c>
      <c r="T383" s="201">
        <f>S383*H383</f>
        <v>0</v>
      </c>
      <c r="AR383" s="22" t="s">
        <v>178</v>
      </c>
      <c r="AT383" s="22" t="s">
        <v>173</v>
      </c>
      <c r="AU383" s="22" t="s">
        <v>79</v>
      </c>
      <c r="AY383" s="22" t="s">
        <v>171</v>
      </c>
      <c r="BE383" s="202">
        <f>IF(N383="základní",J383,0)</f>
        <v>0</v>
      </c>
      <c r="BF383" s="202">
        <f>IF(N383="snížená",J383,0)</f>
        <v>0</v>
      </c>
      <c r="BG383" s="202">
        <f>IF(N383="zákl. přenesená",J383,0)</f>
        <v>0</v>
      </c>
      <c r="BH383" s="202">
        <f>IF(N383="sníž. přenesená",J383,0)</f>
        <v>0</v>
      </c>
      <c r="BI383" s="202">
        <f>IF(N383="nulová",J383,0)</f>
        <v>0</v>
      </c>
      <c r="BJ383" s="22" t="s">
        <v>77</v>
      </c>
      <c r="BK383" s="202">
        <f>ROUND(I383*H383,2)</f>
        <v>0</v>
      </c>
      <c r="BL383" s="22" t="s">
        <v>178</v>
      </c>
      <c r="BM383" s="22" t="s">
        <v>620</v>
      </c>
    </row>
    <row r="384" spans="2:65" s="1" customFormat="1" ht="22.5" customHeight="1">
      <c r="B384" s="39"/>
      <c r="C384" s="191" t="s">
        <v>621</v>
      </c>
      <c r="D384" s="191" t="s">
        <v>173</v>
      </c>
      <c r="E384" s="192" t="s">
        <v>622</v>
      </c>
      <c r="F384" s="193" t="s">
        <v>623</v>
      </c>
      <c r="G384" s="194" t="s">
        <v>176</v>
      </c>
      <c r="H384" s="195">
        <v>63.42</v>
      </c>
      <c r="I384" s="196"/>
      <c r="J384" s="197">
        <f>ROUND(I384*H384,2)</f>
        <v>0</v>
      </c>
      <c r="K384" s="193" t="s">
        <v>177</v>
      </c>
      <c r="L384" s="59"/>
      <c r="M384" s="198" t="s">
        <v>21</v>
      </c>
      <c r="N384" s="199" t="s">
        <v>40</v>
      </c>
      <c r="O384" s="40"/>
      <c r="P384" s="200">
        <f>O384*H384</f>
        <v>0</v>
      </c>
      <c r="Q384" s="200">
        <v>2.5999999999999998E-4</v>
      </c>
      <c r="R384" s="200">
        <f>Q384*H384</f>
        <v>1.6489199999999999E-2</v>
      </c>
      <c r="S384" s="200">
        <v>0</v>
      </c>
      <c r="T384" s="201">
        <f>S384*H384</f>
        <v>0</v>
      </c>
      <c r="AR384" s="22" t="s">
        <v>178</v>
      </c>
      <c r="AT384" s="22" t="s">
        <v>173</v>
      </c>
      <c r="AU384" s="22" t="s">
        <v>79</v>
      </c>
      <c r="AY384" s="22" t="s">
        <v>171</v>
      </c>
      <c r="BE384" s="202">
        <f>IF(N384="základní",J384,0)</f>
        <v>0</v>
      </c>
      <c r="BF384" s="202">
        <f>IF(N384="snížená",J384,0)</f>
        <v>0</v>
      </c>
      <c r="BG384" s="202">
        <f>IF(N384="zákl. přenesená",J384,0)</f>
        <v>0</v>
      </c>
      <c r="BH384" s="202">
        <f>IF(N384="sníž. přenesená",J384,0)</f>
        <v>0</v>
      </c>
      <c r="BI384" s="202">
        <f>IF(N384="nulová",J384,0)</f>
        <v>0</v>
      </c>
      <c r="BJ384" s="22" t="s">
        <v>77</v>
      </c>
      <c r="BK384" s="202">
        <f>ROUND(I384*H384,2)</f>
        <v>0</v>
      </c>
      <c r="BL384" s="22" t="s">
        <v>178</v>
      </c>
      <c r="BM384" s="22" t="s">
        <v>624</v>
      </c>
    </row>
    <row r="385" spans="2:65" s="12" customFormat="1">
      <c r="B385" s="219"/>
      <c r="C385" s="220"/>
      <c r="D385" s="215" t="s">
        <v>180</v>
      </c>
      <c r="E385" s="221" t="s">
        <v>21</v>
      </c>
      <c r="F385" s="222" t="s">
        <v>625</v>
      </c>
      <c r="G385" s="220"/>
      <c r="H385" s="223" t="s">
        <v>21</v>
      </c>
      <c r="I385" s="224"/>
      <c r="J385" s="220"/>
      <c r="K385" s="220"/>
      <c r="L385" s="225"/>
      <c r="M385" s="226"/>
      <c r="N385" s="227"/>
      <c r="O385" s="227"/>
      <c r="P385" s="227"/>
      <c r="Q385" s="227"/>
      <c r="R385" s="227"/>
      <c r="S385" s="227"/>
      <c r="T385" s="228"/>
      <c r="AT385" s="229" t="s">
        <v>180</v>
      </c>
      <c r="AU385" s="229" t="s">
        <v>79</v>
      </c>
      <c r="AV385" s="12" t="s">
        <v>77</v>
      </c>
      <c r="AW385" s="12" t="s">
        <v>33</v>
      </c>
      <c r="AX385" s="12" t="s">
        <v>69</v>
      </c>
      <c r="AY385" s="229" t="s">
        <v>171</v>
      </c>
    </row>
    <row r="386" spans="2:65" s="11" customFormat="1">
      <c r="B386" s="203"/>
      <c r="C386" s="204"/>
      <c r="D386" s="215" t="s">
        <v>180</v>
      </c>
      <c r="E386" s="216" t="s">
        <v>21</v>
      </c>
      <c r="F386" s="217" t="s">
        <v>626</v>
      </c>
      <c r="G386" s="204"/>
      <c r="H386" s="218">
        <v>7.5</v>
      </c>
      <c r="I386" s="209"/>
      <c r="J386" s="204"/>
      <c r="K386" s="204"/>
      <c r="L386" s="210"/>
      <c r="M386" s="211"/>
      <c r="N386" s="212"/>
      <c r="O386" s="212"/>
      <c r="P386" s="212"/>
      <c r="Q386" s="212"/>
      <c r="R386" s="212"/>
      <c r="S386" s="212"/>
      <c r="T386" s="213"/>
      <c r="AT386" s="214" t="s">
        <v>180</v>
      </c>
      <c r="AU386" s="214" t="s">
        <v>79</v>
      </c>
      <c r="AV386" s="11" t="s">
        <v>79</v>
      </c>
      <c r="AW386" s="11" t="s">
        <v>33</v>
      </c>
      <c r="AX386" s="11" t="s">
        <v>69</v>
      </c>
      <c r="AY386" s="214" t="s">
        <v>171</v>
      </c>
    </row>
    <row r="387" spans="2:65" s="11" customFormat="1">
      <c r="B387" s="203"/>
      <c r="C387" s="204"/>
      <c r="D387" s="205" t="s">
        <v>180</v>
      </c>
      <c r="E387" s="206" t="s">
        <v>21</v>
      </c>
      <c r="F387" s="207" t="s">
        <v>627</v>
      </c>
      <c r="G387" s="204"/>
      <c r="H387" s="208">
        <v>55.92</v>
      </c>
      <c r="I387" s="209"/>
      <c r="J387" s="204"/>
      <c r="K387" s="204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180</v>
      </c>
      <c r="AU387" s="214" t="s">
        <v>79</v>
      </c>
      <c r="AV387" s="11" t="s">
        <v>79</v>
      </c>
      <c r="AW387" s="11" t="s">
        <v>33</v>
      </c>
      <c r="AX387" s="11" t="s">
        <v>69</v>
      </c>
      <c r="AY387" s="214" t="s">
        <v>171</v>
      </c>
    </row>
    <row r="388" spans="2:65" s="1" customFormat="1" ht="22.5" customHeight="1">
      <c r="B388" s="39"/>
      <c r="C388" s="191" t="s">
        <v>628</v>
      </c>
      <c r="D388" s="191" t="s">
        <v>173</v>
      </c>
      <c r="E388" s="192" t="s">
        <v>629</v>
      </c>
      <c r="F388" s="193" t="s">
        <v>630</v>
      </c>
      <c r="G388" s="194" t="s">
        <v>176</v>
      </c>
      <c r="H388" s="195">
        <v>7.5</v>
      </c>
      <c r="I388" s="196"/>
      <c r="J388" s="197">
        <f>ROUND(I388*H388,2)</f>
        <v>0</v>
      </c>
      <c r="K388" s="193" t="s">
        <v>177</v>
      </c>
      <c r="L388" s="59"/>
      <c r="M388" s="198" t="s">
        <v>21</v>
      </c>
      <c r="N388" s="199" t="s">
        <v>40</v>
      </c>
      <c r="O388" s="40"/>
      <c r="P388" s="200">
        <f>O388*H388</f>
        <v>0</v>
      </c>
      <c r="Q388" s="200">
        <v>8.2799999999999992E-3</v>
      </c>
      <c r="R388" s="200">
        <f>Q388*H388</f>
        <v>6.2099999999999995E-2</v>
      </c>
      <c r="S388" s="200">
        <v>0</v>
      </c>
      <c r="T388" s="201">
        <f>S388*H388</f>
        <v>0</v>
      </c>
      <c r="AR388" s="22" t="s">
        <v>178</v>
      </c>
      <c r="AT388" s="22" t="s">
        <v>173</v>
      </c>
      <c r="AU388" s="22" t="s">
        <v>79</v>
      </c>
      <c r="AY388" s="22" t="s">
        <v>171</v>
      </c>
      <c r="BE388" s="202">
        <f>IF(N388="základní",J388,0)</f>
        <v>0</v>
      </c>
      <c r="BF388" s="202">
        <f>IF(N388="snížená",J388,0)</f>
        <v>0</v>
      </c>
      <c r="BG388" s="202">
        <f>IF(N388="zákl. přenesená",J388,0)</f>
        <v>0</v>
      </c>
      <c r="BH388" s="202">
        <f>IF(N388="sníž. přenesená",J388,0)</f>
        <v>0</v>
      </c>
      <c r="BI388" s="202">
        <f>IF(N388="nulová",J388,0)</f>
        <v>0</v>
      </c>
      <c r="BJ388" s="22" t="s">
        <v>77</v>
      </c>
      <c r="BK388" s="202">
        <f>ROUND(I388*H388,2)</f>
        <v>0</v>
      </c>
      <c r="BL388" s="22" t="s">
        <v>178</v>
      </c>
      <c r="BM388" s="22" t="s">
        <v>631</v>
      </c>
    </row>
    <row r="389" spans="2:65" s="11" customFormat="1">
      <c r="B389" s="203"/>
      <c r="C389" s="204"/>
      <c r="D389" s="205" t="s">
        <v>180</v>
      </c>
      <c r="E389" s="206" t="s">
        <v>21</v>
      </c>
      <c r="F389" s="207" t="s">
        <v>632</v>
      </c>
      <c r="G389" s="204"/>
      <c r="H389" s="208">
        <v>7.5</v>
      </c>
      <c r="I389" s="209"/>
      <c r="J389" s="204"/>
      <c r="K389" s="204"/>
      <c r="L389" s="210"/>
      <c r="M389" s="211"/>
      <c r="N389" s="212"/>
      <c r="O389" s="212"/>
      <c r="P389" s="212"/>
      <c r="Q389" s="212"/>
      <c r="R389" s="212"/>
      <c r="S389" s="212"/>
      <c r="T389" s="213"/>
      <c r="AT389" s="214" t="s">
        <v>180</v>
      </c>
      <c r="AU389" s="214" t="s">
        <v>79</v>
      </c>
      <c r="AV389" s="11" t="s">
        <v>79</v>
      </c>
      <c r="AW389" s="11" t="s">
        <v>33</v>
      </c>
      <c r="AX389" s="11" t="s">
        <v>69</v>
      </c>
      <c r="AY389" s="214" t="s">
        <v>171</v>
      </c>
    </row>
    <row r="390" spans="2:65" s="1" customFormat="1" ht="22.5" customHeight="1">
      <c r="B390" s="39"/>
      <c r="C390" s="230" t="s">
        <v>633</v>
      </c>
      <c r="D390" s="230" t="s">
        <v>290</v>
      </c>
      <c r="E390" s="231" t="s">
        <v>634</v>
      </c>
      <c r="F390" s="232" t="s">
        <v>635</v>
      </c>
      <c r="G390" s="233" t="s">
        <v>176</v>
      </c>
      <c r="H390" s="234">
        <v>8.0250000000000004</v>
      </c>
      <c r="I390" s="235"/>
      <c r="J390" s="236">
        <f>ROUND(I390*H390,2)</f>
        <v>0</v>
      </c>
      <c r="K390" s="232" t="s">
        <v>177</v>
      </c>
      <c r="L390" s="237"/>
      <c r="M390" s="238" t="s">
        <v>21</v>
      </c>
      <c r="N390" s="239" t="s">
        <v>40</v>
      </c>
      <c r="O390" s="40"/>
      <c r="P390" s="200">
        <f>O390*H390</f>
        <v>0</v>
      </c>
      <c r="Q390" s="200">
        <v>1.8400000000000001E-3</v>
      </c>
      <c r="R390" s="200">
        <f>Q390*H390</f>
        <v>1.4766000000000001E-2</v>
      </c>
      <c r="S390" s="200">
        <v>0</v>
      </c>
      <c r="T390" s="201">
        <f>S390*H390</f>
        <v>0</v>
      </c>
      <c r="AR390" s="22" t="s">
        <v>212</v>
      </c>
      <c r="AT390" s="22" t="s">
        <v>290</v>
      </c>
      <c r="AU390" s="22" t="s">
        <v>79</v>
      </c>
      <c r="AY390" s="22" t="s">
        <v>171</v>
      </c>
      <c r="BE390" s="202">
        <f>IF(N390="základní",J390,0)</f>
        <v>0</v>
      </c>
      <c r="BF390" s="202">
        <f>IF(N390="snížená",J390,0)</f>
        <v>0</v>
      </c>
      <c r="BG390" s="202">
        <f>IF(N390="zákl. přenesená",J390,0)</f>
        <v>0</v>
      </c>
      <c r="BH390" s="202">
        <f>IF(N390="sníž. přenesená",J390,0)</f>
        <v>0</v>
      </c>
      <c r="BI390" s="202">
        <f>IF(N390="nulová",J390,0)</f>
        <v>0</v>
      </c>
      <c r="BJ390" s="22" t="s">
        <v>77</v>
      </c>
      <c r="BK390" s="202">
        <f>ROUND(I390*H390,2)</f>
        <v>0</v>
      </c>
      <c r="BL390" s="22" t="s">
        <v>178</v>
      </c>
      <c r="BM390" s="22" t="s">
        <v>636</v>
      </c>
    </row>
    <row r="391" spans="2:65" s="11" customFormat="1">
      <c r="B391" s="203"/>
      <c r="C391" s="204"/>
      <c r="D391" s="205" t="s">
        <v>180</v>
      </c>
      <c r="E391" s="204"/>
      <c r="F391" s="207" t="s">
        <v>637</v>
      </c>
      <c r="G391" s="204"/>
      <c r="H391" s="208">
        <v>8.0250000000000004</v>
      </c>
      <c r="I391" s="209"/>
      <c r="J391" s="204"/>
      <c r="K391" s="204"/>
      <c r="L391" s="210"/>
      <c r="M391" s="211"/>
      <c r="N391" s="212"/>
      <c r="O391" s="212"/>
      <c r="P391" s="212"/>
      <c r="Q391" s="212"/>
      <c r="R391" s="212"/>
      <c r="S391" s="212"/>
      <c r="T391" s="213"/>
      <c r="AT391" s="214" t="s">
        <v>180</v>
      </c>
      <c r="AU391" s="214" t="s">
        <v>79</v>
      </c>
      <c r="AV391" s="11" t="s">
        <v>79</v>
      </c>
      <c r="AW391" s="11" t="s">
        <v>6</v>
      </c>
      <c r="AX391" s="11" t="s">
        <v>77</v>
      </c>
      <c r="AY391" s="214" t="s">
        <v>171</v>
      </c>
    </row>
    <row r="392" spans="2:65" s="1" customFormat="1" ht="22.5" customHeight="1">
      <c r="B392" s="39"/>
      <c r="C392" s="191" t="s">
        <v>638</v>
      </c>
      <c r="D392" s="191" t="s">
        <v>173</v>
      </c>
      <c r="E392" s="192" t="s">
        <v>639</v>
      </c>
      <c r="F392" s="193" t="s">
        <v>640</v>
      </c>
      <c r="G392" s="194" t="s">
        <v>176</v>
      </c>
      <c r="H392" s="195">
        <v>55.92</v>
      </c>
      <c r="I392" s="196"/>
      <c r="J392" s="197">
        <f>ROUND(I392*H392,2)</f>
        <v>0</v>
      </c>
      <c r="K392" s="193" t="s">
        <v>177</v>
      </c>
      <c r="L392" s="59"/>
      <c r="M392" s="198" t="s">
        <v>21</v>
      </c>
      <c r="N392" s="199" t="s">
        <v>40</v>
      </c>
      <c r="O392" s="40"/>
      <c r="P392" s="200">
        <f>O392*H392</f>
        <v>0</v>
      </c>
      <c r="Q392" s="200">
        <v>8.6499999999999997E-3</v>
      </c>
      <c r="R392" s="200">
        <f>Q392*H392</f>
        <v>0.48370799999999997</v>
      </c>
      <c r="S392" s="200">
        <v>0</v>
      </c>
      <c r="T392" s="201">
        <f>S392*H392</f>
        <v>0</v>
      </c>
      <c r="AR392" s="22" t="s">
        <v>178</v>
      </c>
      <c r="AT392" s="22" t="s">
        <v>173</v>
      </c>
      <c r="AU392" s="22" t="s">
        <v>79</v>
      </c>
      <c r="AY392" s="22" t="s">
        <v>171</v>
      </c>
      <c r="BE392" s="202">
        <f>IF(N392="základní",J392,0)</f>
        <v>0</v>
      </c>
      <c r="BF392" s="202">
        <f>IF(N392="snížená",J392,0)</f>
        <v>0</v>
      </c>
      <c r="BG392" s="202">
        <f>IF(N392="zákl. přenesená",J392,0)</f>
        <v>0</v>
      </c>
      <c r="BH392" s="202">
        <f>IF(N392="sníž. přenesená",J392,0)</f>
        <v>0</v>
      </c>
      <c r="BI392" s="202">
        <f>IF(N392="nulová",J392,0)</f>
        <v>0</v>
      </c>
      <c r="BJ392" s="22" t="s">
        <v>77</v>
      </c>
      <c r="BK392" s="202">
        <f>ROUND(I392*H392,2)</f>
        <v>0</v>
      </c>
      <c r="BL392" s="22" t="s">
        <v>178</v>
      </c>
      <c r="BM392" s="22" t="s">
        <v>641</v>
      </c>
    </row>
    <row r="393" spans="2:65" s="11" customFormat="1">
      <c r="B393" s="203"/>
      <c r="C393" s="204"/>
      <c r="D393" s="205" t="s">
        <v>180</v>
      </c>
      <c r="E393" s="206" t="s">
        <v>21</v>
      </c>
      <c r="F393" s="207" t="s">
        <v>642</v>
      </c>
      <c r="G393" s="204"/>
      <c r="H393" s="208">
        <v>55.92</v>
      </c>
      <c r="I393" s="209"/>
      <c r="J393" s="204"/>
      <c r="K393" s="204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180</v>
      </c>
      <c r="AU393" s="214" t="s">
        <v>79</v>
      </c>
      <c r="AV393" s="11" t="s">
        <v>79</v>
      </c>
      <c r="AW393" s="11" t="s">
        <v>33</v>
      </c>
      <c r="AX393" s="11" t="s">
        <v>69</v>
      </c>
      <c r="AY393" s="214" t="s">
        <v>171</v>
      </c>
    </row>
    <row r="394" spans="2:65" s="1" customFormat="1" ht="22.5" customHeight="1">
      <c r="B394" s="39"/>
      <c r="C394" s="230" t="s">
        <v>643</v>
      </c>
      <c r="D394" s="230" t="s">
        <v>290</v>
      </c>
      <c r="E394" s="231" t="s">
        <v>644</v>
      </c>
      <c r="F394" s="232" t="s">
        <v>645</v>
      </c>
      <c r="G394" s="233" t="s">
        <v>176</v>
      </c>
      <c r="H394" s="234">
        <v>59.834000000000003</v>
      </c>
      <c r="I394" s="235"/>
      <c r="J394" s="236">
        <f>ROUND(I394*H394,2)</f>
        <v>0</v>
      </c>
      <c r="K394" s="232" t="s">
        <v>177</v>
      </c>
      <c r="L394" s="237"/>
      <c r="M394" s="238" t="s">
        <v>21</v>
      </c>
      <c r="N394" s="239" t="s">
        <v>40</v>
      </c>
      <c r="O394" s="40"/>
      <c r="P394" s="200">
        <f>O394*H394</f>
        <v>0</v>
      </c>
      <c r="Q394" s="200">
        <v>3.6800000000000001E-3</v>
      </c>
      <c r="R394" s="200">
        <f>Q394*H394</f>
        <v>0.22018912000000002</v>
      </c>
      <c r="S394" s="200">
        <v>0</v>
      </c>
      <c r="T394" s="201">
        <f>S394*H394</f>
        <v>0</v>
      </c>
      <c r="AR394" s="22" t="s">
        <v>212</v>
      </c>
      <c r="AT394" s="22" t="s">
        <v>290</v>
      </c>
      <c r="AU394" s="22" t="s">
        <v>79</v>
      </c>
      <c r="AY394" s="22" t="s">
        <v>171</v>
      </c>
      <c r="BE394" s="202">
        <f>IF(N394="základní",J394,0)</f>
        <v>0</v>
      </c>
      <c r="BF394" s="202">
        <f>IF(N394="snížená",J394,0)</f>
        <v>0</v>
      </c>
      <c r="BG394" s="202">
        <f>IF(N394="zákl. přenesená",J394,0)</f>
        <v>0</v>
      </c>
      <c r="BH394" s="202">
        <f>IF(N394="sníž. přenesená",J394,0)</f>
        <v>0</v>
      </c>
      <c r="BI394" s="202">
        <f>IF(N394="nulová",J394,0)</f>
        <v>0</v>
      </c>
      <c r="BJ394" s="22" t="s">
        <v>77</v>
      </c>
      <c r="BK394" s="202">
        <f>ROUND(I394*H394,2)</f>
        <v>0</v>
      </c>
      <c r="BL394" s="22" t="s">
        <v>178</v>
      </c>
      <c r="BM394" s="22" t="s">
        <v>646</v>
      </c>
    </row>
    <row r="395" spans="2:65" s="11" customFormat="1">
      <c r="B395" s="203"/>
      <c r="C395" s="204"/>
      <c r="D395" s="205" t="s">
        <v>180</v>
      </c>
      <c r="E395" s="204"/>
      <c r="F395" s="207" t="s">
        <v>647</v>
      </c>
      <c r="G395" s="204"/>
      <c r="H395" s="208">
        <v>59.834000000000003</v>
      </c>
      <c r="I395" s="209"/>
      <c r="J395" s="204"/>
      <c r="K395" s="204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180</v>
      </c>
      <c r="AU395" s="214" t="s">
        <v>79</v>
      </c>
      <c r="AV395" s="11" t="s">
        <v>79</v>
      </c>
      <c r="AW395" s="11" t="s">
        <v>6</v>
      </c>
      <c r="AX395" s="11" t="s">
        <v>77</v>
      </c>
      <c r="AY395" s="214" t="s">
        <v>171</v>
      </c>
    </row>
    <row r="396" spans="2:65" s="1" customFormat="1" ht="31.5" customHeight="1">
      <c r="B396" s="39"/>
      <c r="C396" s="191" t="s">
        <v>648</v>
      </c>
      <c r="D396" s="191" t="s">
        <v>173</v>
      </c>
      <c r="E396" s="192" t="s">
        <v>649</v>
      </c>
      <c r="F396" s="193" t="s">
        <v>650</v>
      </c>
      <c r="G396" s="194" t="s">
        <v>176</v>
      </c>
      <c r="H396" s="195">
        <v>63.42</v>
      </c>
      <c r="I396" s="196"/>
      <c r="J396" s="197">
        <f>ROUND(I396*H396,2)</f>
        <v>0</v>
      </c>
      <c r="K396" s="193" t="s">
        <v>177</v>
      </c>
      <c r="L396" s="59"/>
      <c r="M396" s="198" t="s">
        <v>21</v>
      </c>
      <c r="N396" s="199" t="s">
        <v>40</v>
      </c>
      <c r="O396" s="40"/>
      <c r="P396" s="200">
        <f>O396*H396</f>
        <v>0</v>
      </c>
      <c r="Q396" s="200">
        <v>9.0000000000000006E-5</v>
      </c>
      <c r="R396" s="200">
        <f>Q396*H396</f>
        <v>5.7078000000000007E-3</v>
      </c>
      <c r="S396" s="200">
        <v>0</v>
      </c>
      <c r="T396" s="201">
        <f>S396*H396</f>
        <v>0</v>
      </c>
      <c r="AR396" s="22" t="s">
        <v>178</v>
      </c>
      <c r="AT396" s="22" t="s">
        <v>173</v>
      </c>
      <c r="AU396" s="22" t="s">
        <v>79</v>
      </c>
      <c r="AY396" s="22" t="s">
        <v>171</v>
      </c>
      <c r="BE396" s="202">
        <f>IF(N396="základní",J396,0)</f>
        <v>0</v>
      </c>
      <c r="BF396" s="202">
        <f>IF(N396="snížená",J396,0)</f>
        <v>0</v>
      </c>
      <c r="BG396" s="202">
        <f>IF(N396="zákl. přenesená",J396,0)</f>
        <v>0</v>
      </c>
      <c r="BH396" s="202">
        <f>IF(N396="sníž. přenesená",J396,0)</f>
        <v>0</v>
      </c>
      <c r="BI396" s="202">
        <f>IF(N396="nulová",J396,0)</f>
        <v>0</v>
      </c>
      <c r="BJ396" s="22" t="s">
        <v>77</v>
      </c>
      <c r="BK396" s="202">
        <f>ROUND(I396*H396,2)</f>
        <v>0</v>
      </c>
      <c r="BL396" s="22" t="s">
        <v>178</v>
      </c>
      <c r="BM396" s="22" t="s">
        <v>651</v>
      </c>
    </row>
    <row r="397" spans="2:65" s="12" customFormat="1">
      <c r="B397" s="219"/>
      <c r="C397" s="220"/>
      <c r="D397" s="215" t="s">
        <v>180</v>
      </c>
      <c r="E397" s="221" t="s">
        <v>21</v>
      </c>
      <c r="F397" s="222" t="s">
        <v>625</v>
      </c>
      <c r="G397" s="220"/>
      <c r="H397" s="223" t="s">
        <v>21</v>
      </c>
      <c r="I397" s="224"/>
      <c r="J397" s="220"/>
      <c r="K397" s="220"/>
      <c r="L397" s="225"/>
      <c r="M397" s="226"/>
      <c r="N397" s="227"/>
      <c r="O397" s="227"/>
      <c r="P397" s="227"/>
      <c r="Q397" s="227"/>
      <c r="R397" s="227"/>
      <c r="S397" s="227"/>
      <c r="T397" s="228"/>
      <c r="AT397" s="229" t="s">
        <v>180</v>
      </c>
      <c r="AU397" s="229" t="s">
        <v>79</v>
      </c>
      <c r="AV397" s="12" t="s">
        <v>77</v>
      </c>
      <c r="AW397" s="12" t="s">
        <v>33</v>
      </c>
      <c r="AX397" s="12" t="s">
        <v>69</v>
      </c>
      <c r="AY397" s="229" t="s">
        <v>171</v>
      </c>
    </row>
    <row r="398" spans="2:65" s="11" customFormat="1">
      <c r="B398" s="203"/>
      <c r="C398" s="204"/>
      <c r="D398" s="215" t="s">
        <v>180</v>
      </c>
      <c r="E398" s="216" t="s">
        <v>21</v>
      </c>
      <c r="F398" s="217" t="s">
        <v>626</v>
      </c>
      <c r="G398" s="204"/>
      <c r="H398" s="218">
        <v>7.5</v>
      </c>
      <c r="I398" s="209"/>
      <c r="J398" s="204"/>
      <c r="K398" s="204"/>
      <c r="L398" s="210"/>
      <c r="M398" s="211"/>
      <c r="N398" s="212"/>
      <c r="O398" s="212"/>
      <c r="P398" s="212"/>
      <c r="Q398" s="212"/>
      <c r="R398" s="212"/>
      <c r="S398" s="212"/>
      <c r="T398" s="213"/>
      <c r="AT398" s="214" t="s">
        <v>180</v>
      </c>
      <c r="AU398" s="214" t="s">
        <v>79</v>
      </c>
      <c r="AV398" s="11" t="s">
        <v>79</v>
      </c>
      <c r="AW398" s="11" t="s">
        <v>33</v>
      </c>
      <c r="AX398" s="11" t="s">
        <v>69</v>
      </c>
      <c r="AY398" s="214" t="s">
        <v>171</v>
      </c>
    </row>
    <row r="399" spans="2:65" s="11" customFormat="1">
      <c r="B399" s="203"/>
      <c r="C399" s="204"/>
      <c r="D399" s="205" t="s">
        <v>180</v>
      </c>
      <c r="E399" s="206" t="s">
        <v>21</v>
      </c>
      <c r="F399" s="207" t="s">
        <v>627</v>
      </c>
      <c r="G399" s="204"/>
      <c r="H399" s="208">
        <v>55.92</v>
      </c>
      <c r="I399" s="209"/>
      <c r="J399" s="204"/>
      <c r="K399" s="204"/>
      <c r="L399" s="210"/>
      <c r="M399" s="211"/>
      <c r="N399" s="212"/>
      <c r="O399" s="212"/>
      <c r="P399" s="212"/>
      <c r="Q399" s="212"/>
      <c r="R399" s="212"/>
      <c r="S399" s="212"/>
      <c r="T399" s="213"/>
      <c r="AT399" s="214" t="s">
        <v>180</v>
      </c>
      <c r="AU399" s="214" t="s">
        <v>79</v>
      </c>
      <c r="AV399" s="11" t="s">
        <v>79</v>
      </c>
      <c r="AW399" s="11" t="s">
        <v>33</v>
      </c>
      <c r="AX399" s="11" t="s">
        <v>69</v>
      </c>
      <c r="AY399" s="214" t="s">
        <v>171</v>
      </c>
    </row>
    <row r="400" spans="2:65" s="1" customFormat="1" ht="22.5" customHeight="1">
      <c r="B400" s="39"/>
      <c r="C400" s="191" t="s">
        <v>652</v>
      </c>
      <c r="D400" s="191" t="s">
        <v>173</v>
      </c>
      <c r="E400" s="192" t="s">
        <v>653</v>
      </c>
      <c r="F400" s="193" t="s">
        <v>654</v>
      </c>
      <c r="G400" s="194" t="s">
        <v>176</v>
      </c>
      <c r="H400" s="195">
        <v>63.42</v>
      </c>
      <c r="I400" s="196"/>
      <c r="J400" s="197">
        <f>ROUND(I400*H400,2)</f>
        <v>0</v>
      </c>
      <c r="K400" s="193" t="s">
        <v>177</v>
      </c>
      <c r="L400" s="59"/>
      <c r="M400" s="198" t="s">
        <v>21</v>
      </c>
      <c r="N400" s="199" t="s">
        <v>40</v>
      </c>
      <c r="O400" s="40"/>
      <c r="P400" s="200">
        <f>O400*H400</f>
        <v>0</v>
      </c>
      <c r="Q400" s="200">
        <v>2.6800000000000001E-3</v>
      </c>
      <c r="R400" s="200">
        <f>Q400*H400</f>
        <v>0.16996560000000002</v>
      </c>
      <c r="S400" s="200">
        <v>0</v>
      </c>
      <c r="T400" s="201">
        <f>S400*H400</f>
        <v>0</v>
      </c>
      <c r="AR400" s="22" t="s">
        <v>178</v>
      </c>
      <c r="AT400" s="22" t="s">
        <v>173</v>
      </c>
      <c r="AU400" s="22" t="s">
        <v>79</v>
      </c>
      <c r="AY400" s="22" t="s">
        <v>171</v>
      </c>
      <c r="BE400" s="202">
        <f>IF(N400="základní",J400,0)</f>
        <v>0</v>
      </c>
      <c r="BF400" s="202">
        <f>IF(N400="snížená",J400,0)</f>
        <v>0</v>
      </c>
      <c r="BG400" s="202">
        <f>IF(N400="zákl. přenesená",J400,0)</f>
        <v>0</v>
      </c>
      <c r="BH400" s="202">
        <f>IF(N400="sníž. přenesená",J400,0)</f>
        <v>0</v>
      </c>
      <c r="BI400" s="202">
        <f>IF(N400="nulová",J400,0)</f>
        <v>0</v>
      </c>
      <c r="BJ400" s="22" t="s">
        <v>77</v>
      </c>
      <c r="BK400" s="202">
        <f>ROUND(I400*H400,2)</f>
        <v>0</v>
      </c>
      <c r="BL400" s="22" t="s">
        <v>178</v>
      </c>
      <c r="BM400" s="22" t="s">
        <v>655</v>
      </c>
    </row>
    <row r="401" spans="2:65" s="12" customFormat="1">
      <c r="B401" s="219"/>
      <c r="C401" s="220"/>
      <c r="D401" s="215" t="s">
        <v>180</v>
      </c>
      <c r="E401" s="221" t="s">
        <v>21</v>
      </c>
      <c r="F401" s="222" t="s">
        <v>625</v>
      </c>
      <c r="G401" s="220"/>
      <c r="H401" s="223" t="s">
        <v>21</v>
      </c>
      <c r="I401" s="224"/>
      <c r="J401" s="220"/>
      <c r="K401" s="220"/>
      <c r="L401" s="225"/>
      <c r="M401" s="226"/>
      <c r="N401" s="227"/>
      <c r="O401" s="227"/>
      <c r="P401" s="227"/>
      <c r="Q401" s="227"/>
      <c r="R401" s="227"/>
      <c r="S401" s="227"/>
      <c r="T401" s="228"/>
      <c r="AT401" s="229" t="s">
        <v>180</v>
      </c>
      <c r="AU401" s="229" t="s">
        <v>79</v>
      </c>
      <c r="AV401" s="12" t="s">
        <v>77</v>
      </c>
      <c r="AW401" s="12" t="s">
        <v>33</v>
      </c>
      <c r="AX401" s="12" t="s">
        <v>69</v>
      </c>
      <c r="AY401" s="229" t="s">
        <v>171</v>
      </c>
    </row>
    <row r="402" spans="2:65" s="11" customFormat="1">
      <c r="B402" s="203"/>
      <c r="C402" s="204"/>
      <c r="D402" s="215" t="s">
        <v>180</v>
      </c>
      <c r="E402" s="216" t="s">
        <v>21</v>
      </c>
      <c r="F402" s="217" t="s">
        <v>626</v>
      </c>
      <c r="G402" s="204"/>
      <c r="H402" s="218">
        <v>7.5</v>
      </c>
      <c r="I402" s="209"/>
      <c r="J402" s="204"/>
      <c r="K402" s="204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180</v>
      </c>
      <c r="AU402" s="214" t="s">
        <v>79</v>
      </c>
      <c r="AV402" s="11" t="s">
        <v>79</v>
      </c>
      <c r="AW402" s="11" t="s">
        <v>33</v>
      </c>
      <c r="AX402" s="11" t="s">
        <v>69</v>
      </c>
      <c r="AY402" s="214" t="s">
        <v>171</v>
      </c>
    </row>
    <row r="403" spans="2:65" s="11" customFormat="1">
      <c r="B403" s="203"/>
      <c r="C403" s="204"/>
      <c r="D403" s="205" t="s">
        <v>180</v>
      </c>
      <c r="E403" s="206" t="s">
        <v>21</v>
      </c>
      <c r="F403" s="207" t="s">
        <v>627</v>
      </c>
      <c r="G403" s="204"/>
      <c r="H403" s="208">
        <v>55.92</v>
      </c>
      <c r="I403" s="209"/>
      <c r="J403" s="204"/>
      <c r="K403" s="204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180</v>
      </c>
      <c r="AU403" s="214" t="s">
        <v>79</v>
      </c>
      <c r="AV403" s="11" t="s">
        <v>79</v>
      </c>
      <c r="AW403" s="11" t="s">
        <v>33</v>
      </c>
      <c r="AX403" s="11" t="s">
        <v>69</v>
      </c>
      <c r="AY403" s="214" t="s">
        <v>171</v>
      </c>
    </row>
    <row r="404" spans="2:65" s="1" customFormat="1" ht="22.5" customHeight="1">
      <c r="B404" s="39"/>
      <c r="C404" s="191" t="s">
        <v>656</v>
      </c>
      <c r="D404" s="191" t="s">
        <v>173</v>
      </c>
      <c r="E404" s="192" t="s">
        <v>657</v>
      </c>
      <c r="F404" s="193" t="s">
        <v>658</v>
      </c>
      <c r="G404" s="194" t="s">
        <v>176</v>
      </c>
      <c r="H404" s="195">
        <v>1362.7370000000001</v>
      </c>
      <c r="I404" s="196"/>
      <c r="J404" s="197">
        <f>ROUND(I404*H404,2)</f>
        <v>0</v>
      </c>
      <c r="K404" s="193" t="s">
        <v>177</v>
      </c>
      <c r="L404" s="59"/>
      <c r="M404" s="198" t="s">
        <v>21</v>
      </c>
      <c r="N404" s="199" t="s">
        <v>40</v>
      </c>
      <c r="O404" s="40"/>
      <c r="P404" s="200">
        <f>O404*H404</f>
        <v>0</v>
      </c>
      <c r="Q404" s="200">
        <v>2.5999999999999998E-4</v>
      </c>
      <c r="R404" s="200">
        <f>Q404*H404</f>
        <v>0.35431161999999999</v>
      </c>
      <c r="S404" s="200">
        <v>0</v>
      </c>
      <c r="T404" s="201">
        <f>S404*H404</f>
        <v>0</v>
      </c>
      <c r="AR404" s="22" t="s">
        <v>178</v>
      </c>
      <c r="AT404" s="22" t="s">
        <v>173</v>
      </c>
      <c r="AU404" s="22" t="s">
        <v>79</v>
      </c>
      <c r="AY404" s="22" t="s">
        <v>171</v>
      </c>
      <c r="BE404" s="202">
        <f>IF(N404="základní",J404,0)</f>
        <v>0</v>
      </c>
      <c r="BF404" s="202">
        <f>IF(N404="snížená",J404,0)</f>
        <v>0</v>
      </c>
      <c r="BG404" s="202">
        <f>IF(N404="zákl. přenesená",J404,0)</f>
        <v>0</v>
      </c>
      <c r="BH404" s="202">
        <f>IF(N404="sníž. přenesená",J404,0)</f>
        <v>0</v>
      </c>
      <c r="BI404" s="202">
        <f>IF(N404="nulová",J404,0)</f>
        <v>0</v>
      </c>
      <c r="BJ404" s="22" t="s">
        <v>77</v>
      </c>
      <c r="BK404" s="202">
        <f>ROUND(I404*H404,2)</f>
        <v>0</v>
      </c>
      <c r="BL404" s="22" t="s">
        <v>178</v>
      </c>
      <c r="BM404" s="22" t="s">
        <v>659</v>
      </c>
    </row>
    <row r="405" spans="2:65" s="12" customFormat="1">
      <c r="B405" s="219"/>
      <c r="C405" s="220"/>
      <c r="D405" s="215" t="s">
        <v>180</v>
      </c>
      <c r="E405" s="221" t="s">
        <v>21</v>
      </c>
      <c r="F405" s="222" t="s">
        <v>625</v>
      </c>
      <c r="G405" s="220"/>
      <c r="H405" s="223" t="s">
        <v>21</v>
      </c>
      <c r="I405" s="224"/>
      <c r="J405" s="220"/>
      <c r="K405" s="220"/>
      <c r="L405" s="225"/>
      <c r="M405" s="226"/>
      <c r="N405" s="227"/>
      <c r="O405" s="227"/>
      <c r="P405" s="227"/>
      <c r="Q405" s="227"/>
      <c r="R405" s="227"/>
      <c r="S405" s="227"/>
      <c r="T405" s="228"/>
      <c r="AT405" s="229" t="s">
        <v>180</v>
      </c>
      <c r="AU405" s="229" t="s">
        <v>79</v>
      </c>
      <c r="AV405" s="12" t="s">
        <v>77</v>
      </c>
      <c r="AW405" s="12" t="s">
        <v>33</v>
      </c>
      <c r="AX405" s="12" t="s">
        <v>69</v>
      </c>
      <c r="AY405" s="229" t="s">
        <v>171</v>
      </c>
    </row>
    <row r="406" spans="2:65" s="11" customFormat="1">
      <c r="B406" s="203"/>
      <c r="C406" s="204"/>
      <c r="D406" s="205" t="s">
        <v>180</v>
      </c>
      <c r="E406" s="206" t="s">
        <v>21</v>
      </c>
      <c r="F406" s="207" t="s">
        <v>660</v>
      </c>
      <c r="G406" s="204"/>
      <c r="H406" s="208">
        <v>1362.7370000000001</v>
      </c>
      <c r="I406" s="209"/>
      <c r="J406" s="204"/>
      <c r="K406" s="204"/>
      <c r="L406" s="210"/>
      <c r="M406" s="211"/>
      <c r="N406" s="212"/>
      <c r="O406" s="212"/>
      <c r="P406" s="212"/>
      <c r="Q406" s="212"/>
      <c r="R406" s="212"/>
      <c r="S406" s="212"/>
      <c r="T406" s="213"/>
      <c r="AT406" s="214" t="s">
        <v>180</v>
      </c>
      <c r="AU406" s="214" t="s">
        <v>79</v>
      </c>
      <c r="AV406" s="11" t="s">
        <v>79</v>
      </c>
      <c r="AW406" s="11" t="s">
        <v>33</v>
      </c>
      <c r="AX406" s="11" t="s">
        <v>69</v>
      </c>
      <c r="AY406" s="214" t="s">
        <v>171</v>
      </c>
    </row>
    <row r="407" spans="2:65" s="1" customFormat="1" ht="22.5" customHeight="1">
      <c r="B407" s="39"/>
      <c r="C407" s="191" t="s">
        <v>661</v>
      </c>
      <c r="D407" s="191" t="s">
        <v>173</v>
      </c>
      <c r="E407" s="192" t="s">
        <v>662</v>
      </c>
      <c r="F407" s="193" t="s">
        <v>663</v>
      </c>
      <c r="G407" s="194" t="s">
        <v>411</v>
      </c>
      <c r="H407" s="195">
        <v>1789.62</v>
      </c>
      <c r="I407" s="196"/>
      <c r="J407" s="197">
        <f>ROUND(I407*H407,2)</f>
        <v>0</v>
      </c>
      <c r="K407" s="193" t="s">
        <v>177</v>
      </c>
      <c r="L407" s="59"/>
      <c r="M407" s="198" t="s">
        <v>21</v>
      </c>
      <c r="N407" s="199" t="s">
        <v>40</v>
      </c>
      <c r="O407" s="40"/>
      <c r="P407" s="200">
        <f>O407*H407</f>
        <v>0</v>
      </c>
      <c r="Q407" s="200">
        <v>0</v>
      </c>
      <c r="R407" s="200">
        <f>Q407*H407</f>
        <v>0</v>
      </c>
      <c r="S407" s="200">
        <v>0</v>
      </c>
      <c r="T407" s="201">
        <f>S407*H407</f>
        <v>0</v>
      </c>
      <c r="AR407" s="22" t="s">
        <v>178</v>
      </c>
      <c r="AT407" s="22" t="s">
        <v>173</v>
      </c>
      <c r="AU407" s="22" t="s">
        <v>79</v>
      </c>
      <c r="AY407" s="22" t="s">
        <v>171</v>
      </c>
      <c r="BE407" s="202">
        <f>IF(N407="základní",J407,0)</f>
        <v>0</v>
      </c>
      <c r="BF407" s="202">
        <f>IF(N407="snížená",J407,0)</f>
        <v>0</v>
      </c>
      <c r="BG407" s="202">
        <f>IF(N407="zákl. přenesená",J407,0)</f>
        <v>0</v>
      </c>
      <c r="BH407" s="202">
        <f>IF(N407="sníž. přenesená",J407,0)</f>
        <v>0</v>
      </c>
      <c r="BI407" s="202">
        <f>IF(N407="nulová",J407,0)</f>
        <v>0</v>
      </c>
      <c r="BJ407" s="22" t="s">
        <v>77</v>
      </c>
      <c r="BK407" s="202">
        <f>ROUND(I407*H407,2)</f>
        <v>0</v>
      </c>
      <c r="BL407" s="22" t="s">
        <v>178</v>
      </c>
      <c r="BM407" s="22" t="s">
        <v>664</v>
      </c>
    </row>
    <row r="408" spans="2:65" s="12" customFormat="1">
      <c r="B408" s="219"/>
      <c r="C408" s="220"/>
      <c r="D408" s="215" t="s">
        <v>180</v>
      </c>
      <c r="E408" s="221" t="s">
        <v>21</v>
      </c>
      <c r="F408" s="222" t="s">
        <v>665</v>
      </c>
      <c r="G408" s="220"/>
      <c r="H408" s="223" t="s">
        <v>21</v>
      </c>
      <c r="I408" s="224"/>
      <c r="J408" s="220"/>
      <c r="K408" s="220"/>
      <c r="L408" s="225"/>
      <c r="M408" s="226"/>
      <c r="N408" s="227"/>
      <c r="O408" s="227"/>
      <c r="P408" s="227"/>
      <c r="Q408" s="227"/>
      <c r="R408" s="227"/>
      <c r="S408" s="227"/>
      <c r="T408" s="228"/>
      <c r="AT408" s="229" t="s">
        <v>180</v>
      </c>
      <c r="AU408" s="229" t="s">
        <v>79</v>
      </c>
      <c r="AV408" s="12" t="s">
        <v>77</v>
      </c>
      <c r="AW408" s="12" t="s">
        <v>33</v>
      </c>
      <c r="AX408" s="12" t="s">
        <v>69</v>
      </c>
      <c r="AY408" s="229" t="s">
        <v>171</v>
      </c>
    </row>
    <row r="409" spans="2:65" s="12" customFormat="1">
      <c r="B409" s="219"/>
      <c r="C409" s="220"/>
      <c r="D409" s="215" t="s">
        <v>180</v>
      </c>
      <c r="E409" s="221" t="s">
        <v>21</v>
      </c>
      <c r="F409" s="222" t="s">
        <v>666</v>
      </c>
      <c r="G409" s="220"/>
      <c r="H409" s="223" t="s">
        <v>21</v>
      </c>
      <c r="I409" s="224"/>
      <c r="J409" s="220"/>
      <c r="K409" s="220"/>
      <c r="L409" s="225"/>
      <c r="M409" s="226"/>
      <c r="N409" s="227"/>
      <c r="O409" s="227"/>
      <c r="P409" s="227"/>
      <c r="Q409" s="227"/>
      <c r="R409" s="227"/>
      <c r="S409" s="227"/>
      <c r="T409" s="228"/>
      <c r="AT409" s="229" t="s">
        <v>180</v>
      </c>
      <c r="AU409" s="229" t="s">
        <v>79</v>
      </c>
      <c r="AV409" s="12" t="s">
        <v>77</v>
      </c>
      <c r="AW409" s="12" t="s">
        <v>33</v>
      </c>
      <c r="AX409" s="12" t="s">
        <v>69</v>
      </c>
      <c r="AY409" s="229" t="s">
        <v>171</v>
      </c>
    </row>
    <row r="410" spans="2:65" s="11" customFormat="1">
      <c r="B410" s="203"/>
      <c r="C410" s="204"/>
      <c r="D410" s="215" t="s">
        <v>180</v>
      </c>
      <c r="E410" s="216" t="s">
        <v>21</v>
      </c>
      <c r="F410" s="217" t="s">
        <v>667</v>
      </c>
      <c r="G410" s="204"/>
      <c r="H410" s="218">
        <v>86.4</v>
      </c>
      <c r="I410" s="209"/>
      <c r="J410" s="204"/>
      <c r="K410" s="204"/>
      <c r="L410" s="210"/>
      <c r="M410" s="211"/>
      <c r="N410" s="212"/>
      <c r="O410" s="212"/>
      <c r="P410" s="212"/>
      <c r="Q410" s="212"/>
      <c r="R410" s="212"/>
      <c r="S410" s="212"/>
      <c r="T410" s="213"/>
      <c r="AT410" s="214" t="s">
        <v>180</v>
      </c>
      <c r="AU410" s="214" t="s">
        <v>79</v>
      </c>
      <c r="AV410" s="11" t="s">
        <v>79</v>
      </c>
      <c r="AW410" s="11" t="s">
        <v>33</v>
      </c>
      <c r="AX410" s="11" t="s">
        <v>69</v>
      </c>
      <c r="AY410" s="214" t="s">
        <v>171</v>
      </c>
    </row>
    <row r="411" spans="2:65" s="11" customFormat="1">
      <c r="B411" s="203"/>
      <c r="C411" s="204"/>
      <c r="D411" s="215" t="s">
        <v>180</v>
      </c>
      <c r="E411" s="216" t="s">
        <v>21</v>
      </c>
      <c r="F411" s="217" t="s">
        <v>668</v>
      </c>
      <c r="G411" s="204"/>
      <c r="H411" s="218">
        <v>8.6</v>
      </c>
      <c r="I411" s="209"/>
      <c r="J411" s="204"/>
      <c r="K411" s="204"/>
      <c r="L411" s="210"/>
      <c r="M411" s="211"/>
      <c r="N411" s="212"/>
      <c r="O411" s="212"/>
      <c r="P411" s="212"/>
      <c r="Q411" s="212"/>
      <c r="R411" s="212"/>
      <c r="S411" s="212"/>
      <c r="T411" s="213"/>
      <c r="AT411" s="214" t="s">
        <v>180</v>
      </c>
      <c r="AU411" s="214" t="s">
        <v>79</v>
      </c>
      <c r="AV411" s="11" t="s">
        <v>79</v>
      </c>
      <c r="AW411" s="11" t="s">
        <v>33</v>
      </c>
      <c r="AX411" s="11" t="s">
        <v>69</v>
      </c>
      <c r="AY411" s="214" t="s">
        <v>171</v>
      </c>
    </row>
    <row r="412" spans="2:65" s="11" customFormat="1">
      <c r="B412" s="203"/>
      <c r="C412" s="204"/>
      <c r="D412" s="215" t="s">
        <v>180</v>
      </c>
      <c r="E412" s="216" t="s">
        <v>21</v>
      </c>
      <c r="F412" s="217" t="s">
        <v>669</v>
      </c>
      <c r="G412" s="204"/>
      <c r="H412" s="218">
        <v>42</v>
      </c>
      <c r="I412" s="209"/>
      <c r="J412" s="204"/>
      <c r="K412" s="204"/>
      <c r="L412" s="210"/>
      <c r="M412" s="211"/>
      <c r="N412" s="212"/>
      <c r="O412" s="212"/>
      <c r="P412" s="212"/>
      <c r="Q412" s="212"/>
      <c r="R412" s="212"/>
      <c r="S412" s="212"/>
      <c r="T412" s="213"/>
      <c r="AT412" s="214" t="s">
        <v>180</v>
      </c>
      <c r="AU412" s="214" t="s">
        <v>79</v>
      </c>
      <c r="AV412" s="11" t="s">
        <v>79</v>
      </c>
      <c r="AW412" s="11" t="s">
        <v>33</v>
      </c>
      <c r="AX412" s="11" t="s">
        <v>69</v>
      </c>
      <c r="AY412" s="214" t="s">
        <v>171</v>
      </c>
    </row>
    <row r="413" spans="2:65" s="11" customFormat="1">
      <c r="B413" s="203"/>
      <c r="C413" s="204"/>
      <c r="D413" s="215" t="s">
        <v>180</v>
      </c>
      <c r="E413" s="216" t="s">
        <v>21</v>
      </c>
      <c r="F413" s="217" t="s">
        <v>670</v>
      </c>
      <c r="G413" s="204"/>
      <c r="H413" s="218">
        <v>5.6</v>
      </c>
      <c r="I413" s="209"/>
      <c r="J413" s="204"/>
      <c r="K413" s="204"/>
      <c r="L413" s="210"/>
      <c r="M413" s="211"/>
      <c r="N413" s="212"/>
      <c r="O413" s="212"/>
      <c r="P413" s="212"/>
      <c r="Q413" s="212"/>
      <c r="R413" s="212"/>
      <c r="S413" s="212"/>
      <c r="T413" s="213"/>
      <c r="AT413" s="214" t="s">
        <v>180</v>
      </c>
      <c r="AU413" s="214" t="s">
        <v>79</v>
      </c>
      <c r="AV413" s="11" t="s">
        <v>79</v>
      </c>
      <c r="AW413" s="11" t="s">
        <v>33</v>
      </c>
      <c r="AX413" s="11" t="s">
        <v>69</v>
      </c>
      <c r="AY413" s="214" t="s">
        <v>171</v>
      </c>
    </row>
    <row r="414" spans="2:65" s="12" customFormat="1">
      <c r="B414" s="219"/>
      <c r="C414" s="220"/>
      <c r="D414" s="215" t="s">
        <v>180</v>
      </c>
      <c r="E414" s="221" t="s">
        <v>21</v>
      </c>
      <c r="F414" s="222" t="s">
        <v>364</v>
      </c>
      <c r="G414" s="220"/>
      <c r="H414" s="223" t="s">
        <v>21</v>
      </c>
      <c r="I414" s="224"/>
      <c r="J414" s="220"/>
      <c r="K414" s="220"/>
      <c r="L414" s="225"/>
      <c r="M414" s="226"/>
      <c r="N414" s="227"/>
      <c r="O414" s="227"/>
      <c r="P414" s="227"/>
      <c r="Q414" s="227"/>
      <c r="R414" s="227"/>
      <c r="S414" s="227"/>
      <c r="T414" s="228"/>
      <c r="AT414" s="229" t="s">
        <v>180</v>
      </c>
      <c r="AU414" s="229" t="s">
        <v>79</v>
      </c>
      <c r="AV414" s="12" t="s">
        <v>77</v>
      </c>
      <c r="AW414" s="12" t="s">
        <v>33</v>
      </c>
      <c r="AX414" s="12" t="s">
        <v>69</v>
      </c>
      <c r="AY414" s="229" t="s">
        <v>171</v>
      </c>
    </row>
    <row r="415" spans="2:65" s="11" customFormat="1">
      <c r="B415" s="203"/>
      <c r="C415" s="204"/>
      <c r="D415" s="215" t="s">
        <v>180</v>
      </c>
      <c r="E415" s="216" t="s">
        <v>21</v>
      </c>
      <c r="F415" s="217" t="s">
        <v>671</v>
      </c>
      <c r="G415" s="204"/>
      <c r="H415" s="218">
        <v>43.2</v>
      </c>
      <c r="I415" s="209"/>
      <c r="J415" s="204"/>
      <c r="K415" s="204"/>
      <c r="L415" s="210"/>
      <c r="M415" s="211"/>
      <c r="N415" s="212"/>
      <c r="O415" s="212"/>
      <c r="P415" s="212"/>
      <c r="Q415" s="212"/>
      <c r="R415" s="212"/>
      <c r="S415" s="212"/>
      <c r="T415" s="213"/>
      <c r="AT415" s="214" t="s">
        <v>180</v>
      </c>
      <c r="AU415" s="214" t="s">
        <v>79</v>
      </c>
      <c r="AV415" s="11" t="s">
        <v>79</v>
      </c>
      <c r="AW415" s="11" t="s">
        <v>33</v>
      </c>
      <c r="AX415" s="11" t="s">
        <v>69</v>
      </c>
      <c r="AY415" s="214" t="s">
        <v>171</v>
      </c>
    </row>
    <row r="416" spans="2:65" s="11" customFormat="1">
      <c r="B416" s="203"/>
      <c r="C416" s="204"/>
      <c r="D416" s="215" t="s">
        <v>180</v>
      </c>
      <c r="E416" s="216" t="s">
        <v>21</v>
      </c>
      <c r="F416" s="217" t="s">
        <v>672</v>
      </c>
      <c r="G416" s="204"/>
      <c r="H416" s="218">
        <v>66</v>
      </c>
      <c r="I416" s="209"/>
      <c r="J416" s="204"/>
      <c r="K416" s="204"/>
      <c r="L416" s="210"/>
      <c r="M416" s="211"/>
      <c r="N416" s="212"/>
      <c r="O416" s="212"/>
      <c r="P416" s="212"/>
      <c r="Q416" s="212"/>
      <c r="R416" s="212"/>
      <c r="S416" s="212"/>
      <c r="T416" s="213"/>
      <c r="AT416" s="214" t="s">
        <v>180</v>
      </c>
      <c r="AU416" s="214" t="s">
        <v>79</v>
      </c>
      <c r="AV416" s="11" t="s">
        <v>79</v>
      </c>
      <c r="AW416" s="11" t="s">
        <v>33</v>
      </c>
      <c r="AX416" s="11" t="s">
        <v>69</v>
      </c>
      <c r="AY416" s="214" t="s">
        <v>171</v>
      </c>
    </row>
    <row r="417" spans="2:51" s="11" customFormat="1">
      <c r="B417" s="203"/>
      <c r="C417" s="204"/>
      <c r="D417" s="215" t="s">
        <v>180</v>
      </c>
      <c r="E417" s="216" t="s">
        <v>21</v>
      </c>
      <c r="F417" s="217" t="s">
        <v>673</v>
      </c>
      <c r="G417" s="204"/>
      <c r="H417" s="218">
        <v>21.4</v>
      </c>
      <c r="I417" s="209"/>
      <c r="J417" s="204"/>
      <c r="K417" s="204"/>
      <c r="L417" s="210"/>
      <c r="M417" s="211"/>
      <c r="N417" s="212"/>
      <c r="O417" s="212"/>
      <c r="P417" s="212"/>
      <c r="Q417" s="212"/>
      <c r="R417" s="212"/>
      <c r="S417" s="212"/>
      <c r="T417" s="213"/>
      <c r="AT417" s="214" t="s">
        <v>180</v>
      </c>
      <c r="AU417" s="214" t="s">
        <v>79</v>
      </c>
      <c r="AV417" s="11" t="s">
        <v>79</v>
      </c>
      <c r="AW417" s="11" t="s">
        <v>33</v>
      </c>
      <c r="AX417" s="11" t="s">
        <v>69</v>
      </c>
      <c r="AY417" s="214" t="s">
        <v>171</v>
      </c>
    </row>
    <row r="418" spans="2:51" s="11" customFormat="1">
      <c r="B418" s="203"/>
      <c r="C418" s="204"/>
      <c r="D418" s="215" t="s">
        <v>180</v>
      </c>
      <c r="E418" s="216" t="s">
        <v>21</v>
      </c>
      <c r="F418" s="217" t="s">
        <v>674</v>
      </c>
      <c r="G418" s="204"/>
      <c r="H418" s="218">
        <v>21.4</v>
      </c>
      <c r="I418" s="209"/>
      <c r="J418" s="204"/>
      <c r="K418" s="204"/>
      <c r="L418" s="210"/>
      <c r="M418" s="211"/>
      <c r="N418" s="212"/>
      <c r="O418" s="212"/>
      <c r="P418" s="212"/>
      <c r="Q418" s="212"/>
      <c r="R418" s="212"/>
      <c r="S418" s="212"/>
      <c r="T418" s="213"/>
      <c r="AT418" s="214" t="s">
        <v>180</v>
      </c>
      <c r="AU418" s="214" t="s">
        <v>79</v>
      </c>
      <c r="AV418" s="11" t="s">
        <v>79</v>
      </c>
      <c r="AW418" s="11" t="s">
        <v>33</v>
      </c>
      <c r="AX418" s="11" t="s">
        <v>69</v>
      </c>
      <c r="AY418" s="214" t="s">
        <v>171</v>
      </c>
    </row>
    <row r="419" spans="2:51" s="11" customFormat="1">
      <c r="B419" s="203"/>
      <c r="C419" s="204"/>
      <c r="D419" s="215" t="s">
        <v>180</v>
      </c>
      <c r="E419" s="216" t="s">
        <v>21</v>
      </c>
      <c r="F419" s="217" t="s">
        <v>675</v>
      </c>
      <c r="G419" s="204"/>
      <c r="H419" s="218">
        <v>5.55</v>
      </c>
      <c r="I419" s="209"/>
      <c r="J419" s="204"/>
      <c r="K419" s="204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180</v>
      </c>
      <c r="AU419" s="214" t="s">
        <v>79</v>
      </c>
      <c r="AV419" s="11" t="s">
        <v>79</v>
      </c>
      <c r="AW419" s="11" t="s">
        <v>33</v>
      </c>
      <c r="AX419" s="11" t="s">
        <v>69</v>
      </c>
      <c r="AY419" s="214" t="s">
        <v>171</v>
      </c>
    </row>
    <row r="420" spans="2:51" s="11" customFormat="1">
      <c r="B420" s="203"/>
      <c r="C420" s="204"/>
      <c r="D420" s="215" t="s">
        <v>180</v>
      </c>
      <c r="E420" s="216" t="s">
        <v>21</v>
      </c>
      <c r="F420" s="217" t="s">
        <v>676</v>
      </c>
      <c r="G420" s="204"/>
      <c r="H420" s="218">
        <v>12.2</v>
      </c>
      <c r="I420" s="209"/>
      <c r="J420" s="204"/>
      <c r="K420" s="204"/>
      <c r="L420" s="210"/>
      <c r="M420" s="211"/>
      <c r="N420" s="212"/>
      <c r="O420" s="212"/>
      <c r="P420" s="212"/>
      <c r="Q420" s="212"/>
      <c r="R420" s="212"/>
      <c r="S420" s="212"/>
      <c r="T420" s="213"/>
      <c r="AT420" s="214" t="s">
        <v>180</v>
      </c>
      <c r="AU420" s="214" t="s">
        <v>79</v>
      </c>
      <c r="AV420" s="11" t="s">
        <v>79</v>
      </c>
      <c r="AW420" s="11" t="s">
        <v>33</v>
      </c>
      <c r="AX420" s="11" t="s">
        <v>69</v>
      </c>
      <c r="AY420" s="214" t="s">
        <v>171</v>
      </c>
    </row>
    <row r="421" spans="2:51" s="11" customFormat="1">
      <c r="B421" s="203"/>
      <c r="C421" s="204"/>
      <c r="D421" s="215" t="s">
        <v>180</v>
      </c>
      <c r="E421" s="216" t="s">
        <v>21</v>
      </c>
      <c r="F421" s="217" t="s">
        <v>677</v>
      </c>
      <c r="G421" s="204"/>
      <c r="H421" s="218">
        <v>5.18</v>
      </c>
      <c r="I421" s="209"/>
      <c r="J421" s="204"/>
      <c r="K421" s="204"/>
      <c r="L421" s="210"/>
      <c r="M421" s="211"/>
      <c r="N421" s="212"/>
      <c r="O421" s="212"/>
      <c r="P421" s="212"/>
      <c r="Q421" s="212"/>
      <c r="R421" s="212"/>
      <c r="S421" s="212"/>
      <c r="T421" s="213"/>
      <c r="AT421" s="214" t="s">
        <v>180</v>
      </c>
      <c r="AU421" s="214" t="s">
        <v>79</v>
      </c>
      <c r="AV421" s="11" t="s">
        <v>79</v>
      </c>
      <c r="AW421" s="11" t="s">
        <v>33</v>
      </c>
      <c r="AX421" s="11" t="s">
        <v>69</v>
      </c>
      <c r="AY421" s="214" t="s">
        <v>171</v>
      </c>
    </row>
    <row r="422" spans="2:51" s="11" customFormat="1">
      <c r="B422" s="203"/>
      <c r="C422" s="204"/>
      <c r="D422" s="215" t="s">
        <v>180</v>
      </c>
      <c r="E422" s="216" t="s">
        <v>21</v>
      </c>
      <c r="F422" s="217" t="s">
        <v>678</v>
      </c>
      <c r="G422" s="204"/>
      <c r="H422" s="218">
        <v>6.41</v>
      </c>
      <c r="I422" s="209"/>
      <c r="J422" s="204"/>
      <c r="K422" s="204"/>
      <c r="L422" s="210"/>
      <c r="M422" s="211"/>
      <c r="N422" s="212"/>
      <c r="O422" s="212"/>
      <c r="P422" s="212"/>
      <c r="Q422" s="212"/>
      <c r="R422" s="212"/>
      <c r="S422" s="212"/>
      <c r="T422" s="213"/>
      <c r="AT422" s="214" t="s">
        <v>180</v>
      </c>
      <c r="AU422" s="214" t="s">
        <v>79</v>
      </c>
      <c r="AV422" s="11" t="s">
        <v>79</v>
      </c>
      <c r="AW422" s="11" t="s">
        <v>33</v>
      </c>
      <c r="AX422" s="11" t="s">
        <v>69</v>
      </c>
      <c r="AY422" s="214" t="s">
        <v>171</v>
      </c>
    </row>
    <row r="423" spans="2:51" s="12" customFormat="1">
      <c r="B423" s="219"/>
      <c r="C423" s="220"/>
      <c r="D423" s="215" t="s">
        <v>180</v>
      </c>
      <c r="E423" s="221" t="s">
        <v>21</v>
      </c>
      <c r="F423" s="222" t="s">
        <v>679</v>
      </c>
      <c r="G423" s="220"/>
      <c r="H423" s="223" t="s">
        <v>21</v>
      </c>
      <c r="I423" s="224"/>
      <c r="J423" s="220"/>
      <c r="K423" s="220"/>
      <c r="L423" s="225"/>
      <c r="M423" s="226"/>
      <c r="N423" s="227"/>
      <c r="O423" s="227"/>
      <c r="P423" s="227"/>
      <c r="Q423" s="227"/>
      <c r="R423" s="227"/>
      <c r="S423" s="227"/>
      <c r="T423" s="228"/>
      <c r="AT423" s="229" t="s">
        <v>180</v>
      </c>
      <c r="AU423" s="229" t="s">
        <v>79</v>
      </c>
      <c r="AV423" s="12" t="s">
        <v>77</v>
      </c>
      <c r="AW423" s="12" t="s">
        <v>33</v>
      </c>
      <c r="AX423" s="12" t="s">
        <v>69</v>
      </c>
      <c r="AY423" s="229" t="s">
        <v>171</v>
      </c>
    </row>
    <row r="424" spans="2:51" s="11" customFormat="1">
      <c r="B424" s="203"/>
      <c r="C424" s="204"/>
      <c r="D424" s="215" t="s">
        <v>180</v>
      </c>
      <c r="E424" s="216" t="s">
        <v>21</v>
      </c>
      <c r="F424" s="217" t="s">
        <v>667</v>
      </c>
      <c r="G424" s="204"/>
      <c r="H424" s="218">
        <v>86.4</v>
      </c>
      <c r="I424" s="209"/>
      <c r="J424" s="204"/>
      <c r="K424" s="204"/>
      <c r="L424" s="210"/>
      <c r="M424" s="211"/>
      <c r="N424" s="212"/>
      <c r="O424" s="212"/>
      <c r="P424" s="212"/>
      <c r="Q424" s="212"/>
      <c r="R424" s="212"/>
      <c r="S424" s="212"/>
      <c r="T424" s="213"/>
      <c r="AT424" s="214" t="s">
        <v>180</v>
      </c>
      <c r="AU424" s="214" t="s">
        <v>79</v>
      </c>
      <c r="AV424" s="11" t="s">
        <v>79</v>
      </c>
      <c r="AW424" s="11" t="s">
        <v>33</v>
      </c>
      <c r="AX424" s="11" t="s">
        <v>69</v>
      </c>
      <c r="AY424" s="214" t="s">
        <v>171</v>
      </c>
    </row>
    <row r="425" spans="2:51" s="11" customFormat="1">
      <c r="B425" s="203"/>
      <c r="C425" s="204"/>
      <c r="D425" s="215" t="s">
        <v>180</v>
      </c>
      <c r="E425" s="216" t="s">
        <v>21</v>
      </c>
      <c r="F425" s="217" t="s">
        <v>680</v>
      </c>
      <c r="G425" s="204"/>
      <c r="H425" s="218">
        <v>24</v>
      </c>
      <c r="I425" s="209"/>
      <c r="J425" s="204"/>
      <c r="K425" s="204"/>
      <c r="L425" s="210"/>
      <c r="M425" s="211"/>
      <c r="N425" s="212"/>
      <c r="O425" s="212"/>
      <c r="P425" s="212"/>
      <c r="Q425" s="212"/>
      <c r="R425" s="212"/>
      <c r="S425" s="212"/>
      <c r="T425" s="213"/>
      <c r="AT425" s="214" t="s">
        <v>180</v>
      </c>
      <c r="AU425" s="214" t="s">
        <v>79</v>
      </c>
      <c r="AV425" s="11" t="s">
        <v>79</v>
      </c>
      <c r="AW425" s="11" t="s">
        <v>33</v>
      </c>
      <c r="AX425" s="11" t="s">
        <v>69</v>
      </c>
      <c r="AY425" s="214" t="s">
        <v>171</v>
      </c>
    </row>
    <row r="426" spans="2:51" s="11" customFormat="1">
      <c r="B426" s="203"/>
      <c r="C426" s="204"/>
      <c r="D426" s="215" t="s">
        <v>180</v>
      </c>
      <c r="E426" s="216" t="s">
        <v>21</v>
      </c>
      <c r="F426" s="217" t="s">
        <v>668</v>
      </c>
      <c r="G426" s="204"/>
      <c r="H426" s="218">
        <v>8.6</v>
      </c>
      <c r="I426" s="209"/>
      <c r="J426" s="204"/>
      <c r="K426" s="204"/>
      <c r="L426" s="210"/>
      <c r="M426" s="211"/>
      <c r="N426" s="212"/>
      <c r="O426" s="212"/>
      <c r="P426" s="212"/>
      <c r="Q426" s="212"/>
      <c r="R426" s="212"/>
      <c r="S426" s="212"/>
      <c r="T426" s="213"/>
      <c r="AT426" s="214" t="s">
        <v>180</v>
      </c>
      <c r="AU426" s="214" t="s">
        <v>79</v>
      </c>
      <c r="AV426" s="11" t="s">
        <v>79</v>
      </c>
      <c r="AW426" s="11" t="s">
        <v>33</v>
      </c>
      <c r="AX426" s="11" t="s">
        <v>69</v>
      </c>
      <c r="AY426" s="214" t="s">
        <v>171</v>
      </c>
    </row>
    <row r="427" spans="2:51" s="11" customFormat="1">
      <c r="B427" s="203"/>
      <c r="C427" s="204"/>
      <c r="D427" s="215" t="s">
        <v>180</v>
      </c>
      <c r="E427" s="216" t="s">
        <v>21</v>
      </c>
      <c r="F427" s="217" t="s">
        <v>681</v>
      </c>
      <c r="G427" s="204"/>
      <c r="H427" s="218">
        <v>11.8</v>
      </c>
      <c r="I427" s="209"/>
      <c r="J427" s="204"/>
      <c r="K427" s="204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180</v>
      </c>
      <c r="AU427" s="214" t="s">
        <v>79</v>
      </c>
      <c r="AV427" s="11" t="s">
        <v>79</v>
      </c>
      <c r="AW427" s="11" t="s">
        <v>33</v>
      </c>
      <c r="AX427" s="11" t="s">
        <v>69</v>
      </c>
      <c r="AY427" s="214" t="s">
        <v>171</v>
      </c>
    </row>
    <row r="428" spans="2:51" s="12" customFormat="1">
      <c r="B428" s="219"/>
      <c r="C428" s="220"/>
      <c r="D428" s="215" t="s">
        <v>180</v>
      </c>
      <c r="E428" s="221" t="s">
        <v>21</v>
      </c>
      <c r="F428" s="222" t="s">
        <v>682</v>
      </c>
      <c r="G428" s="220"/>
      <c r="H428" s="223" t="s">
        <v>21</v>
      </c>
      <c r="I428" s="224"/>
      <c r="J428" s="220"/>
      <c r="K428" s="220"/>
      <c r="L428" s="225"/>
      <c r="M428" s="226"/>
      <c r="N428" s="227"/>
      <c r="O428" s="227"/>
      <c r="P428" s="227"/>
      <c r="Q428" s="227"/>
      <c r="R428" s="227"/>
      <c r="S428" s="227"/>
      <c r="T428" s="228"/>
      <c r="AT428" s="229" t="s">
        <v>180</v>
      </c>
      <c r="AU428" s="229" t="s">
        <v>79</v>
      </c>
      <c r="AV428" s="12" t="s">
        <v>77</v>
      </c>
      <c r="AW428" s="12" t="s">
        <v>33</v>
      </c>
      <c r="AX428" s="12" t="s">
        <v>69</v>
      </c>
      <c r="AY428" s="229" t="s">
        <v>171</v>
      </c>
    </row>
    <row r="429" spans="2:51" s="11" customFormat="1">
      <c r="B429" s="203"/>
      <c r="C429" s="204"/>
      <c r="D429" s="215" t="s">
        <v>180</v>
      </c>
      <c r="E429" s="216" t="s">
        <v>21</v>
      </c>
      <c r="F429" s="217" t="s">
        <v>683</v>
      </c>
      <c r="G429" s="204"/>
      <c r="H429" s="218">
        <v>154</v>
      </c>
      <c r="I429" s="209"/>
      <c r="J429" s="204"/>
      <c r="K429" s="204"/>
      <c r="L429" s="210"/>
      <c r="M429" s="211"/>
      <c r="N429" s="212"/>
      <c r="O429" s="212"/>
      <c r="P429" s="212"/>
      <c r="Q429" s="212"/>
      <c r="R429" s="212"/>
      <c r="S429" s="212"/>
      <c r="T429" s="213"/>
      <c r="AT429" s="214" t="s">
        <v>180</v>
      </c>
      <c r="AU429" s="214" t="s">
        <v>79</v>
      </c>
      <c r="AV429" s="11" t="s">
        <v>79</v>
      </c>
      <c r="AW429" s="11" t="s">
        <v>33</v>
      </c>
      <c r="AX429" s="11" t="s">
        <v>69</v>
      </c>
      <c r="AY429" s="214" t="s">
        <v>171</v>
      </c>
    </row>
    <row r="430" spans="2:51" s="11" customFormat="1">
      <c r="B430" s="203"/>
      <c r="C430" s="204"/>
      <c r="D430" s="215" t="s">
        <v>180</v>
      </c>
      <c r="E430" s="216" t="s">
        <v>21</v>
      </c>
      <c r="F430" s="217" t="s">
        <v>684</v>
      </c>
      <c r="G430" s="204"/>
      <c r="H430" s="218">
        <v>94.4</v>
      </c>
      <c r="I430" s="209"/>
      <c r="J430" s="204"/>
      <c r="K430" s="204"/>
      <c r="L430" s="210"/>
      <c r="M430" s="211"/>
      <c r="N430" s="212"/>
      <c r="O430" s="212"/>
      <c r="P430" s="212"/>
      <c r="Q430" s="212"/>
      <c r="R430" s="212"/>
      <c r="S430" s="212"/>
      <c r="T430" s="213"/>
      <c r="AT430" s="214" t="s">
        <v>180</v>
      </c>
      <c r="AU430" s="214" t="s">
        <v>79</v>
      </c>
      <c r="AV430" s="11" t="s">
        <v>79</v>
      </c>
      <c r="AW430" s="11" t="s">
        <v>33</v>
      </c>
      <c r="AX430" s="11" t="s">
        <v>69</v>
      </c>
      <c r="AY430" s="214" t="s">
        <v>171</v>
      </c>
    </row>
    <row r="431" spans="2:51" s="11" customFormat="1">
      <c r="B431" s="203"/>
      <c r="C431" s="204"/>
      <c r="D431" s="215" t="s">
        <v>180</v>
      </c>
      <c r="E431" s="216" t="s">
        <v>21</v>
      </c>
      <c r="F431" s="217" t="s">
        <v>685</v>
      </c>
      <c r="G431" s="204"/>
      <c r="H431" s="218">
        <v>16.52</v>
      </c>
      <c r="I431" s="209"/>
      <c r="J431" s="204"/>
      <c r="K431" s="204"/>
      <c r="L431" s="210"/>
      <c r="M431" s="211"/>
      <c r="N431" s="212"/>
      <c r="O431" s="212"/>
      <c r="P431" s="212"/>
      <c r="Q431" s="212"/>
      <c r="R431" s="212"/>
      <c r="S431" s="212"/>
      <c r="T431" s="213"/>
      <c r="AT431" s="214" t="s">
        <v>180</v>
      </c>
      <c r="AU431" s="214" t="s">
        <v>79</v>
      </c>
      <c r="AV431" s="11" t="s">
        <v>79</v>
      </c>
      <c r="AW431" s="11" t="s">
        <v>33</v>
      </c>
      <c r="AX431" s="11" t="s">
        <v>69</v>
      </c>
      <c r="AY431" s="214" t="s">
        <v>171</v>
      </c>
    </row>
    <row r="432" spans="2:51" s="11" customFormat="1">
      <c r="B432" s="203"/>
      <c r="C432" s="204"/>
      <c r="D432" s="215" t="s">
        <v>180</v>
      </c>
      <c r="E432" s="216" t="s">
        <v>21</v>
      </c>
      <c r="F432" s="217" t="s">
        <v>686</v>
      </c>
      <c r="G432" s="204"/>
      <c r="H432" s="218">
        <v>12.2</v>
      </c>
      <c r="I432" s="209"/>
      <c r="J432" s="204"/>
      <c r="K432" s="204"/>
      <c r="L432" s="210"/>
      <c r="M432" s="211"/>
      <c r="N432" s="212"/>
      <c r="O432" s="212"/>
      <c r="P432" s="212"/>
      <c r="Q432" s="212"/>
      <c r="R432" s="212"/>
      <c r="S432" s="212"/>
      <c r="T432" s="213"/>
      <c r="AT432" s="214" t="s">
        <v>180</v>
      </c>
      <c r="AU432" s="214" t="s">
        <v>79</v>
      </c>
      <c r="AV432" s="11" t="s">
        <v>79</v>
      </c>
      <c r="AW432" s="11" t="s">
        <v>33</v>
      </c>
      <c r="AX432" s="11" t="s">
        <v>69</v>
      </c>
      <c r="AY432" s="214" t="s">
        <v>171</v>
      </c>
    </row>
    <row r="433" spans="2:51" s="12" customFormat="1">
      <c r="B433" s="219"/>
      <c r="C433" s="220"/>
      <c r="D433" s="215" t="s">
        <v>180</v>
      </c>
      <c r="E433" s="221" t="s">
        <v>21</v>
      </c>
      <c r="F433" s="222" t="s">
        <v>687</v>
      </c>
      <c r="G433" s="220"/>
      <c r="H433" s="223" t="s">
        <v>21</v>
      </c>
      <c r="I433" s="224"/>
      <c r="J433" s="220"/>
      <c r="K433" s="220"/>
      <c r="L433" s="225"/>
      <c r="M433" s="226"/>
      <c r="N433" s="227"/>
      <c r="O433" s="227"/>
      <c r="P433" s="227"/>
      <c r="Q433" s="227"/>
      <c r="R433" s="227"/>
      <c r="S433" s="227"/>
      <c r="T433" s="228"/>
      <c r="AT433" s="229" t="s">
        <v>180</v>
      </c>
      <c r="AU433" s="229" t="s">
        <v>79</v>
      </c>
      <c r="AV433" s="12" t="s">
        <v>77</v>
      </c>
      <c r="AW433" s="12" t="s">
        <v>33</v>
      </c>
      <c r="AX433" s="12" t="s">
        <v>69</v>
      </c>
      <c r="AY433" s="229" t="s">
        <v>171</v>
      </c>
    </row>
    <row r="434" spans="2:51" s="11" customFormat="1">
      <c r="B434" s="203"/>
      <c r="C434" s="204"/>
      <c r="D434" s="215" t="s">
        <v>180</v>
      </c>
      <c r="E434" s="216" t="s">
        <v>21</v>
      </c>
      <c r="F434" s="217" t="s">
        <v>688</v>
      </c>
      <c r="G434" s="204"/>
      <c r="H434" s="218">
        <v>200.6</v>
      </c>
      <c r="I434" s="209"/>
      <c r="J434" s="204"/>
      <c r="K434" s="204"/>
      <c r="L434" s="210"/>
      <c r="M434" s="211"/>
      <c r="N434" s="212"/>
      <c r="O434" s="212"/>
      <c r="P434" s="212"/>
      <c r="Q434" s="212"/>
      <c r="R434" s="212"/>
      <c r="S434" s="212"/>
      <c r="T434" s="213"/>
      <c r="AT434" s="214" t="s">
        <v>180</v>
      </c>
      <c r="AU434" s="214" t="s">
        <v>79</v>
      </c>
      <c r="AV434" s="11" t="s">
        <v>79</v>
      </c>
      <c r="AW434" s="11" t="s">
        <v>33</v>
      </c>
      <c r="AX434" s="11" t="s">
        <v>69</v>
      </c>
      <c r="AY434" s="214" t="s">
        <v>171</v>
      </c>
    </row>
    <row r="435" spans="2:51" s="11" customFormat="1">
      <c r="B435" s="203"/>
      <c r="C435" s="204"/>
      <c r="D435" s="215" t="s">
        <v>180</v>
      </c>
      <c r="E435" s="216" t="s">
        <v>21</v>
      </c>
      <c r="F435" s="217" t="s">
        <v>689</v>
      </c>
      <c r="G435" s="204"/>
      <c r="H435" s="218">
        <v>12.8</v>
      </c>
      <c r="I435" s="209"/>
      <c r="J435" s="204"/>
      <c r="K435" s="204"/>
      <c r="L435" s="210"/>
      <c r="M435" s="211"/>
      <c r="N435" s="212"/>
      <c r="O435" s="212"/>
      <c r="P435" s="212"/>
      <c r="Q435" s="212"/>
      <c r="R435" s="212"/>
      <c r="S435" s="212"/>
      <c r="T435" s="213"/>
      <c r="AT435" s="214" t="s">
        <v>180</v>
      </c>
      <c r="AU435" s="214" t="s">
        <v>79</v>
      </c>
      <c r="AV435" s="11" t="s">
        <v>79</v>
      </c>
      <c r="AW435" s="11" t="s">
        <v>33</v>
      </c>
      <c r="AX435" s="11" t="s">
        <v>69</v>
      </c>
      <c r="AY435" s="214" t="s">
        <v>171</v>
      </c>
    </row>
    <row r="436" spans="2:51" s="11" customFormat="1">
      <c r="B436" s="203"/>
      <c r="C436" s="204"/>
      <c r="D436" s="215" t="s">
        <v>180</v>
      </c>
      <c r="E436" s="216" t="s">
        <v>21</v>
      </c>
      <c r="F436" s="217" t="s">
        <v>690</v>
      </c>
      <c r="G436" s="204"/>
      <c r="H436" s="218">
        <v>95.4</v>
      </c>
      <c r="I436" s="209"/>
      <c r="J436" s="204"/>
      <c r="K436" s="204"/>
      <c r="L436" s="210"/>
      <c r="M436" s="211"/>
      <c r="N436" s="212"/>
      <c r="O436" s="212"/>
      <c r="P436" s="212"/>
      <c r="Q436" s="212"/>
      <c r="R436" s="212"/>
      <c r="S436" s="212"/>
      <c r="T436" s="213"/>
      <c r="AT436" s="214" t="s">
        <v>180</v>
      </c>
      <c r="AU436" s="214" t="s">
        <v>79</v>
      </c>
      <c r="AV436" s="11" t="s">
        <v>79</v>
      </c>
      <c r="AW436" s="11" t="s">
        <v>33</v>
      </c>
      <c r="AX436" s="11" t="s">
        <v>69</v>
      </c>
      <c r="AY436" s="214" t="s">
        <v>171</v>
      </c>
    </row>
    <row r="437" spans="2:51" s="11" customFormat="1">
      <c r="B437" s="203"/>
      <c r="C437" s="204"/>
      <c r="D437" s="215" t="s">
        <v>180</v>
      </c>
      <c r="E437" s="216" t="s">
        <v>21</v>
      </c>
      <c r="F437" s="217" t="s">
        <v>686</v>
      </c>
      <c r="G437" s="204"/>
      <c r="H437" s="218">
        <v>12.2</v>
      </c>
      <c r="I437" s="209"/>
      <c r="J437" s="204"/>
      <c r="K437" s="204"/>
      <c r="L437" s="210"/>
      <c r="M437" s="211"/>
      <c r="N437" s="212"/>
      <c r="O437" s="212"/>
      <c r="P437" s="212"/>
      <c r="Q437" s="212"/>
      <c r="R437" s="212"/>
      <c r="S437" s="212"/>
      <c r="T437" s="213"/>
      <c r="AT437" s="214" t="s">
        <v>180</v>
      </c>
      <c r="AU437" s="214" t="s">
        <v>79</v>
      </c>
      <c r="AV437" s="11" t="s">
        <v>79</v>
      </c>
      <c r="AW437" s="11" t="s">
        <v>33</v>
      </c>
      <c r="AX437" s="11" t="s">
        <v>69</v>
      </c>
      <c r="AY437" s="214" t="s">
        <v>171</v>
      </c>
    </row>
    <row r="438" spans="2:51" s="12" customFormat="1">
      <c r="B438" s="219"/>
      <c r="C438" s="220"/>
      <c r="D438" s="215" t="s">
        <v>180</v>
      </c>
      <c r="E438" s="221" t="s">
        <v>21</v>
      </c>
      <c r="F438" s="222" t="s">
        <v>691</v>
      </c>
      <c r="G438" s="220"/>
      <c r="H438" s="223" t="s">
        <v>21</v>
      </c>
      <c r="I438" s="224"/>
      <c r="J438" s="220"/>
      <c r="K438" s="220"/>
      <c r="L438" s="225"/>
      <c r="M438" s="226"/>
      <c r="N438" s="227"/>
      <c r="O438" s="227"/>
      <c r="P438" s="227"/>
      <c r="Q438" s="227"/>
      <c r="R438" s="227"/>
      <c r="S438" s="227"/>
      <c r="T438" s="228"/>
      <c r="AT438" s="229" t="s">
        <v>180</v>
      </c>
      <c r="AU438" s="229" t="s">
        <v>79</v>
      </c>
      <c r="AV438" s="12" t="s">
        <v>77</v>
      </c>
      <c r="AW438" s="12" t="s">
        <v>33</v>
      </c>
      <c r="AX438" s="12" t="s">
        <v>69</v>
      </c>
      <c r="AY438" s="229" t="s">
        <v>171</v>
      </c>
    </row>
    <row r="439" spans="2:51" s="11" customFormat="1">
      <c r="B439" s="203"/>
      <c r="C439" s="204"/>
      <c r="D439" s="215" t="s">
        <v>180</v>
      </c>
      <c r="E439" s="216" t="s">
        <v>21</v>
      </c>
      <c r="F439" s="217" t="s">
        <v>692</v>
      </c>
      <c r="G439" s="204"/>
      <c r="H439" s="218">
        <v>93.6</v>
      </c>
      <c r="I439" s="209"/>
      <c r="J439" s="204"/>
      <c r="K439" s="204"/>
      <c r="L439" s="210"/>
      <c r="M439" s="211"/>
      <c r="N439" s="212"/>
      <c r="O439" s="212"/>
      <c r="P439" s="212"/>
      <c r="Q439" s="212"/>
      <c r="R439" s="212"/>
      <c r="S439" s="212"/>
      <c r="T439" s="213"/>
      <c r="AT439" s="214" t="s">
        <v>180</v>
      </c>
      <c r="AU439" s="214" t="s">
        <v>79</v>
      </c>
      <c r="AV439" s="11" t="s">
        <v>79</v>
      </c>
      <c r="AW439" s="11" t="s">
        <v>33</v>
      </c>
      <c r="AX439" s="11" t="s">
        <v>69</v>
      </c>
      <c r="AY439" s="214" t="s">
        <v>171</v>
      </c>
    </row>
    <row r="440" spans="2:51" s="11" customFormat="1">
      <c r="B440" s="203"/>
      <c r="C440" s="204"/>
      <c r="D440" s="215" t="s">
        <v>180</v>
      </c>
      <c r="E440" s="216" t="s">
        <v>21</v>
      </c>
      <c r="F440" s="217" t="s">
        <v>680</v>
      </c>
      <c r="G440" s="204"/>
      <c r="H440" s="218">
        <v>24</v>
      </c>
      <c r="I440" s="209"/>
      <c r="J440" s="204"/>
      <c r="K440" s="204"/>
      <c r="L440" s="210"/>
      <c r="M440" s="211"/>
      <c r="N440" s="212"/>
      <c r="O440" s="212"/>
      <c r="P440" s="212"/>
      <c r="Q440" s="212"/>
      <c r="R440" s="212"/>
      <c r="S440" s="212"/>
      <c r="T440" s="213"/>
      <c r="AT440" s="214" t="s">
        <v>180</v>
      </c>
      <c r="AU440" s="214" t="s">
        <v>79</v>
      </c>
      <c r="AV440" s="11" t="s">
        <v>79</v>
      </c>
      <c r="AW440" s="11" t="s">
        <v>33</v>
      </c>
      <c r="AX440" s="11" t="s">
        <v>69</v>
      </c>
      <c r="AY440" s="214" t="s">
        <v>171</v>
      </c>
    </row>
    <row r="441" spans="2:51" s="11" customFormat="1">
      <c r="B441" s="203"/>
      <c r="C441" s="204"/>
      <c r="D441" s="215" t="s">
        <v>180</v>
      </c>
      <c r="E441" s="216" t="s">
        <v>21</v>
      </c>
      <c r="F441" s="217" t="s">
        <v>668</v>
      </c>
      <c r="G441" s="204"/>
      <c r="H441" s="218">
        <v>8.6</v>
      </c>
      <c r="I441" s="209"/>
      <c r="J441" s="204"/>
      <c r="K441" s="204"/>
      <c r="L441" s="210"/>
      <c r="M441" s="211"/>
      <c r="N441" s="212"/>
      <c r="O441" s="212"/>
      <c r="P441" s="212"/>
      <c r="Q441" s="212"/>
      <c r="R441" s="212"/>
      <c r="S441" s="212"/>
      <c r="T441" s="213"/>
      <c r="AT441" s="214" t="s">
        <v>180</v>
      </c>
      <c r="AU441" s="214" t="s">
        <v>79</v>
      </c>
      <c r="AV441" s="11" t="s">
        <v>79</v>
      </c>
      <c r="AW441" s="11" t="s">
        <v>33</v>
      </c>
      <c r="AX441" s="11" t="s">
        <v>69</v>
      </c>
      <c r="AY441" s="214" t="s">
        <v>171</v>
      </c>
    </row>
    <row r="442" spans="2:51" s="11" customFormat="1">
      <c r="B442" s="203"/>
      <c r="C442" s="204"/>
      <c r="D442" s="215" t="s">
        <v>180</v>
      </c>
      <c r="E442" s="216" t="s">
        <v>21</v>
      </c>
      <c r="F442" s="217" t="s">
        <v>693</v>
      </c>
      <c r="G442" s="204"/>
      <c r="H442" s="218">
        <v>5.86</v>
      </c>
      <c r="I442" s="209"/>
      <c r="J442" s="204"/>
      <c r="K442" s="204"/>
      <c r="L442" s="210"/>
      <c r="M442" s="211"/>
      <c r="N442" s="212"/>
      <c r="O442" s="212"/>
      <c r="P442" s="212"/>
      <c r="Q442" s="212"/>
      <c r="R442" s="212"/>
      <c r="S442" s="212"/>
      <c r="T442" s="213"/>
      <c r="AT442" s="214" t="s">
        <v>180</v>
      </c>
      <c r="AU442" s="214" t="s">
        <v>79</v>
      </c>
      <c r="AV442" s="11" t="s">
        <v>79</v>
      </c>
      <c r="AW442" s="11" t="s">
        <v>33</v>
      </c>
      <c r="AX442" s="11" t="s">
        <v>69</v>
      </c>
      <c r="AY442" s="214" t="s">
        <v>171</v>
      </c>
    </row>
    <row r="443" spans="2:51" s="12" customFormat="1">
      <c r="B443" s="219"/>
      <c r="C443" s="220"/>
      <c r="D443" s="215" t="s">
        <v>180</v>
      </c>
      <c r="E443" s="221" t="s">
        <v>21</v>
      </c>
      <c r="F443" s="222" t="s">
        <v>694</v>
      </c>
      <c r="G443" s="220"/>
      <c r="H443" s="223" t="s">
        <v>21</v>
      </c>
      <c r="I443" s="224"/>
      <c r="J443" s="220"/>
      <c r="K443" s="220"/>
      <c r="L443" s="225"/>
      <c r="M443" s="226"/>
      <c r="N443" s="227"/>
      <c r="O443" s="227"/>
      <c r="P443" s="227"/>
      <c r="Q443" s="227"/>
      <c r="R443" s="227"/>
      <c r="S443" s="227"/>
      <c r="T443" s="228"/>
      <c r="AT443" s="229" t="s">
        <v>180</v>
      </c>
      <c r="AU443" s="229" t="s">
        <v>79</v>
      </c>
      <c r="AV443" s="12" t="s">
        <v>77</v>
      </c>
      <c r="AW443" s="12" t="s">
        <v>33</v>
      </c>
      <c r="AX443" s="12" t="s">
        <v>69</v>
      </c>
      <c r="AY443" s="229" t="s">
        <v>171</v>
      </c>
    </row>
    <row r="444" spans="2:51" s="11" customFormat="1">
      <c r="B444" s="203"/>
      <c r="C444" s="204"/>
      <c r="D444" s="215" t="s">
        <v>180</v>
      </c>
      <c r="E444" s="216" t="s">
        <v>21</v>
      </c>
      <c r="F444" s="217" t="s">
        <v>695</v>
      </c>
      <c r="G444" s="204"/>
      <c r="H444" s="218">
        <v>9</v>
      </c>
      <c r="I444" s="209"/>
      <c r="J444" s="204"/>
      <c r="K444" s="204"/>
      <c r="L444" s="210"/>
      <c r="M444" s="211"/>
      <c r="N444" s="212"/>
      <c r="O444" s="212"/>
      <c r="P444" s="212"/>
      <c r="Q444" s="212"/>
      <c r="R444" s="212"/>
      <c r="S444" s="212"/>
      <c r="T444" s="213"/>
      <c r="AT444" s="214" t="s">
        <v>180</v>
      </c>
      <c r="AU444" s="214" t="s">
        <v>79</v>
      </c>
      <c r="AV444" s="11" t="s">
        <v>79</v>
      </c>
      <c r="AW444" s="11" t="s">
        <v>33</v>
      </c>
      <c r="AX444" s="11" t="s">
        <v>69</v>
      </c>
      <c r="AY444" s="214" t="s">
        <v>171</v>
      </c>
    </row>
    <row r="445" spans="2:51" s="11" customFormat="1">
      <c r="B445" s="203"/>
      <c r="C445" s="204"/>
      <c r="D445" s="215" t="s">
        <v>180</v>
      </c>
      <c r="E445" s="216" t="s">
        <v>21</v>
      </c>
      <c r="F445" s="217" t="s">
        <v>696</v>
      </c>
      <c r="G445" s="204"/>
      <c r="H445" s="218">
        <v>9.6</v>
      </c>
      <c r="I445" s="209"/>
      <c r="J445" s="204"/>
      <c r="K445" s="204"/>
      <c r="L445" s="210"/>
      <c r="M445" s="211"/>
      <c r="N445" s="212"/>
      <c r="O445" s="212"/>
      <c r="P445" s="212"/>
      <c r="Q445" s="212"/>
      <c r="R445" s="212"/>
      <c r="S445" s="212"/>
      <c r="T445" s="213"/>
      <c r="AT445" s="214" t="s">
        <v>180</v>
      </c>
      <c r="AU445" s="214" t="s">
        <v>79</v>
      </c>
      <c r="AV445" s="11" t="s">
        <v>79</v>
      </c>
      <c r="AW445" s="11" t="s">
        <v>33</v>
      </c>
      <c r="AX445" s="11" t="s">
        <v>69</v>
      </c>
      <c r="AY445" s="214" t="s">
        <v>171</v>
      </c>
    </row>
    <row r="446" spans="2:51" s="11" customFormat="1">
      <c r="B446" s="203"/>
      <c r="C446" s="204"/>
      <c r="D446" s="215" t="s">
        <v>180</v>
      </c>
      <c r="E446" s="216" t="s">
        <v>21</v>
      </c>
      <c r="F446" s="217" t="s">
        <v>697</v>
      </c>
      <c r="G446" s="204"/>
      <c r="H446" s="218">
        <v>21.6</v>
      </c>
      <c r="I446" s="209"/>
      <c r="J446" s="204"/>
      <c r="K446" s="204"/>
      <c r="L446" s="210"/>
      <c r="M446" s="211"/>
      <c r="N446" s="212"/>
      <c r="O446" s="212"/>
      <c r="P446" s="212"/>
      <c r="Q446" s="212"/>
      <c r="R446" s="212"/>
      <c r="S446" s="212"/>
      <c r="T446" s="213"/>
      <c r="AT446" s="214" t="s">
        <v>180</v>
      </c>
      <c r="AU446" s="214" t="s">
        <v>79</v>
      </c>
      <c r="AV446" s="11" t="s">
        <v>79</v>
      </c>
      <c r="AW446" s="11" t="s">
        <v>33</v>
      </c>
      <c r="AX446" s="11" t="s">
        <v>69</v>
      </c>
      <c r="AY446" s="214" t="s">
        <v>171</v>
      </c>
    </row>
    <row r="447" spans="2:51" s="11" customFormat="1">
      <c r="B447" s="203"/>
      <c r="C447" s="204"/>
      <c r="D447" s="215" t="s">
        <v>180</v>
      </c>
      <c r="E447" s="216" t="s">
        <v>21</v>
      </c>
      <c r="F447" s="217" t="s">
        <v>698</v>
      </c>
      <c r="G447" s="204"/>
      <c r="H447" s="218">
        <v>40</v>
      </c>
      <c r="I447" s="209"/>
      <c r="J447" s="204"/>
      <c r="K447" s="204"/>
      <c r="L447" s="210"/>
      <c r="M447" s="211"/>
      <c r="N447" s="212"/>
      <c r="O447" s="212"/>
      <c r="P447" s="212"/>
      <c r="Q447" s="212"/>
      <c r="R447" s="212"/>
      <c r="S447" s="212"/>
      <c r="T447" s="213"/>
      <c r="AT447" s="214" t="s">
        <v>180</v>
      </c>
      <c r="AU447" s="214" t="s">
        <v>79</v>
      </c>
      <c r="AV447" s="11" t="s">
        <v>79</v>
      </c>
      <c r="AW447" s="11" t="s">
        <v>33</v>
      </c>
      <c r="AX447" s="11" t="s">
        <v>69</v>
      </c>
      <c r="AY447" s="214" t="s">
        <v>171</v>
      </c>
    </row>
    <row r="448" spans="2:51" s="11" customFormat="1">
      <c r="B448" s="203"/>
      <c r="C448" s="204"/>
      <c r="D448" s="215" t="s">
        <v>180</v>
      </c>
      <c r="E448" s="216" t="s">
        <v>21</v>
      </c>
      <c r="F448" s="217" t="s">
        <v>699</v>
      </c>
      <c r="G448" s="204"/>
      <c r="H448" s="218">
        <v>274.5</v>
      </c>
      <c r="I448" s="209"/>
      <c r="J448" s="204"/>
      <c r="K448" s="204"/>
      <c r="L448" s="210"/>
      <c r="M448" s="211"/>
      <c r="N448" s="212"/>
      <c r="O448" s="212"/>
      <c r="P448" s="212"/>
      <c r="Q448" s="212"/>
      <c r="R448" s="212"/>
      <c r="S448" s="212"/>
      <c r="T448" s="213"/>
      <c r="AT448" s="214" t="s">
        <v>180</v>
      </c>
      <c r="AU448" s="214" t="s">
        <v>79</v>
      </c>
      <c r="AV448" s="11" t="s">
        <v>79</v>
      </c>
      <c r="AW448" s="11" t="s">
        <v>33</v>
      </c>
      <c r="AX448" s="11" t="s">
        <v>69</v>
      </c>
      <c r="AY448" s="214" t="s">
        <v>171</v>
      </c>
    </row>
    <row r="449" spans="2:65" s="11" customFormat="1">
      <c r="B449" s="203"/>
      <c r="C449" s="204"/>
      <c r="D449" s="205" t="s">
        <v>180</v>
      </c>
      <c r="E449" s="206" t="s">
        <v>21</v>
      </c>
      <c r="F449" s="207" t="s">
        <v>700</v>
      </c>
      <c r="G449" s="204"/>
      <c r="H449" s="208">
        <v>250</v>
      </c>
      <c r="I449" s="209"/>
      <c r="J449" s="204"/>
      <c r="K449" s="204"/>
      <c r="L449" s="210"/>
      <c r="M449" s="211"/>
      <c r="N449" s="212"/>
      <c r="O449" s="212"/>
      <c r="P449" s="212"/>
      <c r="Q449" s="212"/>
      <c r="R449" s="212"/>
      <c r="S449" s="212"/>
      <c r="T449" s="213"/>
      <c r="AT449" s="214" t="s">
        <v>180</v>
      </c>
      <c r="AU449" s="214" t="s">
        <v>79</v>
      </c>
      <c r="AV449" s="11" t="s">
        <v>79</v>
      </c>
      <c r="AW449" s="11" t="s">
        <v>33</v>
      </c>
      <c r="AX449" s="11" t="s">
        <v>69</v>
      </c>
      <c r="AY449" s="214" t="s">
        <v>171</v>
      </c>
    </row>
    <row r="450" spans="2:65" s="1" customFormat="1" ht="22.5" customHeight="1">
      <c r="B450" s="39"/>
      <c r="C450" s="230" t="s">
        <v>701</v>
      </c>
      <c r="D450" s="230" t="s">
        <v>290</v>
      </c>
      <c r="E450" s="231" t="s">
        <v>702</v>
      </c>
      <c r="F450" s="232" t="s">
        <v>703</v>
      </c>
      <c r="G450" s="233" t="s">
        <v>411</v>
      </c>
      <c r="H450" s="234">
        <v>1879.1010000000001</v>
      </c>
      <c r="I450" s="235"/>
      <c r="J450" s="236">
        <f>ROUND(I450*H450,2)</f>
        <v>0</v>
      </c>
      <c r="K450" s="232" t="s">
        <v>177</v>
      </c>
      <c r="L450" s="237"/>
      <c r="M450" s="238" t="s">
        <v>21</v>
      </c>
      <c r="N450" s="239" t="s">
        <v>40</v>
      </c>
      <c r="O450" s="40"/>
      <c r="P450" s="200">
        <f>O450*H450</f>
        <v>0</v>
      </c>
      <c r="Q450" s="200">
        <v>3.0000000000000001E-5</v>
      </c>
      <c r="R450" s="200">
        <f>Q450*H450</f>
        <v>5.6373030000000005E-2</v>
      </c>
      <c r="S450" s="200">
        <v>0</v>
      </c>
      <c r="T450" s="201">
        <f>S450*H450</f>
        <v>0</v>
      </c>
      <c r="AR450" s="22" t="s">
        <v>212</v>
      </c>
      <c r="AT450" s="22" t="s">
        <v>290</v>
      </c>
      <c r="AU450" s="22" t="s">
        <v>79</v>
      </c>
      <c r="AY450" s="22" t="s">
        <v>171</v>
      </c>
      <c r="BE450" s="202">
        <f>IF(N450="základní",J450,0)</f>
        <v>0</v>
      </c>
      <c r="BF450" s="202">
        <f>IF(N450="snížená",J450,0)</f>
        <v>0</v>
      </c>
      <c r="BG450" s="202">
        <f>IF(N450="zákl. přenesená",J450,0)</f>
        <v>0</v>
      </c>
      <c r="BH450" s="202">
        <f>IF(N450="sníž. přenesená",J450,0)</f>
        <v>0</v>
      </c>
      <c r="BI450" s="202">
        <f>IF(N450="nulová",J450,0)</f>
        <v>0</v>
      </c>
      <c r="BJ450" s="22" t="s">
        <v>77</v>
      </c>
      <c r="BK450" s="202">
        <f>ROUND(I450*H450,2)</f>
        <v>0</v>
      </c>
      <c r="BL450" s="22" t="s">
        <v>178</v>
      </c>
      <c r="BM450" s="22" t="s">
        <v>704</v>
      </c>
    </row>
    <row r="451" spans="2:65" s="11" customFormat="1">
      <c r="B451" s="203"/>
      <c r="C451" s="204"/>
      <c r="D451" s="205" t="s">
        <v>180</v>
      </c>
      <c r="E451" s="204"/>
      <c r="F451" s="207" t="s">
        <v>705</v>
      </c>
      <c r="G451" s="204"/>
      <c r="H451" s="208">
        <v>1879.1010000000001</v>
      </c>
      <c r="I451" s="209"/>
      <c r="J451" s="204"/>
      <c r="K451" s="204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180</v>
      </c>
      <c r="AU451" s="214" t="s">
        <v>79</v>
      </c>
      <c r="AV451" s="11" t="s">
        <v>79</v>
      </c>
      <c r="AW451" s="11" t="s">
        <v>6</v>
      </c>
      <c r="AX451" s="11" t="s">
        <v>77</v>
      </c>
      <c r="AY451" s="214" t="s">
        <v>171</v>
      </c>
    </row>
    <row r="452" spans="2:65" s="1" customFormat="1" ht="22.5" customHeight="1">
      <c r="B452" s="39"/>
      <c r="C452" s="191" t="s">
        <v>706</v>
      </c>
      <c r="D452" s="191" t="s">
        <v>173</v>
      </c>
      <c r="E452" s="192" t="s">
        <v>707</v>
      </c>
      <c r="F452" s="193" t="s">
        <v>708</v>
      </c>
      <c r="G452" s="194" t="s">
        <v>411</v>
      </c>
      <c r="H452" s="195">
        <v>1034.8900000000001</v>
      </c>
      <c r="I452" s="196"/>
      <c r="J452" s="197">
        <f>ROUND(I452*H452,2)</f>
        <v>0</v>
      </c>
      <c r="K452" s="193" t="s">
        <v>177</v>
      </c>
      <c r="L452" s="59"/>
      <c r="M452" s="198" t="s">
        <v>21</v>
      </c>
      <c r="N452" s="199" t="s">
        <v>40</v>
      </c>
      <c r="O452" s="40"/>
      <c r="P452" s="200">
        <f>O452*H452</f>
        <v>0</v>
      </c>
      <c r="Q452" s="200">
        <v>0</v>
      </c>
      <c r="R452" s="200">
        <f>Q452*H452</f>
        <v>0</v>
      </c>
      <c r="S452" s="200">
        <v>0</v>
      </c>
      <c r="T452" s="201">
        <f>S452*H452</f>
        <v>0</v>
      </c>
      <c r="AR452" s="22" t="s">
        <v>178</v>
      </c>
      <c r="AT452" s="22" t="s">
        <v>173</v>
      </c>
      <c r="AU452" s="22" t="s">
        <v>79</v>
      </c>
      <c r="AY452" s="22" t="s">
        <v>171</v>
      </c>
      <c r="BE452" s="202">
        <f>IF(N452="základní",J452,0)</f>
        <v>0</v>
      </c>
      <c r="BF452" s="202">
        <f>IF(N452="snížená",J452,0)</f>
        <v>0</v>
      </c>
      <c r="BG452" s="202">
        <f>IF(N452="zákl. přenesená",J452,0)</f>
        <v>0</v>
      </c>
      <c r="BH452" s="202">
        <f>IF(N452="sníž. přenesená",J452,0)</f>
        <v>0</v>
      </c>
      <c r="BI452" s="202">
        <f>IF(N452="nulová",J452,0)</f>
        <v>0</v>
      </c>
      <c r="BJ452" s="22" t="s">
        <v>77</v>
      </c>
      <c r="BK452" s="202">
        <f>ROUND(I452*H452,2)</f>
        <v>0</v>
      </c>
      <c r="BL452" s="22" t="s">
        <v>178</v>
      </c>
      <c r="BM452" s="22" t="s">
        <v>709</v>
      </c>
    </row>
    <row r="453" spans="2:65" s="12" customFormat="1">
      <c r="B453" s="219"/>
      <c r="C453" s="220"/>
      <c r="D453" s="215" t="s">
        <v>180</v>
      </c>
      <c r="E453" s="221" t="s">
        <v>21</v>
      </c>
      <c r="F453" s="222" t="s">
        <v>666</v>
      </c>
      <c r="G453" s="220"/>
      <c r="H453" s="223" t="s">
        <v>21</v>
      </c>
      <c r="I453" s="224"/>
      <c r="J453" s="220"/>
      <c r="K453" s="220"/>
      <c r="L453" s="225"/>
      <c r="M453" s="226"/>
      <c r="N453" s="227"/>
      <c r="O453" s="227"/>
      <c r="P453" s="227"/>
      <c r="Q453" s="227"/>
      <c r="R453" s="227"/>
      <c r="S453" s="227"/>
      <c r="T453" s="228"/>
      <c r="AT453" s="229" t="s">
        <v>180</v>
      </c>
      <c r="AU453" s="229" t="s">
        <v>79</v>
      </c>
      <c r="AV453" s="12" t="s">
        <v>77</v>
      </c>
      <c r="AW453" s="12" t="s">
        <v>33</v>
      </c>
      <c r="AX453" s="12" t="s">
        <v>69</v>
      </c>
      <c r="AY453" s="229" t="s">
        <v>171</v>
      </c>
    </row>
    <row r="454" spans="2:65" s="11" customFormat="1">
      <c r="B454" s="203"/>
      <c r="C454" s="204"/>
      <c r="D454" s="215" t="s">
        <v>180</v>
      </c>
      <c r="E454" s="216" t="s">
        <v>21</v>
      </c>
      <c r="F454" s="217" t="s">
        <v>710</v>
      </c>
      <c r="G454" s="204"/>
      <c r="H454" s="218">
        <v>68.400000000000006</v>
      </c>
      <c r="I454" s="209"/>
      <c r="J454" s="204"/>
      <c r="K454" s="204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180</v>
      </c>
      <c r="AU454" s="214" t="s">
        <v>79</v>
      </c>
      <c r="AV454" s="11" t="s">
        <v>79</v>
      </c>
      <c r="AW454" s="11" t="s">
        <v>33</v>
      </c>
      <c r="AX454" s="11" t="s">
        <v>69</v>
      </c>
      <c r="AY454" s="214" t="s">
        <v>171</v>
      </c>
    </row>
    <row r="455" spans="2:65" s="11" customFormat="1">
      <c r="B455" s="203"/>
      <c r="C455" s="204"/>
      <c r="D455" s="215" t="s">
        <v>180</v>
      </c>
      <c r="E455" s="216" t="s">
        <v>21</v>
      </c>
      <c r="F455" s="217" t="s">
        <v>711</v>
      </c>
      <c r="G455" s="204"/>
      <c r="H455" s="218">
        <v>7.1</v>
      </c>
      <c r="I455" s="209"/>
      <c r="J455" s="204"/>
      <c r="K455" s="204"/>
      <c r="L455" s="210"/>
      <c r="M455" s="211"/>
      <c r="N455" s="212"/>
      <c r="O455" s="212"/>
      <c r="P455" s="212"/>
      <c r="Q455" s="212"/>
      <c r="R455" s="212"/>
      <c r="S455" s="212"/>
      <c r="T455" s="213"/>
      <c r="AT455" s="214" t="s">
        <v>180</v>
      </c>
      <c r="AU455" s="214" t="s">
        <v>79</v>
      </c>
      <c r="AV455" s="11" t="s">
        <v>79</v>
      </c>
      <c r="AW455" s="11" t="s">
        <v>33</v>
      </c>
      <c r="AX455" s="11" t="s">
        <v>69</v>
      </c>
      <c r="AY455" s="214" t="s">
        <v>171</v>
      </c>
    </row>
    <row r="456" spans="2:65" s="11" customFormat="1">
      <c r="B456" s="203"/>
      <c r="C456" s="204"/>
      <c r="D456" s="215" t="s">
        <v>180</v>
      </c>
      <c r="E456" s="216" t="s">
        <v>21</v>
      </c>
      <c r="F456" s="217" t="s">
        <v>712</v>
      </c>
      <c r="G456" s="204"/>
      <c r="H456" s="218">
        <v>33.6</v>
      </c>
      <c r="I456" s="209"/>
      <c r="J456" s="204"/>
      <c r="K456" s="204"/>
      <c r="L456" s="210"/>
      <c r="M456" s="211"/>
      <c r="N456" s="212"/>
      <c r="O456" s="212"/>
      <c r="P456" s="212"/>
      <c r="Q456" s="212"/>
      <c r="R456" s="212"/>
      <c r="S456" s="212"/>
      <c r="T456" s="213"/>
      <c r="AT456" s="214" t="s">
        <v>180</v>
      </c>
      <c r="AU456" s="214" t="s">
        <v>79</v>
      </c>
      <c r="AV456" s="11" t="s">
        <v>79</v>
      </c>
      <c r="AW456" s="11" t="s">
        <v>33</v>
      </c>
      <c r="AX456" s="11" t="s">
        <v>69</v>
      </c>
      <c r="AY456" s="214" t="s">
        <v>171</v>
      </c>
    </row>
    <row r="457" spans="2:65" s="11" customFormat="1">
      <c r="B457" s="203"/>
      <c r="C457" s="204"/>
      <c r="D457" s="215" t="s">
        <v>180</v>
      </c>
      <c r="E457" s="216" t="s">
        <v>21</v>
      </c>
      <c r="F457" s="217" t="s">
        <v>670</v>
      </c>
      <c r="G457" s="204"/>
      <c r="H457" s="218">
        <v>5.6</v>
      </c>
      <c r="I457" s="209"/>
      <c r="J457" s="204"/>
      <c r="K457" s="204"/>
      <c r="L457" s="210"/>
      <c r="M457" s="211"/>
      <c r="N457" s="212"/>
      <c r="O457" s="212"/>
      <c r="P457" s="212"/>
      <c r="Q457" s="212"/>
      <c r="R457" s="212"/>
      <c r="S457" s="212"/>
      <c r="T457" s="213"/>
      <c r="AT457" s="214" t="s">
        <v>180</v>
      </c>
      <c r="AU457" s="214" t="s">
        <v>79</v>
      </c>
      <c r="AV457" s="11" t="s">
        <v>79</v>
      </c>
      <c r="AW457" s="11" t="s">
        <v>33</v>
      </c>
      <c r="AX457" s="11" t="s">
        <v>69</v>
      </c>
      <c r="AY457" s="214" t="s">
        <v>171</v>
      </c>
    </row>
    <row r="458" spans="2:65" s="12" customFormat="1">
      <c r="B458" s="219"/>
      <c r="C458" s="220"/>
      <c r="D458" s="215" t="s">
        <v>180</v>
      </c>
      <c r="E458" s="221" t="s">
        <v>21</v>
      </c>
      <c r="F458" s="222" t="s">
        <v>364</v>
      </c>
      <c r="G458" s="220"/>
      <c r="H458" s="223" t="s">
        <v>21</v>
      </c>
      <c r="I458" s="224"/>
      <c r="J458" s="220"/>
      <c r="K458" s="220"/>
      <c r="L458" s="225"/>
      <c r="M458" s="226"/>
      <c r="N458" s="227"/>
      <c r="O458" s="227"/>
      <c r="P458" s="227"/>
      <c r="Q458" s="227"/>
      <c r="R458" s="227"/>
      <c r="S458" s="227"/>
      <c r="T458" s="228"/>
      <c r="AT458" s="229" t="s">
        <v>180</v>
      </c>
      <c r="AU458" s="229" t="s">
        <v>79</v>
      </c>
      <c r="AV458" s="12" t="s">
        <v>77</v>
      </c>
      <c r="AW458" s="12" t="s">
        <v>33</v>
      </c>
      <c r="AX458" s="12" t="s">
        <v>69</v>
      </c>
      <c r="AY458" s="229" t="s">
        <v>171</v>
      </c>
    </row>
    <row r="459" spans="2:65" s="11" customFormat="1">
      <c r="B459" s="203"/>
      <c r="C459" s="204"/>
      <c r="D459" s="215" t="s">
        <v>180</v>
      </c>
      <c r="E459" s="216" t="s">
        <v>21</v>
      </c>
      <c r="F459" s="217" t="s">
        <v>713</v>
      </c>
      <c r="G459" s="204"/>
      <c r="H459" s="218">
        <v>36</v>
      </c>
      <c r="I459" s="209"/>
      <c r="J459" s="204"/>
      <c r="K459" s="204"/>
      <c r="L459" s="210"/>
      <c r="M459" s="211"/>
      <c r="N459" s="212"/>
      <c r="O459" s="212"/>
      <c r="P459" s="212"/>
      <c r="Q459" s="212"/>
      <c r="R459" s="212"/>
      <c r="S459" s="212"/>
      <c r="T459" s="213"/>
      <c r="AT459" s="214" t="s">
        <v>180</v>
      </c>
      <c r="AU459" s="214" t="s">
        <v>79</v>
      </c>
      <c r="AV459" s="11" t="s">
        <v>79</v>
      </c>
      <c r="AW459" s="11" t="s">
        <v>33</v>
      </c>
      <c r="AX459" s="11" t="s">
        <v>69</v>
      </c>
      <c r="AY459" s="214" t="s">
        <v>171</v>
      </c>
    </row>
    <row r="460" spans="2:65" s="11" customFormat="1">
      <c r="B460" s="203"/>
      <c r="C460" s="204"/>
      <c r="D460" s="215" t="s">
        <v>180</v>
      </c>
      <c r="E460" s="216" t="s">
        <v>21</v>
      </c>
      <c r="F460" s="217" t="s">
        <v>714</v>
      </c>
      <c r="G460" s="204"/>
      <c r="H460" s="218">
        <v>52.8</v>
      </c>
      <c r="I460" s="209"/>
      <c r="J460" s="204"/>
      <c r="K460" s="204"/>
      <c r="L460" s="210"/>
      <c r="M460" s="211"/>
      <c r="N460" s="212"/>
      <c r="O460" s="212"/>
      <c r="P460" s="212"/>
      <c r="Q460" s="212"/>
      <c r="R460" s="212"/>
      <c r="S460" s="212"/>
      <c r="T460" s="213"/>
      <c r="AT460" s="214" t="s">
        <v>180</v>
      </c>
      <c r="AU460" s="214" t="s">
        <v>79</v>
      </c>
      <c r="AV460" s="11" t="s">
        <v>79</v>
      </c>
      <c r="AW460" s="11" t="s">
        <v>33</v>
      </c>
      <c r="AX460" s="11" t="s">
        <v>69</v>
      </c>
      <c r="AY460" s="214" t="s">
        <v>171</v>
      </c>
    </row>
    <row r="461" spans="2:65" s="11" customFormat="1">
      <c r="B461" s="203"/>
      <c r="C461" s="204"/>
      <c r="D461" s="215" t="s">
        <v>180</v>
      </c>
      <c r="E461" s="216" t="s">
        <v>21</v>
      </c>
      <c r="F461" s="217" t="s">
        <v>673</v>
      </c>
      <c r="G461" s="204"/>
      <c r="H461" s="218">
        <v>21.4</v>
      </c>
      <c r="I461" s="209"/>
      <c r="J461" s="204"/>
      <c r="K461" s="204"/>
      <c r="L461" s="210"/>
      <c r="M461" s="211"/>
      <c r="N461" s="212"/>
      <c r="O461" s="212"/>
      <c r="P461" s="212"/>
      <c r="Q461" s="212"/>
      <c r="R461" s="212"/>
      <c r="S461" s="212"/>
      <c r="T461" s="213"/>
      <c r="AT461" s="214" t="s">
        <v>180</v>
      </c>
      <c r="AU461" s="214" t="s">
        <v>79</v>
      </c>
      <c r="AV461" s="11" t="s">
        <v>79</v>
      </c>
      <c r="AW461" s="11" t="s">
        <v>33</v>
      </c>
      <c r="AX461" s="11" t="s">
        <v>69</v>
      </c>
      <c r="AY461" s="214" t="s">
        <v>171</v>
      </c>
    </row>
    <row r="462" spans="2:65" s="11" customFormat="1">
      <c r="B462" s="203"/>
      <c r="C462" s="204"/>
      <c r="D462" s="215" t="s">
        <v>180</v>
      </c>
      <c r="E462" s="216" t="s">
        <v>21</v>
      </c>
      <c r="F462" s="217" t="s">
        <v>674</v>
      </c>
      <c r="G462" s="204"/>
      <c r="H462" s="218">
        <v>21.4</v>
      </c>
      <c r="I462" s="209"/>
      <c r="J462" s="204"/>
      <c r="K462" s="204"/>
      <c r="L462" s="210"/>
      <c r="M462" s="211"/>
      <c r="N462" s="212"/>
      <c r="O462" s="212"/>
      <c r="P462" s="212"/>
      <c r="Q462" s="212"/>
      <c r="R462" s="212"/>
      <c r="S462" s="212"/>
      <c r="T462" s="213"/>
      <c r="AT462" s="214" t="s">
        <v>180</v>
      </c>
      <c r="AU462" s="214" t="s">
        <v>79</v>
      </c>
      <c r="AV462" s="11" t="s">
        <v>79</v>
      </c>
      <c r="AW462" s="11" t="s">
        <v>33</v>
      </c>
      <c r="AX462" s="11" t="s">
        <v>69</v>
      </c>
      <c r="AY462" s="214" t="s">
        <v>171</v>
      </c>
    </row>
    <row r="463" spans="2:65" s="11" customFormat="1">
      <c r="B463" s="203"/>
      <c r="C463" s="204"/>
      <c r="D463" s="215" t="s">
        <v>180</v>
      </c>
      <c r="E463" s="216" t="s">
        <v>21</v>
      </c>
      <c r="F463" s="217" t="s">
        <v>675</v>
      </c>
      <c r="G463" s="204"/>
      <c r="H463" s="218">
        <v>5.55</v>
      </c>
      <c r="I463" s="209"/>
      <c r="J463" s="204"/>
      <c r="K463" s="204"/>
      <c r="L463" s="210"/>
      <c r="M463" s="211"/>
      <c r="N463" s="212"/>
      <c r="O463" s="212"/>
      <c r="P463" s="212"/>
      <c r="Q463" s="212"/>
      <c r="R463" s="212"/>
      <c r="S463" s="212"/>
      <c r="T463" s="213"/>
      <c r="AT463" s="214" t="s">
        <v>180</v>
      </c>
      <c r="AU463" s="214" t="s">
        <v>79</v>
      </c>
      <c r="AV463" s="11" t="s">
        <v>79</v>
      </c>
      <c r="AW463" s="11" t="s">
        <v>33</v>
      </c>
      <c r="AX463" s="11" t="s">
        <v>69</v>
      </c>
      <c r="AY463" s="214" t="s">
        <v>171</v>
      </c>
    </row>
    <row r="464" spans="2:65" s="11" customFormat="1">
      <c r="B464" s="203"/>
      <c r="C464" s="204"/>
      <c r="D464" s="215" t="s">
        <v>180</v>
      </c>
      <c r="E464" s="216" t="s">
        <v>21</v>
      </c>
      <c r="F464" s="217" t="s">
        <v>676</v>
      </c>
      <c r="G464" s="204"/>
      <c r="H464" s="218">
        <v>12.2</v>
      </c>
      <c r="I464" s="209"/>
      <c r="J464" s="204"/>
      <c r="K464" s="204"/>
      <c r="L464" s="210"/>
      <c r="M464" s="211"/>
      <c r="N464" s="212"/>
      <c r="O464" s="212"/>
      <c r="P464" s="212"/>
      <c r="Q464" s="212"/>
      <c r="R464" s="212"/>
      <c r="S464" s="212"/>
      <c r="T464" s="213"/>
      <c r="AT464" s="214" t="s">
        <v>180</v>
      </c>
      <c r="AU464" s="214" t="s">
        <v>79</v>
      </c>
      <c r="AV464" s="11" t="s">
        <v>79</v>
      </c>
      <c r="AW464" s="11" t="s">
        <v>33</v>
      </c>
      <c r="AX464" s="11" t="s">
        <v>69</v>
      </c>
      <c r="AY464" s="214" t="s">
        <v>171</v>
      </c>
    </row>
    <row r="465" spans="2:51" s="11" customFormat="1">
      <c r="B465" s="203"/>
      <c r="C465" s="204"/>
      <c r="D465" s="215" t="s">
        <v>180</v>
      </c>
      <c r="E465" s="216" t="s">
        <v>21</v>
      </c>
      <c r="F465" s="217" t="s">
        <v>677</v>
      </c>
      <c r="G465" s="204"/>
      <c r="H465" s="218">
        <v>5.18</v>
      </c>
      <c r="I465" s="209"/>
      <c r="J465" s="204"/>
      <c r="K465" s="204"/>
      <c r="L465" s="210"/>
      <c r="M465" s="211"/>
      <c r="N465" s="212"/>
      <c r="O465" s="212"/>
      <c r="P465" s="212"/>
      <c r="Q465" s="212"/>
      <c r="R465" s="212"/>
      <c r="S465" s="212"/>
      <c r="T465" s="213"/>
      <c r="AT465" s="214" t="s">
        <v>180</v>
      </c>
      <c r="AU465" s="214" t="s">
        <v>79</v>
      </c>
      <c r="AV465" s="11" t="s">
        <v>79</v>
      </c>
      <c r="AW465" s="11" t="s">
        <v>33</v>
      </c>
      <c r="AX465" s="11" t="s">
        <v>69</v>
      </c>
      <c r="AY465" s="214" t="s">
        <v>171</v>
      </c>
    </row>
    <row r="466" spans="2:51" s="11" customFormat="1">
      <c r="B466" s="203"/>
      <c r="C466" s="204"/>
      <c r="D466" s="215" t="s">
        <v>180</v>
      </c>
      <c r="E466" s="216" t="s">
        <v>21</v>
      </c>
      <c r="F466" s="217" t="s">
        <v>678</v>
      </c>
      <c r="G466" s="204"/>
      <c r="H466" s="218">
        <v>6.41</v>
      </c>
      <c r="I466" s="209"/>
      <c r="J466" s="204"/>
      <c r="K466" s="204"/>
      <c r="L466" s="210"/>
      <c r="M466" s="211"/>
      <c r="N466" s="212"/>
      <c r="O466" s="212"/>
      <c r="P466" s="212"/>
      <c r="Q466" s="212"/>
      <c r="R466" s="212"/>
      <c r="S466" s="212"/>
      <c r="T466" s="213"/>
      <c r="AT466" s="214" t="s">
        <v>180</v>
      </c>
      <c r="AU466" s="214" t="s">
        <v>79</v>
      </c>
      <c r="AV466" s="11" t="s">
        <v>79</v>
      </c>
      <c r="AW466" s="11" t="s">
        <v>33</v>
      </c>
      <c r="AX466" s="11" t="s">
        <v>69</v>
      </c>
      <c r="AY466" s="214" t="s">
        <v>171</v>
      </c>
    </row>
    <row r="467" spans="2:51" s="12" customFormat="1">
      <c r="B467" s="219"/>
      <c r="C467" s="220"/>
      <c r="D467" s="215" t="s">
        <v>180</v>
      </c>
      <c r="E467" s="221" t="s">
        <v>21</v>
      </c>
      <c r="F467" s="222" t="s">
        <v>679</v>
      </c>
      <c r="G467" s="220"/>
      <c r="H467" s="223" t="s">
        <v>21</v>
      </c>
      <c r="I467" s="224"/>
      <c r="J467" s="220"/>
      <c r="K467" s="220"/>
      <c r="L467" s="225"/>
      <c r="M467" s="226"/>
      <c r="N467" s="227"/>
      <c r="O467" s="227"/>
      <c r="P467" s="227"/>
      <c r="Q467" s="227"/>
      <c r="R467" s="227"/>
      <c r="S467" s="227"/>
      <c r="T467" s="228"/>
      <c r="AT467" s="229" t="s">
        <v>180</v>
      </c>
      <c r="AU467" s="229" t="s">
        <v>79</v>
      </c>
      <c r="AV467" s="12" t="s">
        <v>77</v>
      </c>
      <c r="AW467" s="12" t="s">
        <v>33</v>
      </c>
      <c r="AX467" s="12" t="s">
        <v>69</v>
      </c>
      <c r="AY467" s="229" t="s">
        <v>171</v>
      </c>
    </row>
    <row r="468" spans="2:51" s="11" customFormat="1">
      <c r="B468" s="203"/>
      <c r="C468" s="204"/>
      <c r="D468" s="215" t="s">
        <v>180</v>
      </c>
      <c r="E468" s="216" t="s">
        <v>21</v>
      </c>
      <c r="F468" s="217" t="s">
        <v>710</v>
      </c>
      <c r="G468" s="204"/>
      <c r="H468" s="218">
        <v>68.400000000000006</v>
      </c>
      <c r="I468" s="209"/>
      <c r="J468" s="204"/>
      <c r="K468" s="204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180</v>
      </c>
      <c r="AU468" s="214" t="s">
        <v>79</v>
      </c>
      <c r="AV468" s="11" t="s">
        <v>79</v>
      </c>
      <c r="AW468" s="11" t="s">
        <v>33</v>
      </c>
      <c r="AX468" s="11" t="s">
        <v>69</v>
      </c>
      <c r="AY468" s="214" t="s">
        <v>171</v>
      </c>
    </row>
    <row r="469" spans="2:51" s="11" customFormat="1">
      <c r="B469" s="203"/>
      <c r="C469" s="204"/>
      <c r="D469" s="215" t="s">
        <v>180</v>
      </c>
      <c r="E469" s="216" t="s">
        <v>21</v>
      </c>
      <c r="F469" s="217" t="s">
        <v>715</v>
      </c>
      <c r="G469" s="204"/>
      <c r="H469" s="218">
        <v>19.2</v>
      </c>
      <c r="I469" s="209"/>
      <c r="J469" s="204"/>
      <c r="K469" s="204"/>
      <c r="L469" s="210"/>
      <c r="M469" s="211"/>
      <c r="N469" s="212"/>
      <c r="O469" s="212"/>
      <c r="P469" s="212"/>
      <c r="Q469" s="212"/>
      <c r="R469" s="212"/>
      <c r="S469" s="212"/>
      <c r="T469" s="213"/>
      <c r="AT469" s="214" t="s">
        <v>180</v>
      </c>
      <c r="AU469" s="214" t="s">
        <v>79</v>
      </c>
      <c r="AV469" s="11" t="s">
        <v>79</v>
      </c>
      <c r="AW469" s="11" t="s">
        <v>33</v>
      </c>
      <c r="AX469" s="11" t="s">
        <v>69</v>
      </c>
      <c r="AY469" s="214" t="s">
        <v>171</v>
      </c>
    </row>
    <row r="470" spans="2:51" s="11" customFormat="1">
      <c r="B470" s="203"/>
      <c r="C470" s="204"/>
      <c r="D470" s="215" t="s">
        <v>180</v>
      </c>
      <c r="E470" s="216" t="s">
        <v>21</v>
      </c>
      <c r="F470" s="217" t="s">
        <v>711</v>
      </c>
      <c r="G470" s="204"/>
      <c r="H470" s="218">
        <v>7.1</v>
      </c>
      <c r="I470" s="209"/>
      <c r="J470" s="204"/>
      <c r="K470" s="204"/>
      <c r="L470" s="210"/>
      <c r="M470" s="211"/>
      <c r="N470" s="212"/>
      <c r="O470" s="212"/>
      <c r="P470" s="212"/>
      <c r="Q470" s="212"/>
      <c r="R470" s="212"/>
      <c r="S470" s="212"/>
      <c r="T470" s="213"/>
      <c r="AT470" s="214" t="s">
        <v>180</v>
      </c>
      <c r="AU470" s="214" t="s">
        <v>79</v>
      </c>
      <c r="AV470" s="11" t="s">
        <v>79</v>
      </c>
      <c r="AW470" s="11" t="s">
        <v>33</v>
      </c>
      <c r="AX470" s="11" t="s">
        <v>69</v>
      </c>
      <c r="AY470" s="214" t="s">
        <v>171</v>
      </c>
    </row>
    <row r="471" spans="2:51" s="11" customFormat="1">
      <c r="B471" s="203"/>
      <c r="C471" s="204"/>
      <c r="D471" s="215" t="s">
        <v>180</v>
      </c>
      <c r="E471" s="216" t="s">
        <v>21</v>
      </c>
      <c r="F471" s="217" t="s">
        <v>681</v>
      </c>
      <c r="G471" s="204"/>
      <c r="H471" s="218">
        <v>11.8</v>
      </c>
      <c r="I471" s="209"/>
      <c r="J471" s="204"/>
      <c r="K471" s="204"/>
      <c r="L471" s="210"/>
      <c r="M471" s="211"/>
      <c r="N471" s="212"/>
      <c r="O471" s="212"/>
      <c r="P471" s="212"/>
      <c r="Q471" s="212"/>
      <c r="R471" s="212"/>
      <c r="S471" s="212"/>
      <c r="T471" s="213"/>
      <c r="AT471" s="214" t="s">
        <v>180</v>
      </c>
      <c r="AU471" s="214" t="s">
        <v>79</v>
      </c>
      <c r="AV471" s="11" t="s">
        <v>79</v>
      </c>
      <c r="AW471" s="11" t="s">
        <v>33</v>
      </c>
      <c r="AX471" s="11" t="s">
        <v>69</v>
      </c>
      <c r="AY471" s="214" t="s">
        <v>171</v>
      </c>
    </row>
    <row r="472" spans="2:51" s="12" customFormat="1">
      <c r="B472" s="219"/>
      <c r="C472" s="220"/>
      <c r="D472" s="215" t="s">
        <v>180</v>
      </c>
      <c r="E472" s="221" t="s">
        <v>21</v>
      </c>
      <c r="F472" s="222" t="s">
        <v>682</v>
      </c>
      <c r="G472" s="220"/>
      <c r="H472" s="223" t="s">
        <v>21</v>
      </c>
      <c r="I472" s="224"/>
      <c r="J472" s="220"/>
      <c r="K472" s="220"/>
      <c r="L472" s="225"/>
      <c r="M472" s="226"/>
      <c r="N472" s="227"/>
      <c r="O472" s="227"/>
      <c r="P472" s="227"/>
      <c r="Q472" s="227"/>
      <c r="R472" s="227"/>
      <c r="S472" s="227"/>
      <c r="T472" s="228"/>
      <c r="AT472" s="229" t="s">
        <v>180</v>
      </c>
      <c r="AU472" s="229" t="s">
        <v>79</v>
      </c>
      <c r="AV472" s="12" t="s">
        <v>77</v>
      </c>
      <c r="AW472" s="12" t="s">
        <v>33</v>
      </c>
      <c r="AX472" s="12" t="s">
        <v>69</v>
      </c>
      <c r="AY472" s="229" t="s">
        <v>171</v>
      </c>
    </row>
    <row r="473" spans="2:51" s="11" customFormat="1">
      <c r="B473" s="203"/>
      <c r="C473" s="204"/>
      <c r="D473" s="215" t="s">
        <v>180</v>
      </c>
      <c r="E473" s="216" t="s">
        <v>21</v>
      </c>
      <c r="F473" s="217" t="s">
        <v>716</v>
      </c>
      <c r="G473" s="204"/>
      <c r="H473" s="218">
        <v>121</v>
      </c>
      <c r="I473" s="209"/>
      <c r="J473" s="204"/>
      <c r="K473" s="204"/>
      <c r="L473" s="210"/>
      <c r="M473" s="211"/>
      <c r="N473" s="212"/>
      <c r="O473" s="212"/>
      <c r="P473" s="212"/>
      <c r="Q473" s="212"/>
      <c r="R473" s="212"/>
      <c r="S473" s="212"/>
      <c r="T473" s="213"/>
      <c r="AT473" s="214" t="s">
        <v>180</v>
      </c>
      <c r="AU473" s="214" t="s">
        <v>79</v>
      </c>
      <c r="AV473" s="11" t="s">
        <v>79</v>
      </c>
      <c r="AW473" s="11" t="s">
        <v>33</v>
      </c>
      <c r="AX473" s="11" t="s">
        <v>69</v>
      </c>
      <c r="AY473" s="214" t="s">
        <v>171</v>
      </c>
    </row>
    <row r="474" spans="2:51" s="11" customFormat="1">
      <c r="B474" s="203"/>
      <c r="C474" s="204"/>
      <c r="D474" s="215" t="s">
        <v>180</v>
      </c>
      <c r="E474" s="216" t="s">
        <v>21</v>
      </c>
      <c r="F474" s="217" t="s">
        <v>717</v>
      </c>
      <c r="G474" s="204"/>
      <c r="H474" s="218">
        <v>75.2</v>
      </c>
      <c r="I474" s="209"/>
      <c r="J474" s="204"/>
      <c r="K474" s="204"/>
      <c r="L474" s="210"/>
      <c r="M474" s="211"/>
      <c r="N474" s="212"/>
      <c r="O474" s="212"/>
      <c r="P474" s="212"/>
      <c r="Q474" s="212"/>
      <c r="R474" s="212"/>
      <c r="S474" s="212"/>
      <c r="T474" s="213"/>
      <c r="AT474" s="214" t="s">
        <v>180</v>
      </c>
      <c r="AU474" s="214" t="s">
        <v>79</v>
      </c>
      <c r="AV474" s="11" t="s">
        <v>79</v>
      </c>
      <c r="AW474" s="11" t="s">
        <v>33</v>
      </c>
      <c r="AX474" s="11" t="s">
        <v>69</v>
      </c>
      <c r="AY474" s="214" t="s">
        <v>171</v>
      </c>
    </row>
    <row r="475" spans="2:51" s="11" customFormat="1">
      <c r="B475" s="203"/>
      <c r="C475" s="204"/>
      <c r="D475" s="215" t="s">
        <v>180</v>
      </c>
      <c r="E475" s="216" t="s">
        <v>21</v>
      </c>
      <c r="F475" s="217" t="s">
        <v>718</v>
      </c>
      <c r="G475" s="204"/>
      <c r="H475" s="218">
        <v>13.52</v>
      </c>
      <c r="I475" s="209"/>
      <c r="J475" s="204"/>
      <c r="K475" s="204"/>
      <c r="L475" s="210"/>
      <c r="M475" s="211"/>
      <c r="N475" s="212"/>
      <c r="O475" s="212"/>
      <c r="P475" s="212"/>
      <c r="Q475" s="212"/>
      <c r="R475" s="212"/>
      <c r="S475" s="212"/>
      <c r="T475" s="213"/>
      <c r="AT475" s="214" t="s">
        <v>180</v>
      </c>
      <c r="AU475" s="214" t="s">
        <v>79</v>
      </c>
      <c r="AV475" s="11" t="s">
        <v>79</v>
      </c>
      <c r="AW475" s="11" t="s">
        <v>33</v>
      </c>
      <c r="AX475" s="11" t="s">
        <v>69</v>
      </c>
      <c r="AY475" s="214" t="s">
        <v>171</v>
      </c>
    </row>
    <row r="476" spans="2:51" s="11" customFormat="1">
      <c r="B476" s="203"/>
      <c r="C476" s="204"/>
      <c r="D476" s="215" t="s">
        <v>180</v>
      </c>
      <c r="E476" s="216" t="s">
        <v>21</v>
      </c>
      <c r="F476" s="217" t="s">
        <v>719</v>
      </c>
      <c r="G476" s="204"/>
      <c r="H476" s="218">
        <v>10.199999999999999</v>
      </c>
      <c r="I476" s="209"/>
      <c r="J476" s="204"/>
      <c r="K476" s="204"/>
      <c r="L476" s="210"/>
      <c r="M476" s="211"/>
      <c r="N476" s="212"/>
      <c r="O476" s="212"/>
      <c r="P476" s="212"/>
      <c r="Q476" s="212"/>
      <c r="R476" s="212"/>
      <c r="S476" s="212"/>
      <c r="T476" s="213"/>
      <c r="AT476" s="214" t="s">
        <v>180</v>
      </c>
      <c r="AU476" s="214" t="s">
        <v>79</v>
      </c>
      <c r="AV476" s="11" t="s">
        <v>79</v>
      </c>
      <c r="AW476" s="11" t="s">
        <v>33</v>
      </c>
      <c r="AX476" s="11" t="s">
        <v>69</v>
      </c>
      <c r="AY476" s="214" t="s">
        <v>171</v>
      </c>
    </row>
    <row r="477" spans="2:51" s="12" customFormat="1">
      <c r="B477" s="219"/>
      <c r="C477" s="220"/>
      <c r="D477" s="215" t="s">
        <v>180</v>
      </c>
      <c r="E477" s="221" t="s">
        <v>21</v>
      </c>
      <c r="F477" s="222" t="s">
        <v>687</v>
      </c>
      <c r="G477" s="220"/>
      <c r="H477" s="223" t="s">
        <v>21</v>
      </c>
      <c r="I477" s="224"/>
      <c r="J477" s="220"/>
      <c r="K477" s="220"/>
      <c r="L477" s="225"/>
      <c r="M477" s="226"/>
      <c r="N477" s="227"/>
      <c r="O477" s="227"/>
      <c r="P477" s="227"/>
      <c r="Q477" s="227"/>
      <c r="R477" s="227"/>
      <c r="S477" s="227"/>
      <c r="T477" s="228"/>
      <c r="AT477" s="229" t="s">
        <v>180</v>
      </c>
      <c r="AU477" s="229" t="s">
        <v>79</v>
      </c>
      <c r="AV477" s="12" t="s">
        <v>77</v>
      </c>
      <c r="AW477" s="12" t="s">
        <v>33</v>
      </c>
      <c r="AX477" s="12" t="s">
        <v>69</v>
      </c>
      <c r="AY477" s="229" t="s">
        <v>171</v>
      </c>
    </row>
    <row r="478" spans="2:51" s="11" customFormat="1">
      <c r="B478" s="203"/>
      <c r="C478" s="204"/>
      <c r="D478" s="215" t="s">
        <v>180</v>
      </c>
      <c r="E478" s="216" t="s">
        <v>21</v>
      </c>
      <c r="F478" s="217" t="s">
        <v>720</v>
      </c>
      <c r="G478" s="204"/>
      <c r="H478" s="218">
        <v>159.80000000000001</v>
      </c>
      <c r="I478" s="209"/>
      <c r="J478" s="204"/>
      <c r="K478" s="204"/>
      <c r="L478" s="210"/>
      <c r="M478" s="211"/>
      <c r="N478" s="212"/>
      <c r="O478" s="212"/>
      <c r="P478" s="212"/>
      <c r="Q478" s="212"/>
      <c r="R478" s="212"/>
      <c r="S478" s="212"/>
      <c r="T478" s="213"/>
      <c r="AT478" s="214" t="s">
        <v>180</v>
      </c>
      <c r="AU478" s="214" t="s">
        <v>79</v>
      </c>
      <c r="AV478" s="11" t="s">
        <v>79</v>
      </c>
      <c r="AW478" s="11" t="s">
        <v>33</v>
      </c>
      <c r="AX478" s="11" t="s">
        <v>69</v>
      </c>
      <c r="AY478" s="214" t="s">
        <v>171</v>
      </c>
    </row>
    <row r="479" spans="2:51" s="11" customFormat="1">
      <c r="B479" s="203"/>
      <c r="C479" s="204"/>
      <c r="D479" s="215" t="s">
        <v>180</v>
      </c>
      <c r="E479" s="216" t="s">
        <v>21</v>
      </c>
      <c r="F479" s="217" t="s">
        <v>721</v>
      </c>
      <c r="G479" s="204"/>
      <c r="H479" s="218">
        <v>10.4</v>
      </c>
      <c r="I479" s="209"/>
      <c r="J479" s="204"/>
      <c r="K479" s="204"/>
      <c r="L479" s="210"/>
      <c r="M479" s="211"/>
      <c r="N479" s="212"/>
      <c r="O479" s="212"/>
      <c r="P479" s="212"/>
      <c r="Q479" s="212"/>
      <c r="R479" s="212"/>
      <c r="S479" s="212"/>
      <c r="T479" s="213"/>
      <c r="AT479" s="214" t="s">
        <v>180</v>
      </c>
      <c r="AU479" s="214" t="s">
        <v>79</v>
      </c>
      <c r="AV479" s="11" t="s">
        <v>79</v>
      </c>
      <c r="AW479" s="11" t="s">
        <v>33</v>
      </c>
      <c r="AX479" s="11" t="s">
        <v>69</v>
      </c>
      <c r="AY479" s="214" t="s">
        <v>171</v>
      </c>
    </row>
    <row r="480" spans="2:51" s="11" customFormat="1">
      <c r="B480" s="203"/>
      <c r="C480" s="204"/>
      <c r="D480" s="215" t="s">
        <v>180</v>
      </c>
      <c r="E480" s="216" t="s">
        <v>21</v>
      </c>
      <c r="F480" s="217" t="s">
        <v>722</v>
      </c>
      <c r="G480" s="204"/>
      <c r="H480" s="218">
        <v>79.2</v>
      </c>
      <c r="I480" s="209"/>
      <c r="J480" s="204"/>
      <c r="K480" s="204"/>
      <c r="L480" s="210"/>
      <c r="M480" s="211"/>
      <c r="N480" s="212"/>
      <c r="O480" s="212"/>
      <c r="P480" s="212"/>
      <c r="Q480" s="212"/>
      <c r="R480" s="212"/>
      <c r="S480" s="212"/>
      <c r="T480" s="213"/>
      <c r="AT480" s="214" t="s">
        <v>180</v>
      </c>
      <c r="AU480" s="214" t="s">
        <v>79</v>
      </c>
      <c r="AV480" s="11" t="s">
        <v>79</v>
      </c>
      <c r="AW480" s="11" t="s">
        <v>33</v>
      </c>
      <c r="AX480" s="11" t="s">
        <v>69</v>
      </c>
      <c r="AY480" s="214" t="s">
        <v>171</v>
      </c>
    </row>
    <row r="481" spans="2:65" s="11" customFormat="1">
      <c r="B481" s="203"/>
      <c r="C481" s="204"/>
      <c r="D481" s="215" t="s">
        <v>180</v>
      </c>
      <c r="E481" s="216" t="s">
        <v>21</v>
      </c>
      <c r="F481" s="217" t="s">
        <v>719</v>
      </c>
      <c r="G481" s="204"/>
      <c r="H481" s="218">
        <v>10.199999999999999</v>
      </c>
      <c r="I481" s="209"/>
      <c r="J481" s="204"/>
      <c r="K481" s="204"/>
      <c r="L481" s="210"/>
      <c r="M481" s="211"/>
      <c r="N481" s="212"/>
      <c r="O481" s="212"/>
      <c r="P481" s="212"/>
      <c r="Q481" s="212"/>
      <c r="R481" s="212"/>
      <c r="S481" s="212"/>
      <c r="T481" s="213"/>
      <c r="AT481" s="214" t="s">
        <v>180</v>
      </c>
      <c r="AU481" s="214" t="s">
        <v>79</v>
      </c>
      <c r="AV481" s="11" t="s">
        <v>79</v>
      </c>
      <c r="AW481" s="11" t="s">
        <v>33</v>
      </c>
      <c r="AX481" s="11" t="s">
        <v>69</v>
      </c>
      <c r="AY481" s="214" t="s">
        <v>171</v>
      </c>
    </row>
    <row r="482" spans="2:65" s="12" customFormat="1">
      <c r="B482" s="219"/>
      <c r="C482" s="220"/>
      <c r="D482" s="215" t="s">
        <v>180</v>
      </c>
      <c r="E482" s="221" t="s">
        <v>21</v>
      </c>
      <c r="F482" s="222" t="s">
        <v>691</v>
      </c>
      <c r="G482" s="220"/>
      <c r="H482" s="223" t="s">
        <v>21</v>
      </c>
      <c r="I482" s="224"/>
      <c r="J482" s="220"/>
      <c r="K482" s="220"/>
      <c r="L482" s="225"/>
      <c r="M482" s="226"/>
      <c r="N482" s="227"/>
      <c r="O482" s="227"/>
      <c r="P482" s="227"/>
      <c r="Q482" s="227"/>
      <c r="R482" s="227"/>
      <c r="S482" s="227"/>
      <c r="T482" s="228"/>
      <c r="AT482" s="229" t="s">
        <v>180</v>
      </c>
      <c r="AU482" s="229" t="s">
        <v>79</v>
      </c>
      <c r="AV482" s="12" t="s">
        <v>77</v>
      </c>
      <c r="AW482" s="12" t="s">
        <v>33</v>
      </c>
      <c r="AX482" s="12" t="s">
        <v>69</v>
      </c>
      <c r="AY482" s="229" t="s">
        <v>171</v>
      </c>
    </row>
    <row r="483" spans="2:65" s="11" customFormat="1">
      <c r="B483" s="203"/>
      <c r="C483" s="204"/>
      <c r="D483" s="215" t="s">
        <v>180</v>
      </c>
      <c r="E483" s="216" t="s">
        <v>21</v>
      </c>
      <c r="F483" s="217" t="s">
        <v>723</v>
      </c>
      <c r="G483" s="204"/>
      <c r="H483" s="218">
        <v>74.099999999999994</v>
      </c>
      <c r="I483" s="209"/>
      <c r="J483" s="204"/>
      <c r="K483" s="204"/>
      <c r="L483" s="210"/>
      <c r="M483" s="211"/>
      <c r="N483" s="212"/>
      <c r="O483" s="212"/>
      <c r="P483" s="212"/>
      <c r="Q483" s="212"/>
      <c r="R483" s="212"/>
      <c r="S483" s="212"/>
      <c r="T483" s="213"/>
      <c r="AT483" s="214" t="s">
        <v>180</v>
      </c>
      <c r="AU483" s="214" t="s">
        <v>79</v>
      </c>
      <c r="AV483" s="11" t="s">
        <v>79</v>
      </c>
      <c r="AW483" s="11" t="s">
        <v>33</v>
      </c>
      <c r="AX483" s="11" t="s">
        <v>69</v>
      </c>
      <c r="AY483" s="214" t="s">
        <v>171</v>
      </c>
    </row>
    <row r="484" spans="2:65" s="11" customFormat="1">
      <c r="B484" s="203"/>
      <c r="C484" s="204"/>
      <c r="D484" s="215" t="s">
        <v>180</v>
      </c>
      <c r="E484" s="216" t="s">
        <v>21</v>
      </c>
      <c r="F484" s="217" t="s">
        <v>715</v>
      </c>
      <c r="G484" s="204"/>
      <c r="H484" s="218">
        <v>19.2</v>
      </c>
      <c r="I484" s="209"/>
      <c r="J484" s="204"/>
      <c r="K484" s="204"/>
      <c r="L484" s="210"/>
      <c r="M484" s="211"/>
      <c r="N484" s="212"/>
      <c r="O484" s="212"/>
      <c r="P484" s="212"/>
      <c r="Q484" s="212"/>
      <c r="R484" s="212"/>
      <c r="S484" s="212"/>
      <c r="T484" s="213"/>
      <c r="AT484" s="214" t="s">
        <v>180</v>
      </c>
      <c r="AU484" s="214" t="s">
        <v>79</v>
      </c>
      <c r="AV484" s="11" t="s">
        <v>79</v>
      </c>
      <c r="AW484" s="11" t="s">
        <v>33</v>
      </c>
      <c r="AX484" s="11" t="s">
        <v>69</v>
      </c>
      <c r="AY484" s="214" t="s">
        <v>171</v>
      </c>
    </row>
    <row r="485" spans="2:65" s="11" customFormat="1">
      <c r="B485" s="203"/>
      <c r="C485" s="204"/>
      <c r="D485" s="215" t="s">
        <v>180</v>
      </c>
      <c r="E485" s="216" t="s">
        <v>21</v>
      </c>
      <c r="F485" s="217" t="s">
        <v>711</v>
      </c>
      <c r="G485" s="204"/>
      <c r="H485" s="218">
        <v>7.1</v>
      </c>
      <c r="I485" s="209"/>
      <c r="J485" s="204"/>
      <c r="K485" s="204"/>
      <c r="L485" s="210"/>
      <c r="M485" s="211"/>
      <c r="N485" s="212"/>
      <c r="O485" s="212"/>
      <c r="P485" s="212"/>
      <c r="Q485" s="212"/>
      <c r="R485" s="212"/>
      <c r="S485" s="212"/>
      <c r="T485" s="213"/>
      <c r="AT485" s="214" t="s">
        <v>180</v>
      </c>
      <c r="AU485" s="214" t="s">
        <v>79</v>
      </c>
      <c r="AV485" s="11" t="s">
        <v>79</v>
      </c>
      <c r="AW485" s="11" t="s">
        <v>33</v>
      </c>
      <c r="AX485" s="11" t="s">
        <v>69</v>
      </c>
      <c r="AY485" s="214" t="s">
        <v>171</v>
      </c>
    </row>
    <row r="486" spans="2:65" s="11" customFormat="1">
      <c r="B486" s="203"/>
      <c r="C486" s="204"/>
      <c r="D486" s="215" t="s">
        <v>180</v>
      </c>
      <c r="E486" s="216" t="s">
        <v>21</v>
      </c>
      <c r="F486" s="217" t="s">
        <v>724</v>
      </c>
      <c r="G486" s="204"/>
      <c r="H486" s="218">
        <v>4.93</v>
      </c>
      <c r="I486" s="209"/>
      <c r="J486" s="204"/>
      <c r="K486" s="204"/>
      <c r="L486" s="210"/>
      <c r="M486" s="211"/>
      <c r="N486" s="212"/>
      <c r="O486" s="212"/>
      <c r="P486" s="212"/>
      <c r="Q486" s="212"/>
      <c r="R486" s="212"/>
      <c r="S486" s="212"/>
      <c r="T486" s="213"/>
      <c r="AT486" s="214" t="s">
        <v>180</v>
      </c>
      <c r="AU486" s="214" t="s">
        <v>79</v>
      </c>
      <c r="AV486" s="11" t="s">
        <v>79</v>
      </c>
      <c r="AW486" s="11" t="s">
        <v>33</v>
      </c>
      <c r="AX486" s="11" t="s">
        <v>69</v>
      </c>
      <c r="AY486" s="214" t="s">
        <v>171</v>
      </c>
    </row>
    <row r="487" spans="2:65" s="12" customFormat="1">
      <c r="B487" s="219"/>
      <c r="C487" s="220"/>
      <c r="D487" s="215" t="s">
        <v>180</v>
      </c>
      <c r="E487" s="221" t="s">
        <v>21</v>
      </c>
      <c r="F487" s="222" t="s">
        <v>694</v>
      </c>
      <c r="G487" s="220"/>
      <c r="H487" s="223" t="s">
        <v>21</v>
      </c>
      <c r="I487" s="224"/>
      <c r="J487" s="220"/>
      <c r="K487" s="220"/>
      <c r="L487" s="225"/>
      <c r="M487" s="226"/>
      <c r="N487" s="227"/>
      <c r="O487" s="227"/>
      <c r="P487" s="227"/>
      <c r="Q487" s="227"/>
      <c r="R487" s="227"/>
      <c r="S487" s="227"/>
      <c r="T487" s="228"/>
      <c r="AT487" s="229" t="s">
        <v>180</v>
      </c>
      <c r="AU487" s="229" t="s">
        <v>79</v>
      </c>
      <c r="AV487" s="12" t="s">
        <v>77</v>
      </c>
      <c r="AW487" s="12" t="s">
        <v>33</v>
      </c>
      <c r="AX487" s="12" t="s">
        <v>69</v>
      </c>
      <c r="AY487" s="229" t="s">
        <v>171</v>
      </c>
    </row>
    <row r="488" spans="2:65" s="11" customFormat="1">
      <c r="B488" s="203"/>
      <c r="C488" s="204"/>
      <c r="D488" s="215" t="s">
        <v>180</v>
      </c>
      <c r="E488" s="216" t="s">
        <v>21</v>
      </c>
      <c r="F488" s="217" t="s">
        <v>725</v>
      </c>
      <c r="G488" s="204"/>
      <c r="H488" s="218">
        <v>6.3</v>
      </c>
      <c r="I488" s="209"/>
      <c r="J488" s="204"/>
      <c r="K488" s="204"/>
      <c r="L488" s="210"/>
      <c r="M488" s="211"/>
      <c r="N488" s="212"/>
      <c r="O488" s="212"/>
      <c r="P488" s="212"/>
      <c r="Q488" s="212"/>
      <c r="R488" s="212"/>
      <c r="S488" s="212"/>
      <c r="T488" s="213"/>
      <c r="AT488" s="214" t="s">
        <v>180</v>
      </c>
      <c r="AU488" s="214" t="s">
        <v>79</v>
      </c>
      <c r="AV488" s="11" t="s">
        <v>79</v>
      </c>
      <c r="AW488" s="11" t="s">
        <v>33</v>
      </c>
      <c r="AX488" s="11" t="s">
        <v>69</v>
      </c>
      <c r="AY488" s="214" t="s">
        <v>171</v>
      </c>
    </row>
    <row r="489" spans="2:65" s="11" customFormat="1">
      <c r="B489" s="203"/>
      <c r="C489" s="204"/>
      <c r="D489" s="215" t="s">
        <v>180</v>
      </c>
      <c r="E489" s="216" t="s">
        <v>21</v>
      </c>
      <c r="F489" s="217" t="s">
        <v>726</v>
      </c>
      <c r="G489" s="204"/>
      <c r="H489" s="218">
        <v>7.2</v>
      </c>
      <c r="I489" s="209"/>
      <c r="J489" s="204"/>
      <c r="K489" s="204"/>
      <c r="L489" s="210"/>
      <c r="M489" s="211"/>
      <c r="N489" s="212"/>
      <c r="O489" s="212"/>
      <c r="P489" s="212"/>
      <c r="Q489" s="212"/>
      <c r="R489" s="212"/>
      <c r="S489" s="212"/>
      <c r="T489" s="213"/>
      <c r="AT489" s="214" t="s">
        <v>180</v>
      </c>
      <c r="AU489" s="214" t="s">
        <v>79</v>
      </c>
      <c r="AV489" s="11" t="s">
        <v>79</v>
      </c>
      <c r="AW489" s="11" t="s">
        <v>33</v>
      </c>
      <c r="AX489" s="11" t="s">
        <v>69</v>
      </c>
      <c r="AY489" s="214" t="s">
        <v>171</v>
      </c>
    </row>
    <row r="490" spans="2:65" s="11" customFormat="1">
      <c r="B490" s="203"/>
      <c r="C490" s="204"/>
      <c r="D490" s="215" t="s">
        <v>180</v>
      </c>
      <c r="E490" s="216" t="s">
        <v>21</v>
      </c>
      <c r="F490" s="217" t="s">
        <v>727</v>
      </c>
      <c r="G490" s="204"/>
      <c r="H490" s="218">
        <v>14.4</v>
      </c>
      <c r="I490" s="209"/>
      <c r="J490" s="204"/>
      <c r="K490" s="204"/>
      <c r="L490" s="210"/>
      <c r="M490" s="211"/>
      <c r="N490" s="212"/>
      <c r="O490" s="212"/>
      <c r="P490" s="212"/>
      <c r="Q490" s="212"/>
      <c r="R490" s="212"/>
      <c r="S490" s="212"/>
      <c r="T490" s="213"/>
      <c r="AT490" s="214" t="s">
        <v>180</v>
      </c>
      <c r="AU490" s="214" t="s">
        <v>79</v>
      </c>
      <c r="AV490" s="11" t="s">
        <v>79</v>
      </c>
      <c r="AW490" s="11" t="s">
        <v>33</v>
      </c>
      <c r="AX490" s="11" t="s">
        <v>69</v>
      </c>
      <c r="AY490" s="214" t="s">
        <v>171</v>
      </c>
    </row>
    <row r="491" spans="2:65" s="11" customFormat="1">
      <c r="B491" s="203"/>
      <c r="C491" s="204"/>
      <c r="D491" s="205" t="s">
        <v>180</v>
      </c>
      <c r="E491" s="206" t="s">
        <v>21</v>
      </c>
      <c r="F491" s="207" t="s">
        <v>698</v>
      </c>
      <c r="G491" s="204"/>
      <c r="H491" s="208">
        <v>40</v>
      </c>
      <c r="I491" s="209"/>
      <c r="J491" s="204"/>
      <c r="K491" s="204"/>
      <c r="L491" s="210"/>
      <c r="M491" s="211"/>
      <c r="N491" s="212"/>
      <c r="O491" s="212"/>
      <c r="P491" s="212"/>
      <c r="Q491" s="212"/>
      <c r="R491" s="212"/>
      <c r="S491" s="212"/>
      <c r="T491" s="213"/>
      <c r="AT491" s="214" t="s">
        <v>180</v>
      </c>
      <c r="AU491" s="214" t="s">
        <v>79</v>
      </c>
      <c r="AV491" s="11" t="s">
        <v>79</v>
      </c>
      <c r="AW491" s="11" t="s">
        <v>33</v>
      </c>
      <c r="AX491" s="11" t="s">
        <v>69</v>
      </c>
      <c r="AY491" s="214" t="s">
        <v>171</v>
      </c>
    </row>
    <row r="492" spans="2:65" s="1" customFormat="1" ht="22.5" customHeight="1">
      <c r="B492" s="39"/>
      <c r="C492" s="230" t="s">
        <v>728</v>
      </c>
      <c r="D492" s="230" t="s">
        <v>290</v>
      </c>
      <c r="E492" s="231" t="s">
        <v>729</v>
      </c>
      <c r="F492" s="232" t="s">
        <v>730</v>
      </c>
      <c r="G492" s="233" t="s">
        <v>411</v>
      </c>
      <c r="H492" s="234">
        <v>1086.635</v>
      </c>
      <c r="I492" s="235"/>
      <c r="J492" s="236">
        <f>ROUND(I492*H492,2)</f>
        <v>0</v>
      </c>
      <c r="K492" s="232" t="s">
        <v>177</v>
      </c>
      <c r="L492" s="237"/>
      <c r="M492" s="238" t="s">
        <v>21</v>
      </c>
      <c r="N492" s="239" t="s">
        <v>40</v>
      </c>
      <c r="O492" s="40"/>
      <c r="P492" s="200">
        <f>O492*H492</f>
        <v>0</v>
      </c>
      <c r="Q492" s="200">
        <v>3.0000000000000001E-5</v>
      </c>
      <c r="R492" s="200">
        <f>Q492*H492</f>
        <v>3.2599049999999997E-2</v>
      </c>
      <c r="S492" s="200">
        <v>0</v>
      </c>
      <c r="T492" s="201">
        <f>S492*H492</f>
        <v>0</v>
      </c>
      <c r="AR492" s="22" t="s">
        <v>212</v>
      </c>
      <c r="AT492" s="22" t="s">
        <v>290</v>
      </c>
      <c r="AU492" s="22" t="s">
        <v>79</v>
      </c>
      <c r="AY492" s="22" t="s">
        <v>171</v>
      </c>
      <c r="BE492" s="202">
        <f>IF(N492="základní",J492,0)</f>
        <v>0</v>
      </c>
      <c r="BF492" s="202">
        <f>IF(N492="snížená",J492,0)</f>
        <v>0</v>
      </c>
      <c r="BG492" s="202">
        <f>IF(N492="zákl. přenesená",J492,0)</f>
        <v>0</v>
      </c>
      <c r="BH492" s="202">
        <f>IF(N492="sníž. přenesená",J492,0)</f>
        <v>0</v>
      </c>
      <c r="BI492" s="202">
        <f>IF(N492="nulová",J492,0)</f>
        <v>0</v>
      </c>
      <c r="BJ492" s="22" t="s">
        <v>77</v>
      </c>
      <c r="BK492" s="202">
        <f>ROUND(I492*H492,2)</f>
        <v>0</v>
      </c>
      <c r="BL492" s="22" t="s">
        <v>178</v>
      </c>
      <c r="BM492" s="22" t="s">
        <v>731</v>
      </c>
    </row>
    <row r="493" spans="2:65" s="11" customFormat="1">
      <c r="B493" s="203"/>
      <c r="C493" s="204"/>
      <c r="D493" s="205" t="s">
        <v>180</v>
      </c>
      <c r="E493" s="204"/>
      <c r="F493" s="207" t="s">
        <v>732</v>
      </c>
      <c r="G493" s="204"/>
      <c r="H493" s="208">
        <v>1086.635</v>
      </c>
      <c r="I493" s="209"/>
      <c r="J493" s="204"/>
      <c r="K493" s="204"/>
      <c r="L493" s="210"/>
      <c r="M493" s="211"/>
      <c r="N493" s="212"/>
      <c r="O493" s="212"/>
      <c r="P493" s="212"/>
      <c r="Q493" s="212"/>
      <c r="R493" s="212"/>
      <c r="S493" s="212"/>
      <c r="T493" s="213"/>
      <c r="AT493" s="214" t="s">
        <v>180</v>
      </c>
      <c r="AU493" s="214" t="s">
        <v>79</v>
      </c>
      <c r="AV493" s="11" t="s">
        <v>79</v>
      </c>
      <c r="AW493" s="11" t="s">
        <v>6</v>
      </c>
      <c r="AX493" s="11" t="s">
        <v>77</v>
      </c>
      <c r="AY493" s="214" t="s">
        <v>171</v>
      </c>
    </row>
    <row r="494" spans="2:65" s="1" customFormat="1" ht="22.5" customHeight="1">
      <c r="B494" s="39"/>
      <c r="C494" s="191" t="s">
        <v>733</v>
      </c>
      <c r="D494" s="191" t="s">
        <v>173</v>
      </c>
      <c r="E494" s="192" t="s">
        <v>734</v>
      </c>
      <c r="F494" s="193" t="s">
        <v>735</v>
      </c>
      <c r="G494" s="194" t="s">
        <v>176</v>
      </c>
      <c r="H494" s="195">
        <v>1362.7370000000001</v>
      </c>
      <c r="I494" s="196"/>
      <c r="J494" s="197">
        <f>ROUND(I494*H494,2)</f>
        <v>0</v>
      </c>
      <c r="K494" s="193" t="s">
        <v>177</v>
      </c>
      <c r="L494" s="59"/>
      <c r="M494" s="198" t="s">
        <v>21</v>
      </c>
      <c r="N494" s="199" t="s">
        <v>40</v>
      </c>
      <c r="O494" s="40"/>
      <c r="P494" s="200">
        <f>O494*H494</f>
        <v>0</v>
      </c>
      <c r="Q494" s="200">
        <v>8.5000000000000006E-3</v>
      </c>
      <c r="R494" s="200">
        <f>Q494*H494</f>
        <v>11.583264500000002</v>
      </c>
      <c r="S494" s="200">
        <v>0</v>
      </c>
      <c r="T494" s="201">
        <f>S494*H494</f>
        <v>0</v>
      </c>
      <c r="AR494" s="22" t="s">
        <v>178</v>
      </c>
      <c r="AT494" s="22" t="s">
        <v>173</v>
      </c>
      <c r="AU494" s="22" t="s">
        <v>79</v>
      </c>
      <c r="AY494" s="22" t="s">
        <v>171</v>
      </c>
      <c r="BE494" s="202">
        <f>IF(N494="základní",J494,0)</f>
        <v>0</v>
      </c>
      <c r="BF494" s="202">
        <f>IF(N494="snížená",J494,0)</f>
        <v>0</v>
      </c>
      <c r="BG494" s="202">
        <f>IF(N494="zákl. přenesená",J494,0)</f>
        <v>0</v>
      </c>
      <c r="BH494" s="202">
        <f>IF(N494="sníž. přenesená",J494,0)</f>
        <v>0</v>
      </c>
      <c r="BI494" s="202">
        <f>IF(N494="nulová",J494,0)</f>
        <v>0</v>
      </c>
      <c r="BJ494" s="22" t="s">
        <v>77</v>
      </c>
      <c r="BK494" s="202">
        <f>ROUND(I494*H494,2)</f>
        <v>0</v>
      </c>
      <c r="BL494" s="22" t="s">
        <v>178</v>
      </c>
      <c r="BM494" s="22" t="s">
        <v>736</v>
      </c>
    </row>
    <row r="495" spans="2:65" s="12" customFormat="1">
      <c r="B495" s="219"/>
      <c r="C495" s="220"/>
      <c r="D495" s="215" t="s">
        <v>180</v>
      </c>
      <c r="E495" s="221" t="s">
        <v>21</v>
      </c>
      <c r="F495" s="222" t="s">
        <v>737</v>
      </c>
      <c r="G495" s="220"/>
      <c r="H495" s="223" t="s">
        <v>21</v>
      </c>
      <c r="I495" s="224"/>
      <c r="J495" s="220"/>
      <c r="K495" s="220"/>
      <c r="L495" s="225"/>
      <c r="M495" s="226"/>
      <c r="N495" s="227"/>
      <c r="O495" s="227"/>
      <c r="P495" s="227"/>
      <c r="Q495" s="227"/>
      <c r="R495" s="227"/>
      <c r="S495" s="227"/>
      <c r="T495" s="228"/>
      <c r="AT495" s="229" t="s">
        <v>180</v>
      </c>
      <c r="AU495" s="229" t="s">
        <v>79</v>
      </c>
      <c r="AV495" s="12" t="s">
        <v>77</v>
      </c>
      <c r="AW495" s="12" t="s">
        <v>33</v>
      </c>
      <c r="AX495" s="12" t="s">
        <v>69</v>
      </c>
      <c r="AY495" s="229" t="s">
        <v>171</v>
      </c>
    </row>
    <row r="496" spans="2:65" s="11" customFormat="1" ht="40.5">
      <c r="B496" s="203"/>
      <c r="C496" s="204"/>
      <c r="D496" s="215" t="s">
        <v>180</v>
      </c>
      <c r="E496" s="216" t="s">
        <v>21</v>
      </c>
      <c r="F496" s="217" t="s">
        <v>738</v>
      </c>
      <c r="G496" s="204"/>
      <c r="H496" s="218">
        <v>55.944000000000003</v>
      </c>
      <c r="I496" s="209"/>
      <c r="J496" s="204"/>
      <c r="K496" s="204"/>
      <c r="L496" s="210"/>
      <c r="M496" s="211"/>
      <c r="N496" s="212"/>
      <c r="O496" s="212"/>
      <c r="P496" s="212"/>
      <c r="Q496" s="212"/>
      <c r="R496" s="212"/>
      <c r="S496" s="212"/>
      <c r="T496" s="213"/>
      <c r="AT496" s="214" t="s">
        <v>180</v>
      </c>
      <c r="AU496" s="214" t="s">
        <v>79</v>
      </c>
      <c r="AV496" s="11" t="s">
        <v>79</v>
      </c>
      <c r="AW496" s="11" t="s">
        <v>33</v>
      </c>
      <c r="AX496" s="11" t="s">
        <v>69</v>
      </c>
      <c r="AY496" s="214" t="s">
        <v>171</v>
      </c>
    </row>
    <row r="497" spans="2:51" s="11" customFormat="1" ht="27">
      <c r="B497" s="203"/>
      <c r="C497" s="204"/>
      <c r="D497" s="215" t="s">
        <v>180</v>
      </c>
      <c r="E497" s="216" t="s">
        <v>21</v>
      </c>
      <c r="F497" s="217" t="s">
        <v>739</v>
      </c>
      <c r="G497" s="204"/>
      <c r="H497" s="218">
        <v>91.632000000000005</v>
      </c>
      <c r="I497" s="209"/>
      <c r="J497" s="204"/>
      <c r="K497" s="204"/>
      <c r="L497" s="210"/>
      <c r="M497" s="211"/>
      <c r="N497" s="212"/>
      <c r="O497" s="212"/>
      <c r="P497" s="212"/>
      <c r="Q497" s="212"/>
      <c r="R497" s="212"/>
      <c r="S497" s="212"/>
      <c r="T497" s="213"/>
      <c r="AT497" s="214" t="s">
        <v>180</v>
      </c>
      <c r="AU497" s="214" t="s">
        <v>79</v>
      </c>
      <c r="AV497" s="11" t="s">
        <v>79</v>
      </c>
      <c r="AW497" s="11" t="s">
        <v>33</v>
      </c>
      <c r="AX497" s="11" t="s">
        <v>69</v>
      </c>
      <c r="AY497" s="214" t="s">
        <v>171</v>
      </c>
    </row>
    <row r="498" spans="2:51" s="11" customFormat="1" ht="27">
      <c r="B498" s="203"/>
      <c r="C498" s="204"/>
      <c r="D498" s="215" t="s">
        <v>180</v>
      </c>
      <c r="E498" s="216" t="s">
        <v>21</v>
      </c>
      <c r="F498" s="217" t="s">
        <v>740</v>
      </c>
      <c r="G498" s="204"/>
      <c r="H498" s="218">
        <v>56.871000000000002</v>
      </c>
      <c r="I498" s="209"/>
      <c r="J498" s="204"/>
      <c r="K498" s="204"/>
      <c r="L498" s="210"/>
      <c r="M498" s="211"/>
      <c r="N498" s="212"/>
      <c r="O498" s="212"/>
      <c r="P498" s="212"/>
      <c r="Q498" s="212"/>
      <c r="R498" s="212"/>
      <c r="S498" s="212"/>
      <c r="T498" s="213"/>
      <c r="AT498" s="214" t="s">
        <v>180</v>
      </c>
      <c r="AU498" s="214" t="s">
        <v>79</v>
      </c>
      <c r="AV498" s="11" t="s">
        <v>79</v>
      </c>
      <c r="AW498" s="11" t="s">
        <v>33</v>
      </c>
      <c r="AX498" s="11" t="s">
        <v>69</v>
      </c>
      <c r="AY498" s="214" t="s">
        <v>171</v>
      </c>
    </row>
    <row r="499" spans="2:51" s="12" customFormat="1">
      <c r="B499" s="219"/>
      <c r="C499" s="220"/>
      <c r="D499" s="215" t="s">
        <v>180</v>
      </c>
      <c r="E499" s="221" t="s">
        <v>21</v>
      </c>
      <c r="F499" s="222" t="s">
        <v>694</v>
      </c>
      <c r="G499" s="220"/>
      <c r="H499" s="223" t="s">
        <v>21</v>
      </c>
      <c r="I499" s="224"/>
      <c r="J499" s="220"/>
      <c r="K499" s="220"/>
      <c r="L499" s="225"/>
      <c r="M499" s="226"/>
      <c r="N499" s="227"/>
      <c r="O499" s="227"/>
      <c r="P499" s="227"/>
      <c r="Q499" s="227"/>
      <c r="R499" s="227"/>
      <c r="S499" s="227"/>
      <c r="T499" s="228"/>
      <c r="AT499" s="229" t="s">
        <v>180</v>
      </c>
      <c r="AU499" s="229" t="s">
        <v>79</v>
      </c>
      <c r="AV499" s="12" t="s">
        <v>77</v>
      </c>
      <c r="AW499" s="12" t="s">
        <v>33</v>
      </c>
      <c r="AX499" s="12" t="s">
        <v>69</v>
      </c>
      <c r="AY499" s="229" t="s">
        <v>171</v>
      </c>
    </row>
    <row r="500" spans="2:51" s="11" customFormat="1">
      <c r="B500" s="203"/>
      <c r="C500" s="204"/>
      <c r="D500" s="215" t="s">
        <v>180</v>
      </c>
      <c r="E500" s="216" t="s">
        <v>21</v>
      </c>
      <c r="F500" s="217" t="s">
        <v>741</v>
      </c>
      <c r="G500" s="204"/>
      <c r="H500" s="218">
        <v>-1.62</v>
      </c>
      <c r="I500" s="209"/>
      <c r="J500" s="204"/>
      <c r="K500" s="204"/>
      <c r="L500" s="210"/>
      <c r="M500" s="211"/>
      <c r="N500" s="212"/>
      <c r="O500" s="212"/>
      <c r="P500" s="212"/>
      <c r="Q500" s="212"/>
      <c r="R500" s="212"/>
      <c r="S500" s="212"/>
      <c r="T500" s="213"/>
      <c r="AT500" s="214" t="s">
        <v>180</v>
      </c>
      <c r="AU500" s="214" t="s">
        <v>79</v>
      </c>
      <c r="AV500" s="11" t="s">
        <v>79</v>
      </c>
      <c r="AW500" s="11" t="s">
        <v>33</v>
      </c>
      <c r="AX500" s="11" t="s">
        <v>69</v>
      </c>
      <c r="AY500" s="214" t="s">
        <v>171</v>
      </c>
    </row>
    <row r="501" spans="2:51" s="11" customFormat="1">
      <c r="B501" s="203"/>
      <c r="C501" s="204"/>
      <c r="D501" s="215" t="s">
        <v>180</v>
      </c>
      <c r="E501" s="216" t="s">
        <v>21</v>
      </c>
      <c r="F501" s="217" t="s">
        <v>742</v>
      </c>
      <c r="G501" s="204"/>
      <c r="H501" s="218">
        <v>-1.44</v>
      </c>
      <c r="I501" s="209"/>
      <c r="J501" s="204"/>
      <c r="K501" s="204"/>
      <c r="L501" s="210"/>
      <c r="M501" s="211"/>
      <c r="N501" s="212"/>
      <c r="O501" s="212"/>
      <c r="P501" s="212"/>
      <c r="Q501" s="212"/>
      <c r="R501" s="212"/>
      <c r="S501" s="212"/>
      <c r="T501" s="213"/>
      <c r="AT501" s="214" t="s">
        <v>180</v>
      </c>
      <c r="AU501" s="214" t="s">
        <v>79</v>
      </c>
      <c r="AV501" s="11" t="s">
        <v>79</v>
      </c>
      <c r="AW501" s="11" t="s">
        <v>33</v>
      </c>
      <c r="AX501" s="11" t="s">
        <v>69</v>
      </c>
      <c r="AY501" s="214" t="s">
        <v>171</v>
      </c>
    </row>
    <row r="502" spans="2:51" s="11" customFormat="1">
      <c r="B502" s="203"/>
      <c r="C502" s="204"/>
      <c r="D502" s="215" t="s">
        <v>180</v>
      </c>
      <c r="E502" s="216" t="s">
        <v>21</v>
      </c>
      <c r="F502" s="217" t="s">
        <v>743</v>
      </c>
      <c r="G502" s="204"/>
      <c r="H502" s="218">
        <v>-4.32</v>
      </c>
      <c r="I502" s="209"/>
      <c r="J502" s="204"/>
      <c r="K502" s="204"/>
      <c r="L502" s="210"/>
      <c r="M502" s="211"/>
      <c r="N502" s="212"/>
      <c r="O502" s="212"/>
      <c r="P502" s="212"/>
      <c r="Q502" s="212"/>
      <c r="R502" s="212"/>
      <c r="S502" s="212"/>
      <c r="T502" s="213"/>
      <c r="AT502" s="214" t="s">
        <v>180</v>
      </c>
      <c r="AU502" s="214" t="s">
        <v>79</v>
      </c>
      <c r="AV502" s="11" t="s">
        <v>79</v>
      </c>
      <c r="AW502" s="11" t="s">
        <v>33</v>
      </c>
      <c r="AX502" s="11" t="s">
        <v>69</v>
      </c>
      <c r="AY502" s="214" t="s">
        <v>171</v>
      </c>
    </row>
    <row r="503" spans="2:51" s="12" customFormat="1">
      <c r="B503" s="219"/>
      <c r="C503" s="220"/>
      <c r="D503" s="215" t="s">
        <v>180</v>
      </c>
      <c r="E503" s="221" t="s">
        <v>21</v>
      </c>
      <c r="F503" s="222" t="s">
        <v>744</v>
      </c>
      <c r="G503" s="220"/>
      <c r="H503" s="223" t="s">
        <v>21</v>
      </c>
      <c r="I503" s="224"/>
      <c r="J503" s="220"/>
      <c r="K503" s="220"/>
      <c r="L503" s="225"/>
      <c r="M503" s="226"/>
      <c r="N503" s="227"/>
      <c r="O503" s="227"/>
      <c r="P503" s="227"/>
      <c r="Q503" s="227"/>
      <c r="R503" s="227"/>
      <c r="S503" s="227"/>
      <c r="T503" s="228"/>
      <c r="AT503" s="229" t="s">
        <v>180</v>
      </c>
      <c r="AU503" s="229" t="s">
        <v>79</v>
      </c>
      <c r="AV503" s="12" t="s">
        <v>77</v>
      </c>
      <c r="AW503" s="12" t="s">
        <v>33</v>
      </c>
      <c r="AX503" s="12" t="s">
        <v>69</v>
      </c>
      <c r="AY503" s="229" t="s">
        <v>171</v>
      </c>
    </row>
    <row r="504" spans="2:51" s="11" customFormat="1" ht="40.5">
      <c r="B504" s="203"/>
      <c r="C504" s="204"/>
      <c r="D504" s="215" t="s">
        <v>180</v>
      </c>
      <c r="E504" s="216" t="s">
        <v>21</v>
      </c>
      <c r="F504" s="217" t="s">
        <v>745</v>
      </c>
      <c r="G504" s="204"/>
      <c r="H504" s="218">
        <v>380.84399999999999</v>
      </c>
      <c r="I504" s="209"/>
      <c r="J504" s="204"/>
      <c r="K504" s="204"/>
      <c r="L504" s="210"/>
      <c r="M504" s="211"/>
      <c r="N504" s="212"/>
      <c r="O504" s="212"/>
      <c r="P504" s="212"/>
      <c r="Q504" s="212"/>
      <c r="R504" s="212"/>
      <c r="S504" s="212"/>
      <c r="T504" s="213"/>
      <c r="AT504" s="214" t="s">
        <v>180</v>
      </c>
      <c r="AU504" s="214" t="s">
        <v>79</v>
      </c>
      <c r="AV504" s="11" t="s">
        <v>79</v>
      </c>
      <c r="AW504" s="11" t="s">
        <v>33</v>
      </c>
      <c r="AX504" s="11" t="s">
        <v>69</v>
      </c>
      <c r="AY504" s="214" t="s">
        <v>171</v>
      </c>
    </row>
    <row r="505" spans="2:51" s="12" customFormat="1">
      <c r="B505" s="219"/>
      <c r="C505" s="220"/>
      <c r="D505" s="215" t="s">
        <v>180</v>
      </c>
      <c r="E505" s="221" t="s">
        <v>21</v>
      </c>
      <c r="F505" s="222" t="s">
        <v>563</v>
      </c>
      <c r="G505" s="220"/>
      <c r="H505" s="223" t="s">
        <v>21</v>
      </c>
      <c r="I505" s="224"/>
      <c r="J505" s="220"/>
      <c r="K505" s="220"/>
      <c r="L505" s="225"/>
      <c r="M505" s="226"/>
      <c r="N505" s="227"/>
      <c r="O505" s="227"/>
      <c r="P505" s="227"/>
      <c r="Q505" s="227"/>
      <c r="R505" s="227"/>
      <c r="S505" s="227"/>
      <c r="T505" s="228"/>
      <c r="AT505" s="229" t="s">
        <v>180</v>
      </c>
      <c r="AU505" s="229" t="s">
        <v>79</v>
      </c>
      <c r="AV505" s="12" t="s">
        <v>77</v>
      </c>
      <c r="AW505" s="12" t="s">
        <v>33</v>
      </c>
      <c r="AX505" s="12" t="s">
        <v>69</v>
      </c>
      <c r="AY505" s="229" t="s">
        <v>171</v>
      </c>
    </row>
    <row r="506" spans="2:51" s="11" customFormat="1">
      <c r="B506" s="203"/>
      <c r="C506" s="204"/>
      <c r="D506" s="215" t="s">
        <v>180</v>
      </c>
      <c r="E506" s="216" t="s">
        <v>21</v>
      </c>
      <c r="F506" s="217" t="s">
        <v>746</v>
      </c>
      <c r="G506" s="204"/>
      <c r="H506" s="218">
        <v>-33</v>
      </c>
      <c r="I506" s="209"/>
      <c r="J506" s="204"/>
      <c r="K506" s="204"/>
      <c r="L506" s="210"/>
      <c r="M506" s="211"/>
      <c r="N506" s="212"/>
      <c r="O506" s="212"/>
      <c r="P506" s="212"/>
      <c r="Q506" s="212"/>
      <c r="R506" s="212"/>
      <c r="S506" s="212"/>
      <c r="T506" s="213"/>
      <c r="AT506" s="214" t="s">
        <v>180</v>
      </c>
      <c r="AU506" s="214" t="s">
        <v>79</v>
      </c>
      <c r="AV506" s="11" t="s">
        <v>79</v>
      </c>
      <c r="AW506" s="11" t="s">
        <v>33</v>
      </c>
      <c r="AX506" s="11" t="s">
        <v>69</v>
      </c>
      <c r="AY506" s="214" t="s">
        <v>171</v>
      </c>
    </row>
    <row r="507" spans="2:51" s="11" customFormat="1">
      <c r="B507" s="203"/>
      <c r="C507" s="204"/>
      <c r="D507" s="215" t="s">
        <v>180</v>
      </c>
      <c r="E507" s="216" t="s">
        <v>21</v>
      </c>
      <c r="F507" s="217" t="s">
        <v>747</v>
      </c>
      <c r="G507" s="204"/>
      <c r="H507" s="218">
        <v>-16.8</v>
      </c>
      <c r="I507" s="209"/>
      <c r="J507" s="204"/>
      <c r="K507" s="204"/>
      <c r="L507" s="210"/>
      <c r="M507" s="211"/>
      <c r="N507" s="212"/>
      <c r="O507" s="212"/>
      <c r="P507" s="212"/>
      <c r="Q507" s="212"/>
      <c r="R507" s="212"/>
      <c r="S507" s="212"/>
      <c r="T507" s="213"/>
      <c r="AT507" s="214" t="s">
        <v>180</v>
      </c>
      <c r="AU507" s="214" t="s">
        <v>79</v>
      </c>
      <c r="AV507" s="11" t="s">
        <v>79</v>
      </c>
      <c r="AW507" s="11" t="s">
        <v>33</v>
      </c>
      <c r="AX507" s="11" t="s">
        <v>69</v>
      </c>
      <c r="AY507" s="214" t="s">
        <v>171</v>
      </c>
    </row>
    <row r="508" spans="2:51" s="11" customFormat="1">
      <c r="B508" s="203"/>
      <c r="C508" s="204"/>
      <c r="D508" s="215" t="s">
        <v>180</v>
      </c>
      <c r="E508" s="216" t="s">
        <v>21</v>
      </c>
      <c r="F508" s="217" t="s">
        <v>748</v>
      </c>
      <c r="G508" s="204"/>
      <c r="H508" s="218">
        <v>-3.9449999999999998</v>
      </c>
      <c r="I508" s="209"/>
      <c r="J508" s="204"/>
      <c r="K508" s="204"/>
      <c r="L508" s="210"/>
      <c r="M508" s="211"/>
      <c r="N508" s="212"/>
      <c r="O508" s="212"/>
      <c r="P508" s="212"/>
      <c r="Q508" s="212"/>
      <c r="R508" s="212"/>
      <c r="S508" s="212"/>
      <c r="T508" s="213"/>
      <c r="AT508" s="214" t="s">
        <v>180</v>
      </c>
      <c r="AU508" s="214" t="s">
        <v>79</v>
      </c>
      <c r="AV508" s="11" t="s">
        <v>79</v>
      </c>
      <c r="AW508" s="11" t="s">
        <v>33</v>
      </c>
      <c r="AX508" s="11" t="s">
        <v>69</v>
      </c>
      <c r="AY508" s="214" t="s">
        <v>171</v>
      </c>
    </row>
    <row r="509" spans="2:51" s="11" customFormat="1">
      <c r="B509" s="203"/>
      <c r="C509" s="204"/>
      <c r="D509" s="215" t="s">
        <v>180</v>
      </c>
      <c r="E509" s="216" t="s">
        <v>21</v>
      </c>
      <c r="F509" s="217" t="s">
        <v>749</v>
      </c>
      <c r="G509" s="204"/>
      <c r="H509" s="218">
        <v>-2.0499999999999998</v>
      </c>
      <c r="I509" s="209"/>
      <c r="J509" s="204"/>
      <c r="K509" s="204"/>
      <c r="L509" s="210"/>
      <c r="M509" s="211"/>
      <c r="N509" s="212"/>
      <c r="O509" s="212"/>
      <c r="P509" s="212"/>
      <c r="Q509" s="212"/>
      <c r="R509" s="212"/>
      <c r="S509" s="212"/>
      <c r="T509" s="213"/>
      <c r="AT509" s="214" t="s">
        <v>180</v>
      </c>
      <c r="AU509" s="214" t="s">
        <v>79</v>
      </c>
      <c r="AV509" s="11" t="s">
        <v>79</v>
      </c>
      <c r="AW509" s="11" t="s">
        <v>33</v>
      </c>
      <c r="AX509" s="11" t="s">
        <v>69</v>
      </c>
      <c r="AY509" s="214" t="s">
        <v>171</v>
      </c>
    </row>
    <row r="510" spans="2:51" s="11" customFormat="1" ht="40.5">
      <c r="B510" s="203"/>
      <c r="C510" s="204"/>
      <c r="D510" s="215" t="s">
        <v>180</v>
      </c>
      <c r="E510" s="216" t="s">
        <v>21</v>
      </c>
      <c r="F510" s="217" t="s">
        <v>750</v>
      </c>
      <c r="G510" s="204"/>
      <c r="H510" s="218">
        <v>505.75599999999997</v>
      </c>
      <c r="I510" s="209"/>
      <c r="J510" s="204"/>
      <c r="K510" s="204"/>
      <c r="L510" s="210"/>
      <c r="M510" s="211"/>
      <c r="N510" s="212"/>
      <c r="O510" s="212"/>
      <c r="P510" s="212"/>
      <c r="Q510" s="212"/>
      <c r="R510" s="212"/>
      <c r="S510" s="212"/>
      <c r="T510" s="213"/>
      <c r="AT510" s="214" t="s">
        <v>180</v>
      </c>
      <c r="AU510" s="214" t="s">
        <v>79</v>
      </c>
      <c r="AV510" s="11" t="s">
        <v>79</v>
      </c>
      <c r="AW510" s="11" t="s">
        <v>33</v>
      </c>
      <c r="AX510" s="11" t="s">
        <v>69</v>
      </c>
      <c r="AY510" s="214" t="s">
        <v>171</v>
      </c>
    </row>
    <row r="511" spans="2:51" s="12" customFormat="1">
      <c r="B511" s="219"/>
      <c r="C511" s="220"/>
      <c r="D511" s="215" t="s">
        <v>180</v>
      </c>
      <c r="E511" s="221" t="s">
        <v>21</v>
      </c>
      <c r="F511" s="222" t="s">
        <v>366</v>
      </c>
      <c r="G511" s="220"/>
      <c r="H511" s="223" t="s">
        <v>21</v>
      </c>
      <c r="I511" s="224"/>
      <c r="J511" s="220"/>
      <c r="K511" s="220"/>
      <c r="L511" s="225"/>
      <c r="M511" s="226"/>
      <c r="N511" s="227"/>
      <c r="O511" s="227"/>
      <c r="P511" s="227"/>
      <c r="Q511" s="227"/>
      <c r="R511" s="227"/>
      <c r="S511" s="227"/>
      <c r="T511" s="228"/>
      <c r="AT511" s="229" t="s">
        <v>180</v>
      </c>
      <c r="AU511" s="229" t="s">
        <v>79</v>
      </c>
      <c r="AV511" s="12" t="s">
        <v>77</v>
      </c>
      <c r="AW511" s="12" t="s">
        <v>33</v>
      </c>
      <c r="AX511" s="12" t="s">
        <v>69</v>
      </c>
      <c r="AY511" s="229" t="s">
        <v>171</v>
      </c>
    </row>
    <row r="512" spans="2:51" s="11" customFormat="1">
      <c r="B512" s="203"/>
      <c r="C512" s="204"/>
      <c r="D512" s="215" t="s">
        <v>180</v>
      </c>
      <c r="E512" s="216" t="s">
        <v>21</v>
      </c>
      <c r="F512" s="217" t="s">
        <v>751</v>
      </c>
      <c r="G512" s="204"/>
      <c r="H512" s="218">
        <v>-35.700000000000003</v>
      </c>
      <c r="I512" s="209"/>
      <c r="J512" s="204"/>
      <c r="K512" s="204"/>
      <c r="L512" s="210"/>
      <c r="M512" s="211"/>
      <c r="N512" s="212"/>
      <c r="O512" s="212"/>
      <c r="P512" s="212"/>
      <c r="Q512" s="212"/>
      <c r="R512" s="212"/>
      <c r="S512" s="212"/>
      <c r="T512" s="213"/>
      <c r="AT512" s="214" t="s">
        <v>180</v>
      </c>
      <c r="AU512" s="214" t="s">
        <v>79</v>
      </c>
      <c r="AV512" s="11" t="s">
        <v>79</v>
      </c>
      <c r="AW512" s="11" t="s">
        <v>33</v>
      </c>
      <c r="AX512" s="11" t="s">
        <v>69</v>
      </c>
      <c r="AY512" s="214" t="s">
        <v>171</v>
      </c>
    </row>
    <row r="513" spans="2:65" s="11" customFormat="1">
      <c r="B513" s="203"/>
      <c r="C513" s="204"/>
      <c r="D513" s="215" t="s">
        <v>180</v>
      </c>
      <c r="E513" s="216" t="s">
        <v>21</v>
      </c>
      <c r="F513" s="217" t="s">
        <v>752</v>
      </c>
      <c r="G513" s="204"/>
      <c r="H513" s="218">
        <v>-2.4</v>
      </c>
      <c r="I513" s="209"/>
      <c r="J513" s="204"/>
      <c r="K513" s="204"/>
      <c r="L513" s="210"/>
      <c r="M513" s="211"/>
      <c r="N513" s="212"/>
      <c r="O513" s="212"/>
      <c r="P513" s="212"/>
      <c r="Q513" s="212"/>
      <c r="R513" s="212"/>
      <c r="S513" s="212"/>
      <c r="T513" s="213"/>
      <c r="AT513" s="214" t="s">
        <v>180</v>
      </c>
      <c r="AU513" s="214" t="s">
        <v>79</v>
      </c>
      <c r="AV513" s="11" t="s">
        <v>79</v>
      </c>
      <c r="AW513" s="11" t="s">
        <v>33</v>
      </c>
      <c r="AX513" s="11" t="s">
        <v>69</v>
      </c>
      <c r="AY513" s="214" t="s">
        <v>171</v>
      </c>
    </row>
    <row r="514" spans="2:65" s="11" customFormat="1">
      <c r="B514" s="203"/>
      <c r="C514" s="204"/>
      <c r="D514" s="215" t="s">
        <v>180</v>
      </c>
      <c r="E514" s="216" t="s">
        <v>21</v>
      </c>
      <c r="F514" s="217" t="s">
        <v>753</v>
      </c>
      <c r="G514" s="204"/>
      <c r="H514" s="218">
        <v>-14.175000000000001</v>
      </c>
      <c r="I514" s="209"/>
      <c r="J514" s="204"/>
      <c r="K514" s="204"/>
      <c r="L514" s="210"/>
      <c r="M514" s="211"/>
      <c r="N514" s="212"/>
      <c r="O514" s="212"/>
      <c r="P514" s="212"/>
      <c r="Q514" s="212"/>
      <c r="R514" s="212"/>
      <c r="S514" s="212"/>
      <c r="T514" s="213"/>
      <c r="AT514" s="214" t="s">
        <v>180</v>
      </c>
      <c r="AU514" s="214" t="s">
        <v>79</v>
      </c>
      <c r="AV514" s="11" t="s">
        <v>79</v>
      </c>
      <c r="AW514" s="11" t="s">
        <v>33</v>
      </c>
      <c r="AX514" s="11" t="s">
        <v>69</v>
      </c>
      <c r="AY514" s="214" t="s">
        <v>171</v>
      </c>
    </row>
    <row r="515" spans="2:65" s="11" customFormat="1">
      <c r="B515" s="203"/>
      <c r="C515" s="204"/>
      <c r="D515" s="215" t="s">
        <v>180</v>
      </c>
      <c r="E515" s="216" t="s">
        <v>21</v>
      </c>
      <c r="F515" s="217" t="s">
        <v>749</v>
      </c>
      <c r="G515" s="204"/>
      <c r="H515" s="218">
        <v>-2.0499999999999998</v>
      </c>
      <c r="I515" s="209"/>
      <c r="J515" s="204"/>
      <c r="K515" s="204"/>
      <c r="L515" s="210"/>
      <c r="M515" s="211"/>
      <c r="N515" s="212"/>
      <c r="O515" s="212"/>
      <c r="P515" s="212"/>
      <c r="Q515" s="212"/>
      <c r="R515" s="212"/>
      <c r="S515" s="212"/>
      <c r="T515" s="213"/>
      <c r="AT515" s="214" t="s">
        <v>180</v>
      </c>
      <c r="AU515" s="214" t="s">
        <v>79</v>
      </c>
      <c r="AV515" s="11" t="s">
        <v>79</v>
      </c>
      <c r="AW515" s="11" t="s">
        <v>33</v>
      </c>
      <c r="AX515" s="11" t="s">
        <v>69</v>
      </c>
      <c r="AY515" s="214" t="s">
        <v>171</v>
      </c>
    </row>
    <row r="516" spans="2:65" s="11" customFormat="1" ht="27">
      <c r="B516" s="203"/>
      <c r="C516" s="204"/>
      <c r="D516" s="215" t="s">
        <v>180</v>
      </c>
      <c r="E516" s="216" t="s">
        <v>21</v>
      </c>
      <c r="F516" s="217" t="s">
        <v>754</v>
      </c>
      <c r="G516" s="204"/>
      <c r="H516" s="218">
        <v>404.84</v>
      </c>
      <c r="I516" s="209"/>
      <c r="J516" s="204"/>
      <c r="K516" s="204"/>
      <c r="L516" s="210"/>
      <c r="M516" s="211"/>
      <c r="N516" s="212"/>
      <c r="O516" s="212"/>
      <c r="P516" s="212"/>
      <c r="Q516" s="212"/>
      <c r="R516" s="212"/>
      <c r="S516" s="212"/>
      <c r="T516" s="213"/>
      <c r="AT516" s="214" t="s">
        <v>180</v>
      </c>
      <c r="AU516" s="214" t="s">
        <v>79</v>
      </c>
      <c r="AV516" s="11" t="s">
        <v>79</v>
      </c>
      <c r="AW516" s="11" t="s">
        <v>33</v>
      </c>
      <c r="AX516" s="11" t="s">
        <v>69</v>
      </c>
      <c r="AY516" s="214" t="s">
        <v>171</v>
      </c>
    </row>
    <row r="517" spans="2:65" s="12" customFormat="1">
      <c r="B517" s="219"/>
      <c r="C517" s="220"/>
      <c r="D517" s="215" t="s">
        <v>180</v>
      </c>
      <c r="E517" s="221" t="s">
        <v>21</v>
      </c>
      <c r="F517" s="222" t="s">
        <v>691</v>
      </c>
      <c r="G517" s="220"/>
      <c r="H517" s="223" t="s">
        <v>21</v>
      </c>
      <c r="I517" s="224"/>
      <c r="J517" s="220"/>
      <c r="K517" s="220"/>
      <c r="L517" s="225"/>
      <c r="M517" s="226"/>
      <c r="N517" s="227"/>
      <c r="O517" s="227"/>
      <c r="P517" s="227"/>
      <c r="Q517" s="227"/>
      <c r="R517" s="227"/>
      <c r="S517" s="227"/>
      <c r="T517" s="228"/>
      <c r="AT517" s="229" t="s">
        <v>180</v>
      </c>
      <c r="AU517" s="229" t="s">
        <v>79</v>
      </c>
      <c r="AV517" s="12" t="s">
        <v>77</v>
      </c>
      <c r="AW517" s="12" t="s">
        <v>33</v>
      </c>
      <c r="AX517" s="12" t="s">
        <v>69</v>
      </c>
      <c r="AY517" s="229" t="s">
        <v>171</v>
      </c>
    </row>
    <row r="518" spans="2:65" s="11" customFormat="1">
      <c r="B518" s="203"/>
      <c r="C518" s="204"/>
      <c r="D518" s="215" t="s">
        <v>180</v>
      </c>
      <c r="E518" s="216" t="s">
        <v>21</v>
      </c>
      <c r="F518" s="217" t="s">
        <v>755</v>
      </c>
      <c r="G518" s="204"/>
      <c r="H518" s="218">
        <v>-40.950000000000003</v>
      </c>
      <c r="I518" s="209"/>
      <c r="J518" s="204"/>
      <c r="K518" s="204"/>
      <c r="L518" s="210"/>
      <c r="M518" s="211"/>
      <c r="N518" s="212"/>
      <c r="O518" s="212"/>
      <c r="P518" s="212"/>
      <c r="Q518" s="212"/>
      <c r="R518" s="212"/>
      <c r="S518" s="212"/>
      <c r="T518" s="213"/>
      <c r="AT518" s="214" t="s">
        <v>180</v>
      </c>
      <c r="AU518" s="214" t="s">
        <v>79</v>
      </c>
      <c r="AV518" s="11" t="s">
        <v>79</v>
      </c>
      <c r="AW518" s="11" t="s">
        <v>33</v>
      </c>
      <c r="AX518" s="11" t="s">
        <v>69</v>
      </c>
      <c r="AY518" s="214" t="s">
        <v>171</v>
      </c>
    </row>
    <row r="519" spans="2:65" s="11" customFormat="1">
      <c r="B519" s="203"/>
      <c r="C519" s="204"/>
      <c r="D519" s="215" t="s">
        <v>180</v>
      </c>
      <c r="E519" s="216" t="s">
        <v>21</v>
      </c>
      <c r="F519" s="217" t="s">
        <v>756</v>
      </c>
      <c r="G519" s="204"/>
      <c r="H519" s="218">
        <v>-8.64</v>
      </c>
      <c r="I519" s="209"/>
      <c r="J519" s="204"/>
      <c r="K519" s="204"/>
      <c r="L519" s="210"/>
      <c r="M519" s="211"/>
      <c r="N519" s="212"/>
      <c r="O519" s="212"/>
      <c r="P519" s="212"/>
      <c r="Q519" s="212"/>
      <c r="R519" s="212"/>
      <c r="S519" s="212"/>
      <c r="T519" s="213"/>
      <c r="AT519" s="214" t="s">
        <v>180</v>
      </c>
      <c r="AU519" s="214" t="s">
        <v>79</v>
      </c>
      <c r="AV519" s="11" t="s">
        <v>79</v>
      </c>
      <c r="AW519" s="11" t="s">
        <v>33</v>
      </c>
      <c r="AX519" s="11" t="s">
        <v>69</v>
      </c>
      <c r="AY519" s="214" t="s">
        <v>171</v>
      </c>
    </row>
    <row r="520" spans="2:65" s="11" customFormat="1">
      <c r="B520" s="203"/>
      <c r="C520" s="204"/>
      <c r="D520" s="215" t="s">
        <v>180</v>
      </c>
      <c r="E520" s="216" t="s">
        <v>21</v>
      </c>
      <c r="F520" s="217" t="s">
        <v>757</v>
      </c>
      <c r="G520" s="204"/>
      <c r="H520" s="218">
        <v>-4.2</v>
      </c>
      <c r="I520" s="209"/>
      <c r="J520" s="204"/>
      <c r="K520" s="204"/>
      <c r="L520" s="210"/>
      <c r="M520" s="211"/>
      <c r="N520" s="212"/>
      <c r="O520" s="212"/>
      <c r="P520" s="212"/>
      <c r="Q520" s="212"/>
      <c r="R520" s="212"/>
      <c r="S520" s="212"/>
      <c r="T520" s="213"/>
      <c r="AT520" s="214" t="s">
        <v>180</v>
      </c>
      <c r="AU520" s="214" t="s">
        <v>79</v>
      </c>
      <c r="AV520" s="11" t="s">
        <v>79</v>
      </c>
      <c r="AW520" s="11" t="s">
        <v>33</v>
      </c>
      <c r="AX520" s="11" t="s">
        <v>69</v>
      </c>
      <c r="AY520" s="214" t="s">
        <v>171</v>
      </c>
    </row>
    <row r="521" spans="2:65" s="11" customFormat="1">
      <c r="B521" s="203"/>
      <c r="C521" s="204"/>
      <c r="D521" s="215" t="s">
        <v>180</v>
      </c>
      <c r="E521" s="216" t="s">
        <v>21</v>
      </c>
      <c r="F521" s="217" t="s">
        <v>758</v>
      </c>
      <c r="G521" s="204"/>
      <c r="H521" s="218">
        <v>-1.86</v>
      </c>
      <c r="I521" s="209"/>
      <c r="J521" s="204"/>
      <c r="K521" s="204"/>
      <c r="L521" s="210"/>
      <c r="M521" s="211"/>
      <c r="N521" s="212"/>
      <c r="O521" s="212"/>
      <c r="P521" s="212"/>
      <c r="Q521" s="212"/>
      <c r="R521" s="212"/>
      <c r="S521" s="212"/>
      <c r="T521" s="213"/>
      <c r="AT521" s="214" t="s">
        <v>180</v>
      </c>
      <c r="AU521" s="214" t="s">
        <v>79</v>
      </c>
      <c r="AV521" s="11" t="s">
        <v>79</v>
      </c>
      <c r="AW521" s="11" t="s">
        <v>33</v>
      </c>
      <c r="AX521" s="11" t="s">
        <v>69</v>
      </c>
      <c r="AY521" s="214" t="s">
        <v>171</v>
      </c>
    </row>
    <row r="522" spans="2:65" s="11" customFormat="1">
      <c r="B522" s="203"/>
      <c r="C522" s="204"/>
      <c r="D522" s="205" t="s">
        <v>180</v>
      </c>
      <c r="E522" s="206" t="s">
        <v>21</v>
      </c>
      <c r="F522" s="207" t="s">
        <v>698</v>
      </c>
      <c r="G522" s="204"/>
      <c r="H522" s="208">
        <v>40</v>
      </c>
      <c r="I522" s="209"/>
      <c r="J522" s="204"/>
      <c r="K522" s="204"/>
      <c r="L522" s="210"/>
      <c r="M522" s="211"/>
      <c r="N522" s="212"/>
      <c r="O522" s="212"/>
      <c r="P522" s="212"/>
      <c r="Q522" s="212"/>
      <c r="R522" s="212"/>
      <c r="S522" s="212"/>
      <c r="T522" s="213"/>
      <c r="AT522" s="214" t="s">
        <v>180</v>
      </c>
      <c r="AU522" s="214" t="s">
        <v>79</v>
      </c>
      <c r="AV522" s="11" t="s">
        <v>79</v>
      </c>
      <c r="AW522" s="11" t="s">
        <v>33</v>
      </c>
      <c r="AX522" s="11" t="s">
        <v>69</v>
      </c>
      <c r="AY522" s="214" t="s">
        <v>171</v>
      </c>
    </row>
    <row r="523" spans="2:65" s="1" customFormat="1" ht="22.5" customHeight="1">
      <c r="B523" s="39"/>
      <c r="C523" s="230" t="s">
        <v>759</v>
      </c>
      <c r="D523" s="230" t="s">
        <v>290</v>
      </c>
      <c r="E523" s="231" t="s">
        <v>644</v>
      </c>
      <c r="F523" s="232" t="s">
        <v>645</v>
      </c>
      <c r="G523" s="233" t="s">
        <v>176</v>
      </c>
      <c r="H523" s="234">
        <v>1247.2670000000001</v>
      </c>
      <c r="I523" s="235"/>
      <c r="J523" s="236">
        <f>ROUND(I523*H523,2)</f>
        <v>0</v>
      </c>
      <c r="K523" s="232" t="s">
        <v>177</v>
      </c>
      <c r="L523" s="237"/>
      <c r="M523" s="238" t="s">
        <v>21</v>
      </c>
      <c r="N523" s="239" t="s">
        <v>40</v>
      </c>
      <c r="O523" s="40"/>
      <c r="P523" s="200">
        <f>O523*H523</f>
        <v>0</v>
      </c>
      <c r="Q523" s="200">
        <v>3.6800000000000001E-3</v>
      </c>
      <c r="R523" s="200">
        <f>Q523*H523</f>
        <v>4.5899425599999999</v>
      </c>
      <c r="S523" s="200">
        <v>0</v>
      </c>
      <c r="T523" s="201">
        <f>S523*H523</f>
        <v>0</v>
      </c>
      <c r="AR523" s="22" t="s">
        <v>212</v>
      </c>
      <c r="AT523" s="22" t="s">
        <v>290</v>
      </c>
      <c r="AU523" s="22" t="s">
        <v>79</v>
      </c>
      <c r="AY523" s="22" t="s">
        <v>171</v>
      </c>
      <c r="BE523" s="202">
        <f>IF(N523="základní",J523,0)</f>
        <v>0</v>
      </c>
      <c r="BF523" s="202">
        <f>IF(N523="snížená",J523,0)</f>
        <v>0</v>
      </c>
      <c r="BG523" s="202">
        <f>IF(N523="zákl. přenesená",J523,0)</f>
        <v>0</v>
      </c>
      <c r="BH523" s="202">
        <f>IF(N523="sníž. přenesená",J523,0)</f>
        <v>0</v>
      </c>
      <c r="BI523" s="202">
        <f>IF(N523="nulová",J523,0)</f>
        <v>0</v>
      </c>
      <c r="BJ523" s="22" t="s">
        <v>77</v>
      </c>
      <c r="BK523" s="202">
        <f>ROUND(I523*H523,2)</f>
        <v>0</v>
      </c>
      <c r="BL523" s="22" t="s">
        <v>178</v>
      </c>
      <c r="BM523" s="22" t="s">
        <v>760</v>
      </c>
    </row>
    <row r="524" spans="2:65" s="12" customFormat="1">
      <c r="B524" s="219"/>
      <c r="C524" s="220"/>
      <c r="D524" s="215" t="s">
        <v>180</v>
      </c>
      <c r="E524" s="221" t="s">
        <v>21</v>
      </c>
      <c r="F524" s="222" t="s">
        <v>744</v>
      </c>
      <c r="G524" s="220"/>
      <c r="H524" s="223" t="s">
        <v>21</v>
      </c>
      <c r="I524" s="224"/>
      <c r="J524" s="220"/>
      <c r="K524" s="220"/>
      <c r="L524" s="225"/>
      <c r="M524" s="226"/>
      <c r="N524" s="227"/>
      <c r="O524" s="227"/>
      <c r="P524" s="227"/>
      <c r="Q524" s="227"/>
      <c r="R524" s="227"/>
      <c r="S524" s="227"/>
      <c r="T524" s="228"/>
      <c r="AT524" s="229" t="s">
        <v>180</v>
      </c>
      <c r="AU524" s="229" t="s">
        <v>79</v>
      </c>
      <c r="AV524" s="12" t="s">
        <v>77</v>
      </c>
      <c r="AW524" s="12" t="s">
        <v>33</v>
      </c>
      <c r="AX524" s="12" t="s">
        <v>69</v>
      </c>
      <c r="AY524" s="229" t="s">
        <v>171</v>
      </c>
    </row>
    <row r="525" spans="2:65" s="11" customFormat="1" ht="40.5">
      <c r="B525" s="203"/>
      <c r="C525" s="204"/>
      <c r="D525" s="215" t="s">
        <v>180</v>
      </c>
      <c r="E525" s="216" t="s">
        <v>21</v>
      </c>
      <c r="F525" s="217" t="s">
        <v>745</v>
      </c>
      <c r="G525" s="204"/>
      <c r="H525" s="218">
        <v>380.84399999999999</v>
      </c>
      <c r="I525" s="209"/>
      <c r="J525" s="204"/>
      <c r="K525" s="204"/>
      <c r="L525" s="210"/>
      <c r="M525" s="211"/>
      <c r="N525" s="212"/>
      <c r="O525" s="212"/>
      <c r="P525" s="212"/>
      <c r="Q525" s="212"/>
      <c r="R525" s="212"/>
      <c r="S525" s="212"/>
      <c r="T525" s="213"/>
      <c r="AT525" s="214" t="s">
        <v>180</v>
      </c>
      <c r="AU525" s="214" t="s">
        <v>79</v>
      </c>
      <c r="AV525" s="11" t="s">
        <v>79</v>
      </c>
      <c r="AW525" s="11" t="s">
        <v>33</v>
      </c>
      <c r="AX525" s="11" t="s">
        <v>69</v>
      </c>
      <c r="AY525" s="214" t="s">
        <v>171</v>
      </c>
    </row>
    <row r="526" spans="2:65" s="12" customFormat="1">
      <c r="B526" s="219"/>
      <c r="C526" s="220"/>
      <c r="D526" s="215" t="s">
        <v>180</v>
      </c>
      <c r="E526" s="221" t="s">
        <v>21</v>
      </c>
      <c r="F526" s="222" t="s">
        <v>563</v>
      </c>
      <c r="G526" s="220"/>
      <c r="H526" s="223" t="s">
        <v>21</v>
      </c>
      <c r="I526" s="224"/>
      <c r="J526" s="220"/>
      <c r="K526" s="220"/>
      <c r="L526" s="225"/>
      <c r="M526" s="226"/>
      <c r="N526" s="227"/>
      <c r="O526" s="227"/>
      <c r="P526" s="227"/>
      <c r="Q526" s="227"/>
      <c r="R526" s="227"/>
      <c r="S526" s="227"/>
      <c r="T526" s="228"/>
      <c r="AT526" s="229" t="s">
        <v>180</v>
      </c>
      <c r="AU526" s="229" t="s">
        <v>79</v>
      </c>
      <c r="AV526" s="12" t="s">
        <v>77</v>
      </c>
      <c r="AW526" s="12" t="s">
        <v>33</v>
      </c>
      <c r="AX526" s="12" t="s">
        <v>69</v>
      </c>
      <c r="AY526" s="229" t="s">
        <v>171</v>
      </c>
    </row>
    <row r="527" spans="2:65" s="11" customFormat="1">
      <c r="B527" s="203"/>
      <c r="C527" s="204"/>
      <c r="D527" s="215" t="s">
        <v>180</v>
      </c>
      <c r="E527" s="216" t="s">
        <v>21</v>
      </c>
      <c r="F527" s="217" t="s">
        <v>746</v>
      </c>
      <c r="G527" s="204"/>
      <c r="H527" s="218">
        <v>-33</v>
      </c>
      <c r="I527" s="209"/>
      <c r="J527" s="204"/>
      <c r="K527" s="204"/>
      <c r="L527" s="210"/>
      <c r="M527" s="211"/>
      <c r="N527" s="212"/>
      <c r="O527" s="212"/>
      <c r="P527" s="212"/>
      <c r="Q527" s="212"/>
      <c r="R527" s="212"/>
      <c r="S527" s="212"/>
      <c r="T527" s="213"/>
      <c r="AT527" s="214" t="s">
        <v>180</v>
      </c>
      <c r="AU527" s="214" t="s">
        <v>79</v>
      </c>
      <c r="AV527" s="11" t="s">
        <v>79</v>
      </c>
      <c r="AW527" s="11" t="s">
        <v>33</v>
      </c>
      <c r="AX527" s="11" t="s">
        <v>69</v>
      </c>
      <c r="AY527" s="214" t="s">
        <v>171</v>
      </c>
    </row>
    <row r="528" spans="2:65" s="11" customFormat="1">
      <c r="B528" s="203"/>
      <c r="C528" s="204"/>
      <c r="D528" s="215" t="s">
        <v>180</v>
      </c>
      <c r="E528" s="216" t="s">
        <v>21</v>
      </c>
      <c r="F528" s="217" t="s">
        <v>747</v>
      </c>
      <c r="G528" s="204"/>
      <c r="H528" s="218">
        <v>-16.8</v>
      </c>
      <c r="I528" s="209"/>
      <c r="J528" s="204"/>
      <c r="K528" s="204"/>
      <c r="L528" s="210"/>
      <c r="M528" s="211"/>
      <c r="N528" s="212"/>
      <c r="O528" s="212"/>
      <c r="P528" s="212"/>
      <c r="Q528" s="212"/>
      <c r="R528" s="212"/>
      <c r="S528" s="212"/>
      <c r="T528" s="213"/>
      <c r="AT528" s="214" t="s">
        <v>180</v>
      </c>
      <c r="AU528" s="214" t="s">
        <v>79</v>
      </c>
      <c r="AV528" s="11" t="s">
        <v>79</v>
      </c>
      <c r="AW528" s="11" t="s">
        <v>33</v>
      </c>
      <c r="AX528" s="11" t="s">
        <v>69</v>
      </c>
      <c r="AY528" s="214" t="s">
        <v>171</v>
      </c>
    </row>
    <row r="529" spans="2:51" s="11" customFormat="1">
      <c r="B529" s="203"/>
      <c r="C529" s="204"/>
      <c r="D529" s="215" t="s">
        <v>180</v>
      </c>
      <c r="E529" s="216" t="s">
        <v>21</v>
      </c>
      <c r="F529" s="217" t="s">
        <v>748</v>
      </c>
      <c r="G529" s="204"/>
      <c r="H529" s="218">
        <v>-3.9449999999999998</v>
      </c>
      <c r="I529" s="209"/>
      <c r="J529" s="204"/>
      <c r="K529" s="204"/>
      <c r="L529" s="210"/>
      <c r="M529" s="211"/>
      <c r="N529" s="212"/>
      <c r="O529" s="212"/>
      <c r="P529" s="212"/>
      <c r="Q529" s="212"/>
      <c r="R529" s="212"/>
      <c r="S529" s="212"/>
      <c r="T529" s="213"/>
      <c r="AT529" s="214" t="s">
        <v>180</v>
      </c>
      <c r="AU529" s="214" t="s">
        <v>79</v>
      </c>
      <c r="AV529" s="11" t="s">
        <v>79</v>
      </c>
      <c r="AW529" s="11" t="s">
        <v>33</v>
      </c>
      <c r="AX529" s="11" t="s">
        <v>69</v>
      </c>
      <c r="AY529" s="214" t="s">
        <v>171</v>
      </c>
    </row>
    <row r="530" spans="2:51" s="11" customFormat="1">
      <c r="B530" s="203"/>
      <c r="C530" s="204"/>
      <c r="D530" s="215" t="s">
        <v>180</v>
      </c>
      <c r="E530" s="216" t="s">
        <v>21</v>
      </c>
      <c r="F530" s="217" t="s">
        <v>749</v>
      </c>
      <c r="G530" s="204"/>
      <c r="H530" s="218">
        <v>-2.0499999999999998</v>
      </c>
      <c r="I530" s="209"/>
      <c r="J530" s="204"/>
      <c r="K530" s="204"/>
      <c r="L530" s="210"/>
      <c r="M530" s="211"/>
      <c r="N530" s="212"/>
      <c r="O530" s="212"/>
      <c r="P530" s="212"/>
      <c r="Q530" s="212"/>
      <c r="R530" s="212"/>
      <c r="S530" s="212"/>
      <c r="T530" s="213"/>
      <c r="AT530" s="214" t="s">
        <v>180</v>
      </c>
      <c r="AU530" s="214" t="s">
        <v>79</v>
      </c>
      <c r="AV530" s="11" t="s">
        <v>79</v>
      </c>
      <c r="AW530" s="11" t="s">
        <v>33</v>
      </c>
      <c r="AX530" s="11" t="s">
        <v>69</v>
      </c>
      <c r="AY530" s="214" t="s">
        <v>171</v>
      </c>
    </row>
    <row r="531" spans="2:51" s="11" customFormat="1" ht="40.5">
      <c r="B531" s="203"/>
      <c r="C531" s="204"/>
      <c r="D531" s="215" t="s">
        <v>180</v>
      </c>
      <c r="E531" s="216" t="s">
        <v>21</v>
      </c>
      <c r="F531" s="217" t="s">
        <v>750</v>
      </c>
      <c r="G531" s="204"/>
      <c r="H531" s="218">
        <v>505.75599999999997</v>
      </c>
      <c r="I531" s="209"/>
      <c r="J531" s="204"/>
      <c r="K531" s="204"/>
      <c r="L531" s="210"/>
      <c r="M531" s="211"/>
      <c r="N531" s="212"/>
      <c r="O531" s="212"/>
      <c r="P531" s="212"/>
      <c r="Q531" s="212"/>
      <c r="R531" s="212"/>
      <c r="S531" s="212"/>
      <c r="T531" s="213"/>
      <c r="AT531" s="214" t="s">
        <v>180</v>
      </c>
      <c r="AU531" s="214" t="s">
        <v>79</v>
      </c>
      <c r="AV531" s="11" t="s">
        <v>79</v>
      </c>
      <c r="AW531" s="11" t="s">
        <v>33</v>
      </c>
      <c r="AX531" s="11" t="s">
        <v>69</v>
      </c>
      <c r="AY531" s="214" t="s">
        <v>171</v>
      </c>
    </row>
    <row r="532" spans="2:51" s="12" customFormat="1">
      <c r="B532" s="219"/>
      <c r="C532" s="220"/>
      <c r="D532" s="215" t="s">
        <v>180</v>
      </c>
      <c r="E532" s="221" t="s">
        <v>21</v>
      </c>
      <c r="F532" s="222" t="s">
        <v>366</v>
      </c>
      <c r="G532" s="220"/>
      <c r="H532" s="223" t="s">
        <v>21</v>
      </c>
      <c r="I532" s="224"/>
      <c r="J532" s="220"/>
      <c r="K532" s="220"/>
      <c r="L532" s="225"/>
      <c r="M532" s="226"/>
      <c r="N532" s="227"/>
      <c r="O532" s="227"/>
      <c r="P532" s="227"/>
      <c r="Q532" s="227"/>
      <c r="R532" s="227"/>
      <c r="S532" s="227"/>
      <c r="T532" s="228"/>
      <c r="AT532" s="229" t="s">
        <v>180</v>
      </c>
      <c r="AU532" s="229" t="s">
        <v>79</v>
      </c>
      <c r="AV532" s="12" t="s">
        <v>77</v>
      </c>
      <c r="AW532" s="12" t="s">
        <v>33</v>
      </c>
      <c r="AX532" s="12" t="s">
        <v>69</v>
      </c>
      <c r="AY532" s="229" t="s">
        <v>171</v>
      </c>
    </row>
    <row r="533" spans="2:51" s="11" customFormat="1">
      <c r="B533" s="203"/>
      <c r="C533" s="204"/>
      <c r="D533" s="215" t="s">
        <v>180</v>
      </c>
      <c r="E533" s="216" t="s">
        <v>21</v>
      </c>
      <c r="F533" s="217" t="s">
        <v>751</v>
      </c>
      <c r="G533" s="204"/>
      <c r="H533" s="218">
        <v>-35.700000000000003</v>
      </c>
      <c r="I533" s="209"/>
      <c r="J533" s="204"/>
      <c r="K533" s="204"/>
      <c r="L533" s="210"/>
      <c r="M533" s="211"/>
      <c r="N533" s="212"/>
      <c r="O533" s="212"/>
      <c r="P533" s="212"/>
      <c r="Q533" s="212"/>
      <c r="R533" s="212"/>
      <c r="S533" s="212"/>
      <c r="T533" s="213"/>
      <c r="AT533" s="214" t="s">
        <v>180</v>
      </c>
      <c r="AU533" s="214" t="s">
        <v>79</v>
      </c>
      <c r="AV533" s="11" t="s">
        <v>79</v>
      </c>
      <c r="AW533" s="11" t="s">
        <v>33</v>
      </c>
      <c r="AX533" s="11" t="s">
        <v>69</v>
      </c>
      <c r="AY533" s="214" t="s">
        <v>171</v>
      </c>
    </row>
    <row r="534" spans="2:51" s="11" customFormat="1">
      <c r="B534" s="203"/>
      <c r="C534" s="204"/>
      <c r="D534" s="215" t="s">
        <v>180</v>
      </c>
      <c r="E534" s="216" t="s">
        <v>21</v>
      </c>
      <c r="F534" s="217" t="s">
        <v>752</v>
      </c>
      <c r="G534" s="204"/>
      <c r="H534" s="218">
        <v>-2.4</v>
      </c>
      <c r="I534" s="209"/>
      <c r="J534" s="204"/>
      <c r="K534" s="204"/>
      <c r="L534" s="210"/>
      <c r="M534" s="211"/>
      <c r="N534" s="212"/>
      <c r="O534" s="212"/>
      <c r="P534" s="212"/>
      <c r="Q534" s="212"/>
      <c r="R534" s="212"/>
      <c r="S534" s="212"/>
      <c r="T534" s="213"/>
      <c r="AT534" s="214" t="s">
        <v>180</v>
      </c>
      <c r="AU534" s="214" t="s">
        <v>79</v>
      </c>
      <c r="AV534" s="11" t="s">
        <v>79</v>
      </c>
      <c r="AW534" s="11" t="s">
        <v>33</v>
      </c>
      <c r="AX534" s="11" t="s">
        <v>69</v>
      </c>
      <c r="AY534" s="214" t="s">
        <v>171</v>
      </c>
    </row>
    <row r="535" spans="2:51" s="11" customFormat="1">
      <c r="B535" s="203"/>
      <c r="C535" s="204"/>
      <c r="D535" s="215" t="s">
        <v>180</v>
      </c>
      <c r="E535" s="216" t="s">
        <v>21</v>
      </c>
      <c r="F535" s="217" t="s">
        <v>753</v>
      </c>
      <c r="G535" s="204"/>
      <c r="H535" s="218">
        <v>-14.175000000000001</v>
      </c>
      <c r="I535" s="209"/>
      <c r="J535" s="204"/>
      <c r="K535" s="204"/>
      <c r="L535" s="210"/>
      <c r="M535" s="211"/>
      <c r="N535" s="212"/>
      <c r="O535" s="212"/>
      <c r="P535" s="212"/>
      <c r="Q535" s="212"/>
      <c r="R535" s="212"/>
      <c r="S535" s="212"/>
      <c r="T535" s="213"/>
      <c r="AT535" s="214" t="s">
        <v>180</v>
      </c>
      <c r="AU535" s="214" t="s">
        <v>79</v>
      </c>
      <c r="AV535" s="11" t="s">
        <v>79</v>
      </c>
      <c r="AW535" s="11" t="s">
        <v>33</v>
      </c>
      <c r="AX535" s="11" t="s">
        <v>69</v>
      </c>
      <c r="AY535" s="214" t="s">
        <v>171</v>
      </c>
    </row>
    <row r="536" spans="2:51" s="11" customFormat="1">
      <c r="B536" s="203"/>
      <c r="C536" s="204"/>
      <c r="D536" s="215" t="s">
        <v>180</v>
      </c>
      <c r="E536" s="216" t="s">
        <v>21</v>
      </c>
      <c r="F536" s="217" t="s">
        <v>749</v>
      </c>
      <c r="G536" s="204"/>
      <c r="H536" s="218">
        <v>-2.0499999999999998</v>
      </c>
      <c r="I536" s="209"/>
      <c r="J536" s="204"/>
      <c r="K536" s="204"/>
      <c r="L536" s="210"/>
      <c r="M536" s="211"/>
      <c r="N536" s="212"/>
      <c r="O536" s="212"/>
      <c r="P536" s="212"/>
      <c r="Q536" s="212"/>
      <c r="R536" s="212"/>
      <c r="S536" s="212"/>
      <c r="T536" s="213"/>
      <c r="AT536" s="214" t="s">
        <v>180</v>
      </c>
      <c r="AU536" s="214" t="s">
        <v>79</v>
      </c>
      <c r="AV536" s="11" t="s">
        <v>79</v>
      </c>
      <c r="AW536" s="11" t="s">
        <v>33</v>
      </c>
      <c r="AX536" s="11" t="s">
        <v>69</v>
      </c>
      <c r="AY536" s="214" t="s">
        <v>171</v>
      </c>
    </row>
    <row r="537" spans="2:51" s="11" customFormat="1" ht="27">
      <c r="B537" s="203"/>
      <c r="C537" s="204"/>
      <c r="D537" s="215" t="s">
        <v>180</v>
      </c>
      <c r="E537" s="216" t="s">
        <v>21</v>
      </c>
      <c r="F537" s="217" t="s">
        <v>754</v>
      </c>
      <c r="G537" s="204"/>
      <c r="H537" s="218">
        <v>404.84</v>
      </c>
      <c r="I537" s="209"/>
      <c r="J537" s="204"/>
      <c r="K537" s="204"/>
      <c r="L537" s="210"/>
      <c r="M537" s="211"/>
      <c r="N537" s="212"/>
      <c r="O537" s="212"/>
      <c r="P537" s="212"/>
      <c r="Q537" s="212"/>
      <c r="R537" s="212"/>
      <c r="S537" s="212"/>
      <c r="T537" s="213"/>
      <c r="AT537" s="214" t="s">
        <v>180</v>
      </c>
      <c r="AU537" s="214" t="s">
        <v>79</v>
      </c>
      <c r="AV537" s="11" t="s">
        <v>79</v>
      </c>
      <c r="AW537" s="11" t="s">
        <v>33</v>
      </c>
      <c r="AX537" s="11" t="s">
        <v>69</v>
      </c>
      <c r="AY537" s="214" t="s">
        <v>171</v>
      </c>
    </row>
    <row r="538" spans="2:51" s="12" customFormat="1">
      <c r="B538" s="219"/>
      <c r="C538" s="220"/>
      <c r="D538" s="215" t="s">
        <v>180</v>
      </c>
      <c r="E538" s="221" t="s">
        <v>21</v>
      </c>
      <c r="F538" s="222" t="s">
        <v>691</v>
      </c>
      <c r="G538" s="220"/>
      <c r="H538" s="223" t="s">
        <v>21</v>
      </c>
      <c r="I538" s="224"/>
      <c r="J538" s="220"/>
      <c r="K538" s="220"/>
      <c r="L538" s="225"/>
      <c r="M538" s="226"/>
      <c r="N538" s="227"/>
      <c r="O538" s="227"/>
      <c r="P538" s="227"/>
      <c r="Q538" s="227"/>
      <c r="R538" s="227"/>
      <c r="S538" s="227"/>
      <c r="T538" s="228"/>
      <c r="AT538" s="229" t="s">
        <v>180</v>
      </c>
      <c r="AU538" s="229" t="s">
        <v>79</v>
      </c>
      <c r="AV538" s="12" t="s">
        <v>77</v>
      </c>
      <c r="AW538" s="12" t="s">
        <v>33</v>
      </c>
      <c r="AX538" s="12" t="s">
        <v>69</v>
      </c>
      <c r="AY538" s="229" t="s">
        <v>171</v>
      </c>
    </row>
    <row r="539" spans="2:51" s="11" customFormat="1">
      <c r="B539" s="203"/>
      <c r="C539" s="204"/>
      <c r="D539" s="215" t="s">
        <v>180</v>
      </c>
      <c r="E539" s="216" t="s">
        <v>21</v>
      </c>
      <c r="F539" s="217" t="s">
        <v>755</v>
      </c>
      <c r="G539" s="204"/>
      <c r="H539" s="218">
        <v>-40.950000000000003</v>
      </c>
      <c r="I539" s="209"/>
      <c r="J539" s="204"/>
      <c r="K539" s="204"/>
      <c r="L539" s="210"/>
      <c r="M539" s="211"/>
      <c r="N539" s="212"/>
      <c r="O539" s="212"/>
      <c r="P539" s="212"/>
      <c r="Q539" s="212"/>
      <c r="R539" s="212"/>
      <c r="S539" s="212"/>
      <c r="T539" s="213"/>
      <c r="AT539" s="214" t="s">
        <v>180</v>
      </c>
      <c r="AU539" s="214" t="s">
        <v>79</v>
      </c>
      <c r="AV539" s="11" t="s">
        <v>79</v>
      </c>
      <c r="AW539" s="11" t="s">
        <v>33</v>
      </c>
      <c r="AX539" s="11" t="s">
        <v>69</v>
      </c>
      <c r="AY539" s="214" t="s">
        <v>171</v>
      </c>
    </row>
    <row r="540" spans="2:51" s="11" customFormat="1">
      <c r="B540" s="203"/>
      <c r="C540" s="204"/>
      <c r="D540" s="215" t="s">
        <v>180</v>
      </c>
      <c r="E540" s="216" t="s">
        <v>21</v>
      </c>
      <c r="F540" s="217" t="s">
        <v>756</v>
      </c>
      <c r="G540" s="204"/>
      <c r="H540" s="218">
        <v>-8.64</v>
      </c>
      <c r="I540" s="209"/>
      <c r="J540" s="204"/>
      <c r="K540" s="204"/>
      <c r="L540" s="210"/>
      <c r="M540" s="211"/>
      <c r="N540" s="212"/>
      <c r="O540" s="212"/>
      <c r="P540" s="212"/>
      <c r="Q540" s="212"/>
      <c r="R540" s="212"/>
      <c r="S540" s="212"/>
      <c r="T540" s="213"/>
      <c r="AT540" s="214" t="s">
        <v>180</v>
      </c>
      <c r="AU540" s="214" t="s">
        <v>79</v>
      </c>
      <c r="AV540" s="11" t="s">
        <v>79</v>
      </c>
      <c r="AW540" s="11" t="s">
        <v>33</v>
      </c>
      <c r="AX540" s="11" t="s">
        <v>69</v>
      </c>
      <c r="AY540" s="214" t="s">
        <v>171</v>
      </c>
    </row>
    <row r="541" spans="2:51" s="11" customFormat="1">
      <c r="B541" s="203"/>
      <c r="C541" s="204"/>
      <c r="D541" s="215" t="s">
        <v>180</v>
      </c>
      <c r="E541" s="216" t="s">
        <v>21</v>
      </c>
      <c r="F541" s="217" t="s">
        <v>757</v>
      </c>
      <c r="G541" s="204"/>
      <c r="H541" s="218">
        <v>-4.2</v>
      </c>
      <c r="I541" s="209"/>
      <c r="J541" s="204"/>
      <c r="K541" s="204"/>
      <c r="L541" s="210"/>
      <c r="M541" s="211"/>
      <c r="N541" s="212"/>
      <c r="O541" s="212"/>
      <c r="P541" s="212"/>
      <c r="Q541" s="212"/>
      <c r="R541" s="212"/>
      <c r="S541" s="212"/>
      <c r="T541" s="213"/>
      <c r="AT541" s="214" t="s">
        <v>180</v>
      </c>
      <c r="AU541" s="214" t="s">
        <v>79</v>
      </c>
      <c r="AV541" s="11" t="s">
        <v>79</v>
      </c>
      <c r="AW541" s="11" t="s">
        <v>33</v>
      </c>
      <c r="AX541" s="11" t="s">
        <v>69</v>
      </c>
      <c r="AY541" s="214" t="s">
        <v>171</v>
      </c>
    </row>
    <row r="542" spans="2:51" s="11" customFormat="1">
      <c r="B542" s="203"/>
      <c r="C542" s="204"/>
      <c r="D542" s="215" t="s">
        <v>180</v>
      </c>
      <c r="E542" s="216" t="s">
        <v>21</v>
      </c>
      <c r="F542" s="217" t="s">
        <v>758</v>
      </c>
      <c r="G542" s="204"/>
      <c r="H542" s="218">
        <v>-1.86</v>
      </c>
      <c r="I542" s="209"/>
      <c r="J542" s="204"/>
      <c r="K542" s="204"/>
      <c r="L542" s="210"/>
      <c r="M542" s="211"/>
      <c r="N542" s="212"/>
      <c r="O542" s="212"/>
      <c r="P542" s="212"/>
      <c r="Q542" s="212"/>
      <c r="R542" s="212"/>
      <c r="S542" s="212"/>
      <c r="T542" s="213"/>
      <c r="AT542" s="214" t="s">
        <v>180</v>
      </c>
      <c r="AU542" s="214" t="s">
        <v>79</v>
      </c>
      <c r="AV542" s="11" t="s">
        <v>79</v>
      </c>
      <c r="AW542" s="11" t="s">
        <v>33</v>
      </c>
      <c r="AX542" s="11" t="s">
        <v>69</v>
      </c>
      <c r="AY542" s="214" t="s">
        <v>171</v>
      </c>
    </row>
    <row r="543" spans="2:51" s="11" customFormat="1">
      <c r="B543" s="203"/>
      <c r="C543" s="204"/>
      <c r="D543" s="215" t="s">
        <v>180</v>
      </c>
      <c r="E543" s="216" t="s">
        <v>21</v>
      </c>
      <c r="F543" s="217" t="s">
        <v>698</v>
      </c>
      <c r="G543" s="204"/>
      <c r="H543" s="218">
        <v>40</v>
      </c>
      <c r="I543" s="209"/>
      <c r="J543" s="204"/>
      <c r="K543" s="204"/>
      <c r="L543" s="210"/>
      <c r="M543" s="211"/>
      <c r="N543" s="212"/>
      <c r="O543" s="212"/>
      <c r="P543" s="212"/>
      <c r="Q543" s="212"/>
      <c r="R543" s="212"/>
      <c r="S543" s="212"/>
      <c r="T543" s="213"/>
      <c r="AT543" s="214" t="s">
        <v>180</v>
      </c>
      <c r="AU543" s="214" t="s">
        <v>79</v>
      </c>
      <c r="AV543" s="11" t="s">
        <v>79</v>
      </c>
      <c r="AW543" s="11" t="s">
        <v>33</v>
      </c>
      <c r="AX543" s="11" t="s">
        <v>69</v>
      </c>
      <c r="AY543" s="214" t="s">
        <v>171</v>
      </c>
    </row>
    <row r="544" spans="2:51" s="11" customFormat="1">
      <c r="B544" s="203"/>
      <c r="C544" s="204"/>
      <c r="D544" s="205" t="s">
        <v>180</v>
      </c>
      <c r="E544" s="204"/>
      <c r="F544" s="207" t="s">
        <v>761</v>
      </c>
      <c r="G544" s="204"/>
      <c r="H544" s="208">
        <v>1247.2670000000001</v>
      </c>
      <c r="I544" s="209"/>
      <c r="J544" s="204"/>
      <c r="K544" s="204"/>
      <c r="L544" s="210"/>
      <c r="M544" s="211"/>
      <c r="N544" s="212"/>
      <c r="O544" s="212"/>
      <c r="P544" s="212"/>
      <c r="Q544" s="212"/>
      <c r="R544" s="212"/>
      <c r="S544" s="212"/>
      <c r="T544" s="213"/>
      <c r="AT544" s="214" t="s">
        <v>180</v>
      </c>
      <c r="AU544" s="214" t="s">
        <v>79</v>
      </c>
      <c r="AV544" s="11" t="s">
        <v>79</v>
      </c>
      <c r="AW544" s="11" t="s">
        <v>6</v>
      </c>
      <c r="AX544" s="11" t="s">
        <v>77</v>
      </c>
      <c r="AY544" s="214" t="s">
        <v>171</v>
      </c>
    </row>
    <row r="545" spans="2:65" s="1" customFormat="1" ht="22.5" customHeight="1">
      <c r="B545" s="39"/>
      <c r="C545" s="230" t="s">
        <v>762</v>
      </c>
      <c r="D545" s="230" t="s">
        <v>290</v>
      </c>
      <c r="E545" s="231" t="s">
        <v>763</v>
      </c>
      <c r="F545" s="232" t="s">
        <v>764</v>
      </c>
      <c r="G545" s="233" t="s">
        <v>176</v>
      </c>
      <c r="H545" s="234">
        <v>210.86199999999999</v>
      </c>
      <c r="I545" s="235"/>
      <c r="J545" s="236">
        <f>ROUND(I545*H545,2)</f>
        <v>0</v>
      </c>
      <c r="K545" s="232" t="s">
        <v>21</v>
      </c>
      <c r="L545" s="237"/>
      <c r="M545" s="238" t="s">
        <v>21</v>
      </c>
      <c r="N545" s="239" t="s">
        <v>40</v>
      </c>
      <c r="O545" s="40"/>
      <c r="P545" s="200">
        <f>O545*H545</f>
        <v>0</v>
      </c>
      <c r="Q545" s="200">
        <v>4.0000000000000001E-3</v>
      </c>
      <c r="R545" s="200">
        <f>Q545*H545</f>
        <v>0.84344799999999998</v>
      </c>
      <c r="S545" s="200">
        <v>0</v>
      </c>
      <c r="T545" s="201">
        <f>S545*H545</f>
        <v>0</v>
      </c>
      <c r="AR545" s="22" t="s">
        <v>212</v>
      </c>
      <c r="AT545" s="22" t="s">
        <v>290</v>
      </c>
      <c r="AU545" s="22" t="s">
        <v>79</v>
      </c>
      <c r="AY545" s="22" t="s">
        <v>171</v>
      </c>
      <c r="BE545" s="202">
        <f>IF(N545="základní",J545,0)</f>
        <v>0</v>
      </c>
      <c r="BF545" s="202">
        <f>IF(N545="snížená",J545,0)</f>
        <v>0</v>
      </c>
      <c r="BG545" s="202">
        <f>IF(N545="zákl. přenesená",J545,0)</f>
        <v>0</v>
      </c>
      <c r="BH545" s="202">
        <f>IF(N545="sníž. přenesená",J545,0)</f>
        <v>0</v>
      </c>
      <c r="BI545" s="202">
        <f>IF(N545="nulová",J545,0)</f>
        <v>0</v>
      </c>
      <c r="BJ545" s="22" t="s">
        <v>77</v>
      </c>
      <c r="BK545" s="202">
        <f>ROUND(I545*H545,2)</f>
        <v>0</v>
      </c>
      <c r="BL545" s="22" t="s">
        <v>178</v>
      </c>
      <c r="BM545" s="22" t="s">
        <v>765</v>
      </c>
    </row>
    <row r="546" spans="2:65" s="12" customFormat="1">
      <c r="B546" s="219"/>
      <c r="C546" s="220"/>
      <c r="D546" s="215" t="s">
        <v>180</v>
      </c>
      <c r="E546" s="221" t="s">
        <v>21</v>
      </c>
      <c r="F546" s="222" t="s">
        <v>737</v>
      </c>
      <c r="G546" s="220"/>
      <c r="H546" s="223" t="s">
        <v>21</v>
      </c>
      <c r="I546" s="224"/>
      <c r="J546" s="220"/>
      <c r="K546" s="220"/>
      <c r="L546" s="225"/>
      <c r="M546" s="226"/>
      <c r="N546" s="227"/>
      <c r="O546" s="227"/>
      <c r="P546" s="227"/>
      <c r="Q546" s="227"/>
      <c r="R546" s="227"/>
      <c r="S546" s="227"/>
      <c r="T546" s="228"/>
      <c r="AT546" s="229" t="s">
        <v>180</v>
      </c>
      <c r="AU546" s="229" t="s">
        <v>79</v>
      </c>
      <c r="AV546" s="12" t="s">
        <v>77</v>
      </c>
      <c r="AW546" s="12" t="s">
        <v>33</v>
      </c>
      <c r="AX546" s="12" t="s">
        <v>69</v>
      </c>
      <c r="AY546" s="229" t="s">
        <v>171</v>
      </c>
    </row>
    <row r="547" spans="2:65" s="11" customFormat="1" ht="40.5">
      <c r="B547" s="203"/>
      <c r="C547" s="204"/>
      <c r="D547" s="215" t="s">
        <v>180</v>
      </c>
      <c r="E547" s="216" t="s">
        <v>21</v>
      </c>
      <c r="F547" s="217" t="s">
        <v>738</v>
      </c>
      <c r="G547" s="204"/>
      <c r="H547" s="218">
        <v>55.944000000000003</v>
      </c>
      <c r="I547" s="209"/>
      <c r="J547" s="204"/>
      <c r="K547" s="204"/>
      <c r="L547" s="210"/>
      <c r="M547" s="211"/>
      <c r="N547" s="212"/>
      <c r="O547" s="212"/>
      <c r="P547" s="212"/>
      <c r="Q547" s="212"/>
      <c r="R547" s="212"/>
      <c r="S547" s="212"/>
      <c r="T547" s="213"/>
      <c r="AT547" s="214" t="s">
        <v>180</v>
      </c>
      <c r="AU547" s="214" t="s">
        <v>79</v>
      </c>
      <c r="AV547" s="11" t="s">
        <v>79</v>
      </c>
      <c r="AW547" s="11" t="s">
        <v>33</v>
      </c>
      <c r="AX547" s="11" t="s">
        <v>69</v>
      </c>
      <c r="AY547" s="214" t="s">
        <v>171</v>
      </c>
    </row>
    <row r="548" spans="2:65" s="11" customFormat="1" ht="27">
      <c r="B548" s="203"/>
      <c r="C548" s="204"/>
      <c r="D548" s="215" t="s">
        <v>180</v>
      </c>
      <c r="E548" s="216" t="s">
        <v>21</v>
      </c>
      <c r="F548" s="217" t="s">
        <v>739</v>
      </c>
      <c r="G548" s="204"/>
      <c r="H548" s="218">
        <v>91.632000000000005</v>
      </c>
      <c r="I548" s="209"/>
      <c r="J548" s="204"/>
      <c r="K548" s="204"/>
      <c r="L548" s="210"/>
      <c r="M548" s="211"/>
      <c r="N548" s="212"/>
      <c r="O548" s="212"/>
      <c r="P548" s="212"/>
      <c r="Q548" s="212"/>
      <c r="R548" s="212"/>
      <c r="S548" s="212"/>
      <c r="T548" s="213"/>
      <c r="AT548" s="214" t="s">
        <v>180</v>
      </c>
      <c r="AU548" s="214" t="s">
        <v>79</v>
      </c>
      <c r="AV548" s="11" t="s">
        <v>79</v>
      </c>
      <c r="AW548" s="11" t="s">
        <v>33</v>
      </c>
      <c r="AX548" s="11" t="s">
        <v>69</v>
      </c>
      <c r="AY548" s="214" t="s">
        <v>171</v>
      </c>
    </row>
    <row r="549" spans="2:65" s="11" customFormat="1" ht="27">
      <c r="B549" s="203"/>
      <c r="C549" s="204"/>
      <c r="D549" s="215" t="s">
        <v>180</v>
      </c>
      <c r="E549" s="216" t="s">
        <v>21</v>
      </c>
      <c r="F549" s="217" t="s">
        <v>740</v>
      </c>
      <c r="G549" s="204"/>
      <c r="H549" s="218">
        <v>56.871000000000002</v>
      </c>
      <c r="I549" s="209"/>
      <c r="J549" s="204"/>
      <c r="K549" s="204"/>
      <c r="L549" s="210"/>
      <c r="M549" s="211"/>
      <c r="N549" s="212"/>
      <c r="O549" s="212"/>
      <c r="P549" s="212"/>
      <c r="Q549" s="212"/>
      <c r="R549" s="212"/>
      <c r="S549" s="212"/>
      <c r="T549" s="213"/>
      <c r="AT549" s="214" t="s">
        <v>180</v>
      </c>
      <c r="AU549" s="214" t="s">
        <v>79</v>
      </c>
      <c r="AV549" s="11" t="s">
        <v>79</v>
      </c>
      <c r="AW549" s="11" t="s">
        <v>33</v>
      </c>
      <c r="AX549" s="11" t="s">
        <v>69</v>
      </c>
      <c r="AY549" s="214" t="s">
        <v>171</v>
      </c>
    </row>
    <row r="550" spans="2:65" s="12" customFormat="1">
      <c r="B550" s="219"/>
      <c r="C550" s="220"/>
      <c r="D550" s="215" t="s">
        <v>180</v>
      </c>
      <c r="E550" s="221" t="s">
        <v>21</v>
      </c>
      <c r="F550" s="222" t="s">
        <v>694</v>
      </c>
      <c r="G550" s="220"/>
      <c r="H550" s="223" t="s">
        <v>21</v>
      </c>
      <c r="I550" s="224"/>
      <c r="J550" s="220"/>
      <c r="K550" s="220"/>
      <c r="L550" s="225"/>
      <c r="M550" s="226"/>
      <c r="N550" s="227"/>
      <c r="O550" s="227"/>
      <c r="P550" s="227"/>
      <c r="Q550" s="227"/>
      <c r="R550" s="227"/>
      <c r="S550" s="227"/>
      <c r="T550" s="228"/>
      <c r="AT550" s="229" t="s">
        <v>180</v>
      </c>
      <c r="AU550" s="229" t="s">
        <v>79</v>
      </c>
      <c r="AV550" s="12" t="s">
        <v>77</v>
      </c>
      <c r="AW550" s="12" t="s">
        <v>33</v>
      </c>
      <c r="AX550" s="12" t="s">
        <v>69</v>
      </c>
      <c r="AY550" s="229" t="s">
        <v>171</v>
      </c>
    </row>
    <row r="551" spans="2:65" s="11" customFormat="1">
      <c r="B551" s="203"/>
      <c r="C551" s="204"/>
      <c r="D551" s="215" t="s">
        <v>180</v>
      </c>
      <c r="E551" s="216" t="s">
        <v>21</v>
      </c>
      <c r="F551" s="217" t="s">
        <v>741</v>
      </c>
      <c r="G551" s="204"/>
      <c r="H551" s="218">
        <v>-1.62</v>
      </c>
      <c r="I551" s="209"/>
      <c r="J551" s="204"/>
      <c r="K551" s="204"/>
      <c r="L551" s="210"/>
      <c r="M551" s="211"/>
      <c r="N551" s="212"/>
      <c r="O551" s="212"/>
      <c r="P551" s="212"/>
      <c r="Q551" s="212"/>
      <c r="R551" s="212"/>
      <c r="S551" s="212"/>
      <c r="T551" s="213"/>
      <c r="AT551" s="214" t="s">
        <v>180</v>
      </c>
      <c r="AU551" s="214" t="s">
        <v>79</v>
      </c>
      <c r="AV551" s="11" t="s">
        <v>79</v>
      </c>
      <c r="AW551" s="11" t="s">
        <v>33</v>
      </c>
      <c r="AX551" s="11" t="s">
        <v>69</v>
      </c>
      <c r="AY551" s="214" t="s">
        <v>171</v>
      </c>
    </row>
    <row r="552" spans="2:65" s="11" customFormat="1">
      <c r="B552" s="203"/>
      <c r="C552" s="204"/>
      <c r="D552" s="215" t="s">
        <v>180</v>
      </c>
      <c r="E552" s="216" t="s">
        <v>21</v>
      </c>
      <c r="F552" s="217" t="s">
        <v>742</v>
      </c>
      <c r="G552" s="204"/>
      <c r="H552" s="218">
        <v>-1.44</v>
      </c>
      <c r="I552" s="209"/>
      <c r="J552" s="204"/>
      <c r="K552" s="204"/>
      <c r="L552" s="210"/>
      <c r="M552" s="211"/>
      <c r="N552" s="212"/>
      <c r="O552" s="212"/>
      <c r="P552" s="212"/>
      <c r="Q552" s="212"/>
      <c r="R552" s="212"/>
      <c r="S552" s="212"/>
      <c r="T552" s="213"/>
      <c r="AT552" s="214" t="s">
        <v>180</v>
      </c>
      <c r="AU552" s="214" t="s">
        <v>79</v>
      </c>
      <c r="AV552" s="11" t="s">
        <v>79</v>
      </c>
      <c r="AW552" s="11" t="s">
        <v>33</v>
      </c>
      <c r="AX552" s="11" t="s">
        <v>69</v>
      </c>
      <c r="AY552" s="214" t="s">
        <v>171</v>
      </c>
    </row>
    <row r="553" spans="2:65" s="11" customFormat="1">
      <c r="B553" s="203"/>
      <c r="C553" s="204"/>
      <c r="D553" s="215" t="s">
        <v>180</v>
      </c>
      <c r="E553" s="216" t="s">
        <v>21</v>
      </c>
      <c r="F553" s="217" t="s">
        <v>743</v>
      </c>
      <c r="G553" s="204"/>
      <c r="H553" s="218">
        <v>-4.32</v>
      </c>
      <c r="I553" s="209"/>
      <c r="J553" s="204"/>
      <c r="K553" s="204"/>
      <c r="L553" s="210"/>
      <c r="M553" s="211"/>
      <c r="N553" s="212"/>
      <c r="O553" s="212"/>
      <c r="P553" s="212"/>
      <c r="Q553" s="212"/>
      <c r="R553" s="212"/>
      <c r="S553" s="212"/>
      <c r="T553" s="213"/>
      <c r="AT553" s="214" t="s">
        <v>180</v>
      </c>
      <c r="AU553" s="214" t="s">
        <v>79</v>
      </c>
      <c r="AV553" s="11" t="s">
        <v>79</v>
      </c>
      <c r="AW553" s="11" t="s">
        <v>33</v>
      </c>
      <c r="AX553" s="11" t="s">
        <v>69</v>
      </c>
      <c r="AY553" s="214" t="s">
        <v>171</v>
      </c>
    </row>
    <row r="554" spans="2:65" s="11" customFormat="1">
      <c r="B554" s="203"/>
      <c r="C554" s="204"/>
      <c r="D554" s="205" t="s">
        <v>180</v>
      </c>
      <c r="E554" s="204"/>
      <c r="F554" s="207" t="s">
        <v>766</v>
      </c>
      <c r="G554" s="204"/>
      <c r="H554" s="208">
        <v>210.86199999999999</v>
      </c>
      <c r="I554" s="209"/>
      <c r="J554" s="204"/>
      <c r="K554" s="204"/>
      <c r="L554" s="210"/>
      <c r="M554" s="211"/>
      <c r="N554" s="212"/>
      <c r="O554" s="212"/>
      <c r="P554" s="212"/>
      <c r="Q554" s="212"/>
      <c r="R554" s="212"/>
      <c r="S554" s="212"/>
      <c r="T554" s="213"/>
      <c r="AT554" s="214" t="s">
        <v>180</v>
      </c>
      <c r="AU554" s="214" t="s">
        <v>79</v>
      </c>
      <c r="AV554" s="11" t="s">
        <v>79</v>
      </c>
      <c r="AW554" s="11" t="s">
        <v>6</v>
      </c>
      <c r="AX554" s="11" t="s">
        <v>77</v>
      </c>
      <c r="AY554" s="214" t="s">
        <v>171</v>
      </c>
    </row>
    <row r="555" spans="2:65" s="1" customFormat="1" ht="31.5" customHeight="1">
      <c r="B555" s="39"/>
      <c r="C555" s="191" t="s">
        <v>767</v>
      </c>
      <c r="D555" s="191" t="s">
        <v>173</v>
      </c>
      <c r="E555" s="192" t="s">
        <v>768</v>
      </c>
      <c r="F555" s="193" t="s">
        <v>769</v>
      </c>
      <c r="G555" s="194" t="s">
        <v>411</v>
      </c>
      <c r="H555" s="195">
        <v>1265.1199999999999</v>
      </c>
      <c r="I555" s="196"/>
      <c r="J555" s="197">
        <f>ROUND(I555*H555,2)</f>
        <v>0</v>
      </c>
      <c r="K555" s="193" t="s">
        <v>177</v>
      </c>
      <c r="L555" s="59"/>
      <c r="M555" s="198" t="s">
        <v>21</v>
      </c>
      <c r="N555" s="199" t="s">
        <v>40</v>
      </c>
      <c r="O555" s="40"/>
      <c r="P555" s="200">
        <f>O555*H555</f>
        <v>0</v>
      </c>
      <c r="Q555" s="200">
        <v>3.31E-3</v>
      </c>
      <c r="R555" s="200">
        <f>Q555*H555</f>
        <v>4.1875472</v>
      </c>
      <c r="S555" s="200">
        <v>0</v>
      </c>
      <c r="T555" s="201">
        <f>S555*H555</f>
        <v>0</v>
      </c>
      <c r="AR555" s="22" t="s">
        <v>178</v>
      </c>
      <c r="AT555" s="22" t="s">
        <v>173</v>
      </c>
      <c r="AU555" s="22" t="s">
        <v>79</v>
      </c>
      <c r="AY555" s="22" t="s">
        <v>171</v>
      </c>
      <c r="BE555" s="202">
        <f>IF(N555="základní",J555,0)</f>
        <v>0</v>
      </c>
      <c r="BF555" s="202">
        <f>IF(N555="snížená",J555,0)</f>
        <v>0</v>
      </c>
      <c r="BG555" s="202">
        <f>IF(N555="zákl. přenesená",J555,0)</f>
        <v>0</v>
      </c>
      <c r="BH555" s="202">
        <f>IF(N555="sníž. přenesená",J555,0)</f>
        <v>0</v>
      </c>
      <c r="BI555" s="202">
        <f>IF(N555="nulová",J555,0)</f>
        <v>0</v>
      </c>
      <c r="BJ555" s="22" t="s">
        <v>77</v>
      </c>
      <c r="BK555" s="202">
        <f>ROUND(I555*H555,2)</f>
        <v>0</v>
      </c>
      <c r="BL555" s="22" t="s">
        <v>178</v>
      </c>
      <c r="BM555" s="22" t="s">
        <v>770</v>
      </c>
    </row>
    <row r="556" spans="2:65" s="12" customFormat="1">
      <c r="B556" s="219"/>
      <c r="C556" s="220"/>
      <c r="D556" s="215" t="s">
        <v>180</v>
      </c>
      <c r="E556" s="221" t="s">
        <v>21</v>
      </c>
      <c r="F556" s="222" t="s">
        <v>666</v>
      </c>
      <c r="G556" s="220"/>
      <c r="H556" s="223" t="s">
        <v>21</v>
      </c>
      <c r="I556" s="224"/>
      <c r="J556" s="220"/>
      <c r="K556" s="220"/>
      <c r="L556" s="225"/>
      <c r="M556" s="226"/>
      <c r="N556" s="227"/>
      <c r="O556" s="227"/>
      <c r="P556" s="227"/>
      <c r="Q556" s="227"/>
      <c r="R556" s="227"/>
      <c r="S556" s="227"/>
      <c r="T556" s="228"/>
      <c r="AT556" s="229" t="s">
        <v>180</v>
      </c>
      <c r="AU556" s="229" t="s">
        <v>79</v>
      </c>
      <c r="AV556" s="12" t="s">
        <v>77</v>
      </c>
      <c r="AW556" s="12" t="s">
        <v>33</v>
      </c>
      <c r="AX556" s="12" t="s">
        <v>69</v>
      </c>
      <c r="AY556" s="229" t="s">
        <v>171</v>
      </c>
    </row>
    <row r="557" spans="2:65" s="11" customFormat="1">
      <c r="B557" s="203"/>
      <c r="C557" s="204"/>
      <c r="D557" s="215" t="s">
        <v>180</v>
      </c>
      <c r="E557" s="216" t="s">
        <v>21</v>
      </c>
      <c r="F557" s="217" t="s">
        <v>667</v>
      </c>
      <c r="G557" s="204"/>
      <c r="H557" s="218">
        <v>86.4</v>
      </c>
      <c r="I557" s="209"/>
      <c r="J557" s="204"/>
      <c r="K557" s="204"/>
      <c r="L557" s="210"/>
      <c r="M557" s="211"/>
      <c r="N557" s="212"/>
      <c r="O557" s="212"/>
      <c r="P557" s="212"/>
      <c r="Q557" s="212"/>
      <c r="R557" s="212"/>
      <c r="S557" s="212"/>
      <c r="T557" s="213"/>
      <c r="AT557" s="214" t="s">
        <v>180</v>
      </c>
      <c r="AU557" s="214" t="s">
        <v>79</v>
      </c>
      <c r="AV557" s="11" t="s">
        <v>79</v>
      </c>
      <c r="AW557" s="11" t="s">
        <v>33</v>
      </c>
      <c r="AX557" s="11" t="s">
        <v>69</v>
      </c>
      <c r="AY557" s="214" t="s">
        <v>171</v>
      </c>
    </row>
    <row r="558" spans="2:65" s="11" customFormat="1">
      <c r="B558" s="203"/>
      <c r="C558" s="204"/>
      <c r="D558" s="215" t="s">
        <v>180</v>
      </c>
      <c r="E558" s="216" t="s">
        <v>21</v>
      </c>
      <c r="F558" s="217" t="s">
        <v>668</v>
      </c>
      <c r="G558" s="204"/>
      <c r="H558" s="218">
        <v>8.6</v>
      </c>
      <c r="I558" s="209"/>
      <c r="J558" s="204"/>
      <c r="K558" s="204"/>
      <c r="L558" s="210"/>
      <c r="M558" s="211"/>
      <c r="N558" s="212"/>
      <c r="O558" s="212"/>
      <c r="P558" s="212"/>
      <c r="Q558" s="212"/>
      <c r="R558" s="212"/>
      <c r="S558" s="212"/>
      <c r="T558" s="213"/>
      <c r="AT558" s="214" t="s">
        <v>180</v>
      </c>
      <c r="AU558" s="214" t="s">
        <v>79</v>
      </c>
      <c r="AV558" s="11" t="s">
        <v>79</v>
      </c>
      <c r="AW558" s="11" t="s">
        <v>33</v>
      </c>
      <c r="AX558" s="11" t="s">
        <v>69</v>
      </c>
      <c r="AY558" s="214" t="s">
        <v>171</v>
      </c>
    </row>
    <row r="559" spans="2:65" s="11" customFormat="1">
      <c r="B559" s="203"/>
      <c r="C559" s="204"/>
      <c r="D559" s="215" t="s">
        <v>180</v>
      </c>
      <c r="E559" s="216" t="s">
        <v>21</v>
      </c>
      <c r="F559" s="217" t="s">
        <v>669</v>
      </c>
      <c r="G559" s="204"/>
      <c r="H559" s="218">
        <v>42</v>
      </c>
      <c r="I559" s="209"/>
      <c r="J559" s="204"/>
      <c r="K559" s="204"/>
      <c r="L559" s="210"/>
      <c r="M559" s="211"/>
      <c r="N559" s="212"/>
      <c r="O559" s="212"/>
      <c r="P559" s="212"/>
      <c r="Q559" s="212"/>
      <c r="R559" s="212"/>
      <c r="S559" s="212"/>
      <c r="T559" s="213"/>
      <c r="AT559" s="214" t="s">
        <v>180</v>
      </c>
      <c r="AU559" s="214" t="s">
        <v>79</v>
      </c>
      <c r="AV559" s="11" t="s">
        <v>79</v>
      </c>
      <c r="AW559" s="11" t="s">
        <v>33</v>
      </c>
      <c r="AX559" s="11" t="s">
        <v>69</v>
      </c>
      <c r="AY559" s="214" t="s">
        <v>171</v>
      </c>
    </row>
    <row r="560" spans="2:65" s="11" customFormat="1">
      <c r="B560" s="203"/>
      <c r="C560" s="204"/>
      <c r="D560" s="215" t="s">
        <v>180</v>
      </c>
      <c r="E560" s="216" t="s">
        <v>21</v>
      </c>
      <c r="F560" s="217" t="s">
        <v>670</v>
      </c>
      <c r="G560" s="204"/>
      <c r="H560" s="218">
        <v>5.6</v>
      </c>
      <c r="I560" s="209"/>
      <c r="J560" s="204"/>
      <c r="K560" s="204"/>
      <c r="L560" s="210"/>
      <c r="M560" s="211"/>
      <c r="N560" s="212"/>
      <c r="O560" s="212"/>
      <c r="P560" s="212"/>
      <c r="Q560" s="212"/>
      <c r="R560" s="212"/>
      <c r="S560" s="212"/>
      <c r="T560" s="213"/>
      <c r="AT560" s="214" t="s">
        <v>180</v>
      </c>
      <c r="AU560" s="214" t="s">
        <v>79</v>
      </c>
      <c r="AV560" s="11" t="s">
        <v>79</v>
      </c>
      <c r="AW560" s="11" t="s">
        <v>33</v>
      </c>
      <c r="AX560" s="11" t="s">
        <v>69</v>
      </c>
      <c r="AY560" s="214" t="s">
        <v>171</v>
      </c>
    </row>
    <row r="561" spans="2:51" s="12" customFormat="1">
      <c r="B561" s="219"/>
      <c r="C561" s="220"/>
      <c r="D561" s="215" t="s">
        <v>180</v>
      </c>
      <c r="E561" s="221" t="s">
        <v>21</v>
      </c>
      <c r="F561" s="222" t="s">
        <v>364</v>
      </c>
      <c r="G561" s="220"/>
      <c r="H561" s="223" t="s">
        <v>21</v>
      </c>
      <c r="I561" s="224"/>
      <c r="J561" s="220"/>
      <c r="K561" s="220"/>
      <c r="L561" s="225"/>
      <c r="M561" s="226"/>
      <c r="N561" s="227"/>
      <c r="O561" s="227"/>
      <c r="P561" s="227"/>
      <c r="Q561" s="227"/>
      <c r="R561" s="227"/>
      <c r="S561" s="227"/>
      <c r="T561" s="228"/>
      <c r="AT561" s="229" t="s">
        <v>180</v>
      </c>
      <c r="AU561" s="229" t="s">
        <v>79</v>
      </c>
      <c r="AV561" s="12" t="s">
        <v>77</v>
      </c>
      <c r="AW561" s="12" t="s">
        <v>33</v>
      </c>
      <c r="AX561" s="12" t="s">
        <v>69</v>
      </c>
      <c r="AY561" s="229" t="s">
        <v>171</v>
      </c>
    </row>
    <row r="562" spans="2:51" s="11" customFormat="1">
      <c r="B562" s="203"/>
      <c r="C562" s="204"/>
      <c r="D562" s="215" t="s">
        <v>180</v>
      </c>
      <c r="E562" s="216" t="s">
        <v>21</v>
      </c>
      <c r="F562" s="217" t="s">
        <v>671</v>
      </c>
      <c r="G562" s="204"/>
      <c r="H562" s="218">
        <v>43.2</v>
      </c>
      <c r="I562" s="209"/>
      <c r="J562" s="204"/>
      <c r="K562" s="204"/>
      <c r="L562" s="210"/>
      <c r="M562" s="211"/>
      <c r="N562" s="212"/>
      <c r="O562" s="212"/>
      <c r="P562" s="212"/>
      <c r="Q562" s="212"/>
      <c r="R562" s="212"/>
      <c r="S562" s="212"/>
      <c r="T562" s="213"/>
      <c r="AT562" s="214" t="s">
        <v>180</v>
      </c>
      <c r="AU562" s="214" t="s">
        <v>79</v>
      </c>
      <c r="AV562" s="11" t="s">
        <v>79</v>
      </c>
      <c r="AW562" s="11" t="s">
        <v>33</v>
      </c>
      <c r="AX562" s="11" t="s">
        <v>69</v>
      </c>
      <c r="AY562" s="214" t="s">
        <v>171</v>
      </c>
    </row>
    <row r="563" spans="2:51" s="11" customFormat="1">
      <c r="B563" s="203"/>
      <c r="C563" s="204"/>
      <c r="D563" s="215" t="s">
        <v>180</v>
      </c>
      <c r="E563" s="216" t="s">
        <v>21</v>
      </c>
      <c r="F563" s="217" t="s">
        <v>672</v>
      </c>
      <c r="G563" s="204"/>
      <c r="H563" s="218">
        <v>66</v>
      </c>
      <c r="I563" s="209"/>
      <c r="J563" s="204"/>
      <c r="K563" s="204"/>
      <c r="L563" s="210"/>
      <c r="M563" s="211"/>
      <c r="N563" s="212"/>
      <c r="O563" s="212"/>
      <c r="P563" s="212"/>
      <c r="Q563" s="212"/>
      <c r="R563" s="212"/>
      <c r="S563" s="212"/>
      <c r="T563" s="213"/>
      <c r="AT563" s="214" t="s">
        <v>180</v>
      </c>
      <c r="AU563" s="214" t="s">
        <v>79</v>
      </c>
      <c r="AV563" s="11" t="s">
        <v>79</v>
      </c>
      <c r="AW563" s="11" t="s">
        <v>33</v>
      </c>
      <c r="AX563" s="11" t="s">
        <v>69</v>
      </c>
      <c r="AY563" s="214" t="s">
        <v>171</v>
      </c>
    </row>
    <row r="564" spans="2:51" s="11" customFormat="1">
      <c r="B564" s="203"/>
      <c r="C564" s="204"/>
      <c r="D564" s="215" t="s">
        <v>180</v>
      </c>
      <c r="E564" s="216" t="s">
        <v>21</v>
      </c>
      <c r="F564" s="217" t="s">
        <v>673</v>
      </c>
      <c r="G564" s="204"/>
      <c r="H564" s="218">
        <v>21.4</v>
      </c>
      <c r="I564" s="209"/>
      <c r="J564" s="204"/>
      <c r="K564" s="204"/>
      <c r="L564" s="210"/>
      <c r="M564" s="211"/>
      <c r="N564" s="212"/>
      <c r="O564" s="212"/>
      <c r="P564" s="212"/>
      <c r="Q564" s="212"/>
      <c r="R564" s="212"/>
      <c r="S564" s="212"/>
      <c r="T564" s="213"/>
      <c r="AT564" s="214" t="s">
        <v>180</v>
      </c>
      <c r="AU564" s="214" t="s">
        <v>79</v>
      </c>
      <c r="AV564" s="11" t="s">
        <v>79</v>
      </c>
      <c r="AW564" s="11" t="s">
        <v>33</v>
      </c>
      <c r="AX564" s="11" t="s">
        <v>69</v>
      </c>
      <c r="AY564" s="214" t="s">
        <v>171</v>
      </c>
    </row>
    <row r="565" spans="2:51" s="11" customFormat="1">
      <c r="B565" s="203"/>
      <c r="C565" s="204"/>
      <c r="D565" s="215" t="s">
        <v>180</v>
      </c>
      <c r="E565" s="216" t="s">
        <v>21</v>
      </c>
      <c r="F565" s="217" t="s">
        <v>674</v>
      </c>
      <c r="G565" s="204"/>
      <c r="H565" s="218">
        <v>21.4</v>
      </c>
      <c r="I565" s="209"/>
      <c r="J565" s="204"/>
      <c r="K565" s="204"/>
      <c r="L565" s="210"/>
      <c r="M565" s="211"/>
      <c r="N565" s="212"/>
      <c r="O565" s="212"/>
      <c r="P565" s="212"/>
      <c r="Q565" s="212"/>
      <c r="R565" s="212"/>
      <c r="S565" s="212"/>
      <c r="T565" s="213"/>
      <c r="AT565" s="214" t="s">
        <v>180</v>
      </c>
      <c r="AU565" s="214" t="s">
        <v>79</v>
      </c>
      <c r="AV565" s="11" t="s">
        <v>79</v>
      </c>
      <c r="AW565" s="11" t="s">
        <v>33</v>
      </c>
      <c r="AX565" s="11" t="s">
        <v>69</v>
      </c>
      <c r="AY565" s="214" t="s">
        <v>171</v>
      </c>
    </row>
    <row r="566" spans="2:51" s="11" customFormat="1">
      <c r="B566" s="203"/>
      <c r="C566" s="204"/>
      <c r="D566" s="215" t="s">
        <v>180</v>
      </c>
      <c r="E566" s="216" t="s">
        <v>21</v>
      </c>
      <c r="F566" s="217" t="s">
        <v>675</v>
      </c>
      <c r="G566" s="204"/>
      <c r="H566" s="218">
        <v>5.55</v>
      </c>
      <c r="I566" s="209"/>
      <c r="J566" s="204"/>
      <c r="K566" s="204"/>
      <c r="L566" s="210"/>
      <c r="M566" s="211"/>
      <c r="N566" s="212"/>
      <c r="O566" s="212"/>
      <c r="P566" s="212"/>
      <c r="Q566" s="212"/>
      <c r="R566" s="212"/>
      <c r="S566" s="212"/>
      <c r="T566" s="213"/>
      <c r="AT566" s="214" t="s">
        <v>180</v>
      </c>
      <c r="AU566" s="214" t="s">
        <v>79</v>
      </c>
      <c r="AV566" s="11" t="s">
        <v>79</v>
      </c>
      <c r="AW566" s="11" t="s">
        <v>33</v>
      </c>
      <c r="AX566" s="11" t="s">
        <v>69</v>
      </c>
      <c r="AY566" s="214" t="s">
        <v>171</v>
      </c>
    </row>
    <row r="567" spans="2:51" s="11" customFormat="1">
      <c r="B567" s="203"/>
      <c r="C567" s="204"/>
      <c r="D567" s="215" t="s">
        <v>180</v>
      </c>
      <c r="E567" s="216" t="s">
        <v>21</v>
      </c>
      <c r="F567" s="217" t="s">
        <v>676</v>
      </c>
      <c r="G567" s="204"/>
      <c r="H567" s="218">
        <v>12.2</v>
      </c>
      <c r="I567" s="209"/>
      <c r="J567" s="204"/>
      <c r="K567" s="204"/>
      <c r="L567" s="210"/>
      <c r="M567" s="211"/>
      <c r="N567" s="212"/>
      <c r="O567" s="212"/>
      <c r="P567" s="212"/>
      <c r="Q567" s="212"/>
      <c r="R567" s="212"/>
      <c r="S567" s="212"/>
      <c r="T567" s="213"/>
      <c r="AT567" s="214" t="s">
        <v>180</v>
      </c>
      <c r="AU567" s="214" t="s">
        <v>79</v>
      </c>
      <c r="AV567" s="11" t="s">
        <v>79</v>
      </c>
      <c r="AW567" s="11" t="s">
        <v>33</v>
      </c>
      <c r="AX567" s="11" t="s">
        <v>69</v>
      </c>
      <c r="AY567" s="214" t="s">
        <v>171</v>
      </c>
    </row>
    <row r="568" spans="2:51" s="11" customFormat="1">
      <c r="B568" s="203"/>
      <c r="C568" s="204"/>
      <c r="D568" s="215" t="s">
        <v>180</v>
      </c>
      <c r="E568" s="216" t="s">
        <v>21</v>
      </c>
      <c r="F568" s="217" t="s">
        <v>677</v>
      </c>
      <c r="G568" s="204"/>
      <c r="H568" s="218">
        <v>5.18</v>
      </c>
      <c r="I568" s="209"/>
      <c r="J568" s="204"/>
      <c r="K568" s="204"/>
      <c r="L568" s="210"/>
      <c r="M568" s="211"/>
      <c r="N568" s="212"/>
      <c r="O568" s="212"/>
      <c r="P568" s="212"/>
      <c r="Q568" s="212"/>
      <c r="R568" s="212"/>
      <c r="S568" s="212"/>
      <c r="T568" s="213"/>
      <c r="AT568" s="214" t="s">
        <v>180</v>
      </c>
      <c r="AU568" s="214" t="s">
        <v>79</v>
      </c>
      <c r="AV568" s="11" t="s">
        <v>79</v>
      </c>
      <c r="AW568" s="11" t="s">
        <v>33</v>
      </c>
      <c r="AX568" s="11" t="s">
        <v>69</v>
      </c>
      <c r="AY568" s="214" t="s">
        <v>171</v>
      </c>
    </row>
    <row r="569" spans="2:51" s="11" customFormat="1">
      <c r="B569" s="203"/>
      <c r="C569" s="204"/>
      <c r="D569" s="215" t="s">
        <v>180</v>
      </c>
      <c r="E569" s="216" t="s">
        <v>21</v>
      </c>
      <c r="F569" s="217" t="s">
        <v>678</v>
      </c>
      <c r="G569" s="204"/>
      <c r="H569" s="218">
        <v>6.41</v>
      </c>
      <c r="I569" s="209"/>
      <c r="J569" s="204"/>
      <c r="K569" s="204"/>
      <c r="L569" s="210"/>
      <c r="M569" s="211"/>
      <c r="N569" s="212"/>
      <c r="O569" s="212"/>
      <c r="P569" s="212"/>
      <c r="Q569" s="212"/>
      <c r="R569" s="212"/>
      <c r="S569" s="212"/>
      <c r="T569" s="213"/>
      <c r="AT569" s="214" t="s">
        <v>180</v>
      </c>
      <c r="AU569" s="214" t="s">
        <v>79</v>
      </c>
      <c r="AV569" s="11" t="s">
        <v>79</v>
      </c>
      <c r="AW569" s="11" t="s">
        <v>33</v>
      </c>
      <c r="AX569" s="11" t="s">
        <v>69</v>
      </c>
      <c r="AY569" s="214" t="s">
        <v>171</v>
      </c>
    </row>
    <row r="570" spans="2:51" s="12" customFormat="1">
      <c r="B570" s="219"/>
      <c r="C570" s="220"/>
      <c r="D570" s="215" t="s">
        <v>180</v>
      </c>
      <c r="E570" s="221" t="s">
        <v>21</v>
      </c>
      <c r="F570" s="222" t="s">
        <v>679</v>
      </c>
      <c r="G570" s="220"/>
      <c r="H570" s="223" t="s">
        <v>21</v>
      </c>
      <c r="I570" s="224"/>
      <c r="J570" s="220"/>
      <c r="K570" s="220"/>
      <c r="L570" s="225"/>
      <c r="M570" s="226"/>
      <c r="N570" s="227"/>
      <c r="O570" s="227"/>
      <c r="P570" s="227"/>
      <c r="Q570" s="227"/>
      <c r="R570" s="227"/>
      <c r="S570" s="227"/>
      <c r="T570" s="228"/>
      <c r="AT570" s="229" t="s">
        <v>180</v>
      </c>
      <c r="AU570" s="229" t="s">
        <v>79</v>
      </c>
      <c r="AV570" s="12" t="s">
        <v>77</v>
      </c>
      <c r="AW570" s="12" t="s">
        <v>33</v>
      </c>
      <c r="AX570" s="12" t="s">
        <v>69</v>
      </c>
      <c r="AY570" s="229" t="s">
        <v>171</v>
      </c>
    </row>
    <row r="571" spans="2:51" s="11" customFormat="1">
      <c r="B571" s="203"/>
      <c r="C571" s="204"/>
      <c r="D571" s="215" t="s">
        <v>180</v>
      </c>
      <c r="E571" s="216" t="s">
        <v>21</v>
      </c>
      <c r="F571" s="217" t="s">
        <v>667</v>
      </c>
      <c r="G571" s="204"/>
      <c r="H571" s="218">
        <v>86.4</v>
      </c>
      <c r="I571" s="209"/>
      <c r="J571" s="204"/>
      <c r="K571" s="204"/>
      <c r="L571" s="210"/>
      <c r="M571" s="211"/>
      <c r="N571" s="212"/>
      <c r="O571" s="212"/>
      <c r="P571" s="212"/>
      <c r="Q571" s="212"/>
      <c r="R571" s="212"/>
      <c r="S571" s="212"/>
      <c r="T571" s="213"/>
      <c r="AT571" s="214" t="s">
        <v>180</v>
      </c>
      <c r="AU571" s="214" t="s">
        <v>79</v>
      </c>
      <c r="AV571" s="11" t="s">
        <v>79</v>
      </c>
      <c r="AW571" s="11" t="s">
        <v>33</v>
      </c>
      <c r="AX571" s="11" t="s">
        <v>69</v>
      </c>
      <c r="AY571" s="214" t="s">
        <v>171</v>
      </c>
    </row>
    <row r="572" spans="2:51" s="11" customFormat="1">
      <c r="B572" s="203"/>
      <c r="C572" s="204"/>
      <c r="D572" s="215" t="s">
        <v>180</v>
      </c>
      <c r="E572" s="216" t="s">
        <v>21</v>
      </c>
      <c r="F572" s="217" t="s">
        <v>680</v>
      </c>
      <c r="G572" s="204"/>
      <c r="H572" s="218">
        <v>24</v>
      </c>
      <c r="I572" s="209"/>
      <c r="J572" s="204"/>
      <c r="K572" s="204"/>
      <c r="L572" s="210"/>
      <c r="M572" s="211"/>
      <c r="N572" s="212"/>
      <c r="O572" s="212"/>
      <c r="P572" s="212"/>
      <c r="Q572" s="212"/>
      <c r="R572" s="212"/>
      <c r="S572" s="212"/>
      <c r="T572" s="213"/>
      <c r="AT572" s="214" t="s">
        <v>180</v>
      </c>
      <c r="AU572" s="214" t="s">
        <v>79</v>
      </c>
      <c r="AV572" s="11" t="s">
        <v>79</v>
      </c>
      <c r="AW572" s="11" t="s">
        <v>33</v>
      </c>
      <c r="AX572" s="11" t="s">
        <v>69</v>
      </c>
      <c r="AY572" s="214" t="s">
        <v>171</v>
      </c>
    </row>
    <row r="573" spans="2:51" s="11" customFormat="1">
      <c r="B573" s="203"/>
      <c r="C573" s="204"/>
      <c r="D573" s="215" t="s">
        <v>180</v>
      </c>
      <c r="E573" s="216" t="s">
        <v>21</v>
      </c>
      <c r="F573" s="217" t="s">
        <v>668</v>
      </c>
      <c r="G573" s="204"/>
      <c r="H573" s="218">
        <v>8.6</v>
      </c>
      <c r="I573" s="209"/>
      <c r="J573" s="204"/>
      <c r="K573" s="204"/>
      <c r="L573" s="210"/>
      <c r="M573" s="211"/>
      <c r="N573" s="212"/>
      <c r="O573" s="212"/>
      <c r="P573" s="212"/>
      <c r="Q573" s="212"/>
      <c r="R573" s="212"/>
      <c r="S573" s="212"/>
      <c r="T573" s="213"/>
      <c r="AT573" s="214" t="s">
        <v>180</v>
      </c>
      <c r="AU573" s="214" t="s">
        <v>79</v>
      </c>
      <c r="AV573" s="11" t="s">
        <v>79</v>
      </c>
      <c r="AW573" s="11" t="s">
        <v>33</v>
      </c>
      <c r="AX573" s="11" t="s">
        <v>69</v>
      </c>
      <c r="AY573" s="214" t="s">
        <v>171</v>
      </c>
    </row>
    <row r="574" spans="2:51" s="11" customFormat="1">
      <c r="B574" s="203"/>
      <c r="C574" s="204"/>
      <c r="D574" s="215" t="s">
        <v>180</v>
      </c>
      <c r="E574" s="216" t="s">
        <v>21</v>
      </c>
      <c r="F574" s="217" t="s">
        <v>681</v>
      </c>
      <c r="G574" s="204"/>
      <c r="H574" s="218">
        <v>11.8</v>
      </c>
      <c r="I574" s="209"/>
      <c r="J574" s="204"/>
      <c r="K574" s="204"/>
      <c r="L574" s="210"/>
      <c r="M574" s="211"/>
      <c r="N574" s="212"/>
      <c r="O574" s="212"/>
      <c r="P574" s="212"/>
      <c r="Q574" s="212"/>
      <c r="R574" s="212"/>
      <c r="S574" s="212"/>
      <c r="T574" s="213"/>
      <c r="AT574" s="214" t="s">
        <v>180</v>
      </c>
      <c r="AU574" s="214" t="s">
        <v>79</v>
      </c>
      <c r="AV574" s="11" t="s">
        <v>79</v>
      </c>
      <c r="AW574" s="11" t="s">
        <v>33</v>
      </c>
      <c r="AX574" s="11" t="s">
        <v>69</v>
      </c>
      <c r="AY574" s="214" t="s">
        <v>171</v>
      </c>
    </row>
    <row r="575" spans="2:51" s="12" customFormat="1">
      <c r="B575" s="219"/>
      <c r="C575" s="220"/>
      <c r="D575" s="215" t="s">
        <v>180</v>
      </c>
      <c r="E575" s="221" t="s">
        <v>21</v>
      </c>
      <c r="F575" s="222" t="s">
        <v>682</v>
      </c>
      <c r="G575" s="220"/>
      <c r="H575" s="223" t="s">
        <v>21</v>
      </c>
      <c r="I575" s="224"/>
      <c r="J575" s="220"/>
      <c r="K575" s="220"/>
      <c r="L575" s="225"/>
      <c r="M575" s="226"/>
      <c r="N575" s="227"/>
      <c r="O575" s="227"/>
      <c r="P575" s="227"/>
      <c r="Q575" s="227"/>
      <c r="R575" s="227"/>
      <c r="S575" s="227"/>
      <c r="T575" s="228"/>
      <c r="AT575" s="229" t="s">
        <v>180</v>
      </c>
      <c r="AU575" s="229" t="s">
        <v>79</v>
      </c>
      <c r="AV575" s="12" t="s">
        <v>77</v>
      </c>
      <c r="AW575" s="12" t="s">
        <v>33</v>
      </c>
      <c r="AX575" s="12" t="s">
        <v>69</v>
      </c>
      <c r="AY575" s="229" t="s">
        <v>171</v>
      </c>
    </row>
    <row r="576" spans="2:51" s="11" customFormat="1">
      <c r="B576" s="203"/>
      <c r="C576" s="204"/>
      <c r="D576" s="215" t="s">
        <v>180</v>
      </c>
      <c r="E576" s="216" t="s">
        <v>21</v>
      </c>
      <c r="F576" s="217" t="s">
        <v>683</v>
      </c>
      <c r="G576" s="204"/>
      <c r="H576" s="218">
        <v>154</v>
      </c>
      <c r="I576" s="209"/>
      <c r="J576" s="204"/>
      <c r="K576" s="204"/>
      <c r="L576" s="210"/>
      <c r="M576" s="211"/>
      <c r="N576" s="212"/>
      <c r="O576" s="212"/>
      <c r="P576" s="212"/>
      <c r="Q576" s="212"/>
      <c r="R576" s="212"/>
      <c r="S576" s="212"/>
      <c r="T576" s="213"/>
      <c r="AT576" s="214" t="s">
        <v>180</v>
      </c>
      <c r="AU576" s="214" t="s">
        <v>79</v>
      </c>
      <c r="AV576" s="11" t="s">
        <v>79</v>
      </c>
      <c r="AW576" s="11" t="s">
        <v>33</v>
      </c>
      <c r="AX576" s="11" t="s">
        <v>69</v>
      </c>
      <c r="AY576" s="214" t="s">
        <v>171</v>
      </c>
    </row>
    <row r="577" spans="2:51" s="11" customFormat="1">
      <c r="B577" s="203"/>
      <c r="C577" s="204"/>
      <c r="D577" s="215" t="s">
        <v>180</v>
      </c>
      <c r="E577" s="216" t="s">
        <v>21</v>
      </c>
      <c r="F577" s="217" t="s">
        <v>684</v>
      </c>
      <c r="G577" s="204"/>
      <c r="H577" s="218">
        <v>94.4</v>
      </c>
      <c r="I577" s="209"/>
      <c r="J577" s="204"/>
      <c r="K577" s="204"/>
      <c r="L577" s="210"/>
      <c r="M577" s="211"/>
      <c r="N577" s="212"/>
      <c r="O577" s="212"/>
      <c r="P577" s="212"/>
      <c r="Q577" s="212"/>
      <c r="R577" s="212"/>
      <c r="S577" s="212"/>
      <c r="T577" s="213"/>
      <c r="AT577" s="214" t="s">
        <v>180</v>
      </c>
      <c r="AU577" s="214" t="s">
        <v>79</v>
      </c>
      <c r="AV577" s="11" t="s">
        <v>79</v>
      </c>
      <c r="AW577" s="11" t="s">
        <v>33</v>
      </c>
      <c r="AX577" s="11" t="s">
        <v>69</v>
      </c>
      <c r="AY577" s="214" t="s">
        <v>171</v>
      </c>
    </row>
    <row r="578" spans="2:51" s="11" customFormat="1">
      <c r="B578" s="203"/>
      <c r="C578" s="204"/>
      <c r="D578" s="215" t="s">
        <v>180</v>
      </c>
      <c r="E578" s="216" t="s">
        <v>21</v>
      </c>
      <c r="F578" s="217" t="s">
        <v>685</v>
      </c>
      <c r="G578" s="204"/>
      <c r="H578" s="218">
        <v>16.52</v>
      </c>
      <c r="I578" s="209"/>
      <c r="J578" s="204"/>
      <c r="K578" s="204"/>
      <c r="L578" s="210"/>
      <c r="M578" s="211"/>
      <c r="N578" s="212"/>
      <c r="O578" s="212"/>
      <c r="P578" s="212"/>
      <c r="Q578" s="212"/>
      <c r="R578" s="212"/>
      <c r="S578" s="212"/>
      <c r="T578" s="213"/>
      <c r="AT578" s="214" t="s">
        <v>180</v>
      </c>
      <c r="AU578" s="214" t="s">
        <v>79</v>
      </c>
      <c r="AV578" s="11" t="s">
        <v>79</v>
      </c>
      <c r="AW578" s="11" t="s">
        <v>33</v>
      </c>
      <c r="AX578" s="11" t="s">
        <v>69</v>
      </c>
      <c r="AY578" s="214" t="s">
        <v>171</v>
      </c>
    </row>
    <row r="579" spans="2:51" s="11" customFormat="1">
      <c r="B579" s="203"/>
      <c r="C579" s="204"/>
      <c r="D579" s="215" t="s">
        <v>180</v>
      </c>
      <c r="E579" s="216" t="s">
        <v>21</v>
      </c>
      <c r="F579" s="217" t="s">
        <v>686</v>
      </c>
      <c r="G579" s="204"/>
      <c r="H579" s="218">
        <v>12.2</v>
      </c>
      <c r="I579" s="209"/>
      <c r="J579" s="204"/>
      <c r="K579" s="204"/>
      <c r="L579" s="210"/>
      <c r="M579" s="211"/>
      <c r="N579" s="212"/>
      <c r="O579" s="212"/>
      <c r="P579" s="212"/>
      <c r="Q579" s="212"/>
      <c r="R579" s="212"/>
      <c r="S579" s="212"/>
      <c r="T579" s="213"/>
      <c r="AT579" s="214" t="s">
        <v>180</v>
      </c>
      <c r="AU579" s="214" t="s">
        <v>79</v>
      </c>
      <c r="AV579" s="11" t="s">
        <v>79</v>
      </c>
      <c r="AW579" s="11" t="s">
        <v>33</v>
      </c>
      <c r="AX579" s="11" t="s">
        <v>69</v>
      </c>
      <c r="AY579" s="214" t="s">
        <v>171</v>
      </c>
    </row>
    <row r="580" spans="2:51" s="12" customFormat="1">
      <c r="B580" s="219"/>
      <c r="C580" s="220"/>
      <c r="D580" s="215" t="s">
        <v>180</v>
      </c>
      <c r="E580" s="221" t="s">
        <v>21</v>
      </c>
      <c r="F580" s="222" t="s">
        <v>687</v>
      </c>
      <c r="G580" s="220"/>
      <c r="H580" s="223" t="s">
        <v>21</v>
      </c>
      <c r="I580" s="224"/>
      <c r="J580" s="220"/>
      <c r="K580" s="220"/>
      <c r="L580" s="225"/>
      <c r="M580" s="226"/>
      <c r="N580" s="227"/>
      <c r="O580" s="227"/>
      <c r="P580" s="227"/>
      <c r="Q580" s="227"/>
      <c r="R580" s="227"/>
      <c r="S580" s="227"/>
      <c r="T580" s="228"/>
      <c r="AT580" s="229" t="s">
        <v>180</v>
      </c>
      <c r="AU580" s="229" t="s">
        <v>79</v>
      </c>
      <c r="AV580" s="12" t="s">
        <v>77</v>
      </c>
      <c r="AW580" s="12" t="s">
        <v>33</v>
      </c>
      <c r="AX580" s="12" t="s">
        <v>69</v>
      </c>
      <c r="AY580" s="229" t="s">
        <v>171</v>
      </c>
    </row>
    <row r="581" spans="2:51" s="11" customFormat="1">
      <c r="B581" s="203"/>
      <c r="C581" s="204"/>
      <c r="D581" s="215" t="s">
        <v>180</v>
      </c>
      <c r="E581" s="216" t="s">
        <v>21</v>
      </c>
      <c r="F581" s="217" t="s">
        <v>688</v>
      </c>
      <c r="G581" s="204"/>
      <c r="H581" s="218">
        <v>200.6</v>
      </c>
      <c r="I581" s="209"/>
      <c r="J581" s="204"/>
      <c r="K581" s="204"/>
      <c r="L581" s="210"/>
      <c r="M581" s="211"/>
      <c r="N581" s="212"/>
      <c r="O581" s="212"/>
      <c r="P581" s="212"/>
      <c r="Q581" s="212"/>
      <c r="R581" s="212"/>
      <c r="S581" s="212"/>
      <c r="T581" s="213"/>
      <c r="AT581" s="214" t="s">
        <v>180</v>
      </c>
      <c r="AU581" s="214" t="s">
        <v>79</v>
      </c>
      <c r="AV581" s="11" t="s">
        <v>79</v>
      </c>
      <c r="AW581" s="11" t="s">
        <v>33</v>
      </c>
      <c r="AX581" s="11" t="s">
        <v>69</v>
      </c>
      <c r="AY581" s="214" t="s">
        <v>171</v>
      </c>
    </row>
    <row r="582" spans="2:51" s="11" customFormat="1">
      <c r="B582" s="203"/>
      <c r="C582" s="204"/>
      <c r="D582" s="215" t="s">
        <v>180</v>
      </c>
      <c r="E582" s="216" t="s">
        <v>21</v>
      </c>
      <c r="F582" s="217" t="s">
        <v>689</v>
      </c>
      <c r="G582" s="204"/>
      <c r="H582" s="218">
        <v>12.8</v>
      </c>
      <c r="I582" s="209"/>
      <c r="J582" s="204"/>
      <c r="K582" s="204"/>
      <c r="L582" s="210"/>
      <c r="M582" s="211"/>
      <c r="N582" s="212"/>
      <c r="O582" s="212"/>
      <c r="P582" s="212"/>
      <c r="Q582" s="212"/>
      <c r="R582" s="212"/>
      <c r="S582" s="212"/>
      <c r="T582" s="213"/>
      <c r="AT582" s="214" t="s">
        <v>180</v>
      </c>
      <c r="AU582" s="214" t="s">
        <v>79</v>
      </c>
      <c r="AV582" s="11" t="s">
        <v>79</v>
      </c>
      <c r="AW582" s="11" t="s">
        <v>33</v>
      </c>
      <c r="AX582" s="11" t="s">
        <v>69</v>
      </c>
      <c r="AY582" s="214" t="s">
        <v>171</v>
      </c>
    </row>
    <row r="583" spans="2:51" s="11" customFormat="1">
      <c r="B583" s="203"/>
      <c r="C583" s="204"/>
      <c r="D583" s="215" t="s">
        <v>180</v>
      </c>
      <c r="E583" s="216" t="s">
        <v>21</v>
      </c>
      <c r="F583" s="217" t="s">
        <v>690</v>
      </c>
      <c r="G583" s="204"/>
      <c r="H583" s="218">
        <v>95.4</v>
      </c>
      <c r="I583" s="209"/>
      <c r="J583" s="204"/>
      <c r="K583" s="204"/>
      <c r="L583" s="210"/>
      <c r="M583" s="211"/>
      <c r="N583" s="212"/>
      <c r="O583" s="212"/>
      <c r="P583" s="212"/>
      <c r="Q583" s="212"/>
      <c r="R583" s="212"/>
      <c r="S583" s="212"/>
      <c r="T583" s="213"/>
      <c r="AT583" s="214" t="s">
        <v>180</v>
      </c>
      <c r="AU583" s="214" t="s">
        <v>79</v>
      </c>
      <c r="AV583" s="11" t="s">
        <v>79</v>
      </c>
      <c r="AW583" s="11" t="s">
        <v>33</v>
      </c>
      <c r="AX583" s="11" t="s">
        <v>69</v>
      </c>
      <c r="AY583" s="214" t="s">
        <v>171</v>
      </c>
    </row>
    <row r="584" spans="2:51" s="11" customFormat="1">
      <c r="B584" s="203"/>
      <c r="C584" s="204"/>
      <c r="D584" s="215" t="s">
        <v>180</v>
      </c>
      <c r="E584" s="216" t="s">
        <v>21</v>
      </c>
      <c r="F584" s="217" t="s">
        <v>686</v>
      </c>
      <c r="G584" s="204"/>
      <c r="H584" s="218">
        <v>12.2</v>
      </c>
      <c r="I584" s="209"/>
      <c r="J584" s="204"/>
      <c r="K584" s="204"/>
      <c r="L584" s="210"/>
      <c r="M584" s="211"/>
      <c r="N584" s="212"/>
      <c r="O584" s="212"/>
      <c r="P584" s="212"/>
      <c r="Q584" s="212"/>
      <c r="R584" s="212"/>
      <c r="S584" s="212"/>
      <c r="T584" s="213"/>
      <c r="AT584" s="214" t="s">
        <v>180</v>
      </c>
      <c r="AU584" s="214" t="s">
        <v>79</v>
      </c>
      <c r="AV584" s="11" t="s">
        <v>79</v>
      </c>
      <c r="AW584" s="11" t="s">
        <v>33</v>
      </c>
      <c r="AX584" s="11" t="s">
        <v>69</v>
      </c>
      <c r="AY584" s="214" t="s">
        <v>171</v>
      </c>
    </row>
    <row r="585" spans="2:51" s="12" customFormat="1">
      <c r="B585" s="219"/>
      <c r="C585" s="220"/>
      <c r="D585" s="215" t="s">
        <v>180</v>
      </c>
      <c r="E585" s="221" t="s">
        <v>21</v>
      </c>
      <c r="F585" s="222" t="s">
        <v>691</v>
      </c>
      <c r="G585" s="220"/>
      <c r="H585" s="223" t="s">
        <v>21</v>
      </c>
      <c r="I585" s="224"/>
      <c r="J585" s="220"/>
      <c r="K585" s="220"/>
      <c r="L585" s="225"/>
      <c r="M585" s="226"/>
      <c r="N585" s="227"/>
      <c r="O585" s="227"/>
      <c r="P585" s="227"/>
      <c r="Q585" s="227"/>
      <c r="R585" s="227"/>
      <c r="S585" s="227"/>
      <c r="T585" s="228"/>
      <c r="AT585" s="229" t="s">
        <v>180</v>
      </c>
      <c r="AU585" s="229" t="s">
        <v>79</v>
      </c>
      <c r="AV585" s="12" t="s">
        <v>77</v>
      </c>
      <c r="AW585" s="12" t="s">
        <v>33</v>
      </c>
      <c r="AX585" s="12" t="s">
        <v>69</v>
      </c>
      <c r="AY585" s="229" t="s">
        <v>171</v>
      </c>
    </row>
    <row r="586" spans="2:51" s="11" customFormat="1">
      <c r="B586" s="203"/>
      <c r="C586" s="204"/>
      <c r="D586" s="215" t="s">
        <v>180</v>
      </c>
      <c r="E586" s="216" t="s">
        <v>21</v>
      </c>
      <c r="F586" s="217" t="s">
        <v>692</v>
      </c>
      <c r="G586" s="204"/>
      <c r="H586" s="218">
        <v>93.6</v>
      </c>
      <c r="I586" s="209"/>
      <c r="J586" s="204"/>
      <c r="K586" s="204"/>
      <c r="L586" s="210"/>
      <c r="M586" s="211"/>
      <c r="N586" s="212"/>
      <c r="O586" s="212"/>
      <c r="P586" s="212"/>
      <c r="Q586" s="212"/>
      <c r="R586" s="212"/>
      <c r="S586" s="212"/>
      <c r="T586" s="213"/>
      <c r="AT586" s="214" t="s">
        <v>180</v>
      </c>
      <c r="AU586" s="214" t="s">
        <v>79</v>
      </c>
      <c r="AV586" s="11" t="s">
        <v>79</v>
      </c>
      <c r="AW586" s="11" t="s">
        <v>33</v>
      </c>
      <c r="AX586" s="11" t="s">
        <v>69</v>
      </c>
      <c r="AY586" s="214" t="s">
        <v>171</v>
      </c>
    </row>
    <row r="587" spans="2:51" s="11" customFormat="1">
      <c r="B587" s="203"/>
      <c r="C587" s="204"/>
      <c r="D587" s="215" t="s">
        <v>180</v>
      </c>
      <c r="E587" s="216" t="s">
        <v>21</v>
      </c>
      <c r="F587" s="217" t="s">
        <v>680</v>
      </c>
      <c r="G587" s="204"/>
      <c r="H587" s="218">
        <v>24</v>
      </c>
      <c r="I587" s="209"/>
      <c r="J587" s="204"/>
      <c r="K587" s="204"/>
      <c r="L587" s="210"/>
      <c r="M587" s="211"/>
      <c r="N587" s="212"/>
      <c r="O587" s="212"/>
      <c r="P587" s="212"/>
      <c r="Q587" s="212"/>
      <c r="R587" s="212"/>
      <c r="S587" s="212"/>
      <c r="T587" s="213"/>
      <c r="AT587" s="214" t="s">
        <v>180</v>
      </c>
      <c r="AU587" s="214" t="s">
        <v>79</v>
      </c>
      <c r="AV587" s="11" t="s">
        <v>79</v>
      </c>
      <c r="AW587" s="11" t="s">
        <v>33</v>
      </c>
      <c r="AX587" s="11" t="s">
        <v>69</v>
      </c>
      <c r="AY587" s="214" t="s">
        <v>171</v>
      </c>
    </row>
    <row r="588" spans="2:51" s="11" customFormat="1">
      <c r="B588" s="203"/>
      <c r="C588" s="204"/>
      <c r="D588" s="215" t="s">
        <v>180</v>
      </c>
      <c r="E588" s="216" t="s">
        <v>21</v>
      </c>
      <c r="F588" s="217" t="s">
        <v>668</v>
      </c>
      <c r="G588" s="204"/>
      <c r="H588" s="218">
        <v>8.6</v>
      </c>
      <c r="I588" s="209"/>
      <c r="J588" s="204"/>
      <c r="K588" s="204"/>
      <c r="L588" s="210"/>
      <c r="M588" s="211"/>
      <c r="N588" s="212"/>
      <c r="O588" s="212"/>
      <c r="P588" s="212"/>
      <c r="Q588" s="212"/>
      <c r="R588" s="212"/>
      <c r="S588" s="212"/>
      <c r="T588" s="213"/>
      <c r="AT588" s="214" t="s">
        <v>180</v>
      </c>
      <c r="AU588" s="214" t="s">
        <v>79</v>
      </c>
      <c r="AV588" s="11" t="s">
        <v>79</v>
      </c>
      <c r="AW588" s="11" t="s">
        <v>33</v>
      </c>
      <c r="AX588" s="11" t="s">
        <v>69</v>
      </c>
      <c r="AY588" s="214" t="s">
        <v>171</v>
      </c>
    </row>
    <row r="589" spans="2:51" s="11" customFormat="1">
      <c r="B589" s="203"/>
      <c r="C589" s="204"/>
      <c r="D589" s="215" t="s">
        <v>180</v>
      </c>
      <c r="E589" s="216" t="s">
        <v>21</v>
      </c>
      <c r="F589" s="217" t="s">
        <v>693</v>
      </c>
      <c r="G589" s="204"/>
      <c r="H589" s="218">
        <v>5.86</v>
      </c>
      <c r="I589" s="209"/>
      <c r="J589" s="204"/>
      <c r="K589" s="204"/>
      <c r="L589" s="210"/>
      <c r="M589" s="211"/>
      <c r="N589" s="212"/>
      <c r="O589" s="212"/>
      <c r="P589" s="212"/>
      <c r="Q589" s="212"/>
      <c r="R589" s="212"/>
      <c r="S589" s="212"/>
      <c r="T589" s="213"/>
      <c r="AT589" s="214" t="s">
        <v>180</v>
      </c>
      <c r="AU589" s="214" t="s">
        <v>79</v>
      </c>
      <c r="AV589" s="11" t="s">
        <v>79</v>
      </c>
      <c r="AW589" s="11" t="s">
        <v>33</v>
      </c>
      <c r="AX589" s="11" t="s">
        <v>69</v>
      </c>
      <c r="AY589" s="214" t="s">
        <v>171</v>
      </c>
    </row>
    <row r="590" spans="2:51" s="12" customFormat="1">
      <c r="B590" s="219"/>
      <c r="C590" s="220"/>
      <c r="D590" s="215" t="s">
        <v>180</v>
      </c>
      <c r="E590" s="221" t="s">
        <v>21</v>
      </c>
      <c r="F590" s="222" t="s">
        <v>694</v>
      </c>
      <c r="G590" s="220"/>
      <c r="H590" s="223" t="s">
        <v>21</v>
      </c>
      <c r="I590" s="224"/>
      <c r="J590" s="220"/>
      <c r="K590" s="220"/>
      <c r="L590" s="225"/>
      <c r="M590" s="226"/>
      <c r="N590" s="227"/>
      <c r="O590" s="227"/>
      <c r="P590" s="227"/>
      <c r="Q590" s="227"/>
      <c r="R590" s="227"/>
      <c r="S590" s="227"/>
      <c r="T590" s="228"/>
      <c r="AT590" s="229" t="s">
        <v>180</v>
      </c>
      <c r="AU590" s="229" t="s">
        <v>79</v>
      </c>
      <c r="AV590" s="12" t="s">
        <v>77</v>
      </c>
      <c r="AW590" s="12" t="s">
        <v>33</v>
      </c>
      <c r="AX590" s="12" t="s">
        <v>69</v>
      </c>
      <c r="AY590" s="229" t="s">
        <v>171</v>
      </c>
    </row>
    <row r="591" spans="2:51" s="11" customFormat="1">
      <c r="B591" s="203"/>
      <c r="C591" s="204"/>
      <c r="D591" s="215" t="s">
        <v>180</v>
      </c>
      <c r="E591" s="216" t="s">
        <v>21</v>
      </c>
      <c r="F591" s="217" t="s">
        <v>695</v>
      </c>
      <c r="G591" s="204"/>
      <c r="H591" s="218">
        <v>9</v>
      </c>
      <c r="I591" s="209"/>
      <c r="J591" s="204"/>
      <c r="K591" s="204"/>
      <c r="L591" s="210"/>
      <c r="M591" s="211"/>
      <c r="N591" s="212"/>
      <c r="O591" s="212"/>
      <c r="P591" s="212"/>
      <c r="Q591" s="212"/>
      <c r="R591" s="212"/>
      <c r="S591" s="212"/>
      <c r="T591" s="213"/>
      <c r="AT591" s="214" t="s">
        <v>180</v>
      </c>
      <c r="AU591" s="214" t="s">
        <v>79</v>
      </c>
      <c r="AV591" s="11" t="s">
        <v>79</v>
      </c>
      <c r="AW591" s="11" t="s">
        <v>33</v>
      </c>
      <c r="AX591" s="11" t="s">
        <v>69</v>
      </c>
      <c r="AY591" s="214" t="s">
        <v>171</v>
      </c>
    </row>
    <row r="592" spans="2:51" s="11" customFormat="1">
      <c r="B592" s="203"/>
      <c r="C592" s="204"/>
      <c r="D592" s="215" t="s">
        <v>180</v>
      </c>
      <c r="E592" s="216" t="s">
        <v>21</v>
      </c>
      <c r="F592" s="217" t="s">
        <v>696</v>
      </c>
      <c r="G592" s="204"/>
      <c r="H592" s="218">
        <v>9.6</v>
      </c>
      <c r="I592" s="209"/>
      <c r="J592" s="204"/>
      <c r="K592" s="204"/>
      <c r="L592" s="210"/>
      <c r="M592" s="211"/>
      <c r="N592" s="212"/>
      <c r="O592" s="212"/>
      <c r="P592" s="212"/>
      <c r="Q592" s="212"/>
      <c r="R592" s="212"/>
      <c r="S592" s="212"/>
      <c r="T592" s="213"/>
      <c r="AT592" s="214" t="s">
        <v>180</v>
      </c>
      <c r="AU592" s="214" t="s">
        <v>79</v>
      </c>
      <c r="AV592" s="11" t="s">
        <v>79</v>
      </c>
      <c r="AW592" s="11" t="s">
        <v>33</v>
      </c>
      <c r="AX592" s="11" t="s">
        <v>69</v>
      </c>
      <c r="AY592" s="214" t="s">
        <v>171</v>
      </c>
    </row>
    <row r="593" spans="2:65" s="11" customFormat="1">
      <c r="B593" s="203"/>
      <c r="C593" s="204"/>
      <c r="D593" s="215" t="s">
        <v>180</v>
      </c>
      <c r="E593" s="216" t="s">
        <v>21</v>
      </c>
      <c r="F593" s="217" t="s">
        <v>697</v>
      </c>
      <c r="G593" s="204"/>
      <c r="H593" s="218">
        <v>21.6</v>
      </c>
      <c r="I593" s="209"/>
      <c r="J593" s="204"/>
      <c r="K593" s="204"/>
      <c r="L593" s="210"/>
      <c r="M593" s="211"/>
      <c r="N593" s="212"/>
      <c r="O593" s="212"/>
      <c r="P593" s="212"/>
      <c r="Q593" s="212"/>
      <c r="R593" s="212"/>
      <c r="S593" s="212"/>
      <c r="T593" s="213"/>
      <c r="AT593" s="214" t="s">
        <v>180</v>
      </c>
      <c r="AU593" s="214" t="s">
        <v>79</v>
      </c>
      <c r="AV593" s="11" t="s">
        <v>79</v>
      </c>
      <c r="AW593" s="11" t="s">
        <v>33</v>
      </c>
      <c r="AX593" s="11" t="s">
        <v>69</v>
      </c>
      <c r="AY593" s="214" t="s">
        <v>171</v>
      </c>
    </row>
    <row r="594" spans="2:65" s="11" customFormat="1">
      <c r="B594" s="203"/>
      <c r="C594" s="204"/>
      <c r="D594" s="205" t="s">
        <v>180</v>
      </c>
      <c r="E594" s="206" t="s">
        <v>21</v>
      </c>
      <c r="F594" s="207" t="s">
        <v>698</v>
      </c>
      <c r="G594" s="204"/>
      <c r="H594" s="208">
        <v>40</v>
      </c>
      <c r="I594" s="209"/>
      <c r="J594" s="204"/>
      <c r="K594" s="204"/>
      <c r="L594" s="210"/>
      <c r="M594" s="211"/>
      <c r="N594" s="212"/>
      <c r="O594" s="212"/>
      <c r="P594" s="212"/>
      <c r="Q594" s="212"/>
      <c r="R594" s="212"/>
      <c r="S594" s="212"/>
      <c r="T594" s="213"/>
      <c r="AT594" s="214" t="s">
        <v>180</v>
      </c>
      <c r="AU594" s="214" t="s">
        <v>79</v>
      </c>
      <c r="AV594" s="11" t="s">
        <v>79</v>
      </c>
      <c r="AW594" s="11" t="s">
        <v>33</v>
      </c>
      <c r="AX594" s="11" t="s">
        <v>69</v>
      </c>
      <c r="AY594" s="214" t="s">
        <v>171</v>
      </c>
    </row>
    <row r="595" spans="2:65" s="1" customFormat="1" ht="22.5" customHeight="1">
      <c r="B595" s="39"/>
      <c r="C595" s="230" t="s">
        <v>771</v>
      </c>
      <c r="D595" s="230" t="s">
        <v>290</v>
      </c>
      <c r="E595" s="231" t="s">
        <v>772</v>
      </c>
      <c r="F595" s="232" t="s">
        <v>773</v>
      </c>
      <c r="G595" s="233" t="s">
        <v>176</v>
      </c>
      <c r="H595" s="234">
        <v>433.17700000000002</v>
      </c>
      <c r="I595" s="235"/>
      <c r="J595" s="236">
        <f>ROUND(I595*H595,2)</f>
        <v>0</v>
      </c>
      <c r="K595" s="232" t="s">
        <v>177</v>
      </c>
      <c r="L595" s="237"/>
      <c r="M595" s="238" t="s">
        <v>21</v>
      </c>
      <c r="N595" s="239" t="s">
        <v>40</v>
      </c>
      <c r="O595" s="40"/>
      <c r="P595" s="200">
        <f>O595*H595</f>
        <v>0</v>
      </c>
      <c r="Q595" s="200">
        <v>8.9999999999999998E-4</v>
      </c>
      <c r="R595" s="200">
        <f>Q595*H595</f>
        <v>0.38985930000000002</v>
      </c>
      <c r="S595" s="200">
        <v>0</v>
      </c>
      <c r="T595" s="201">
        <f>S595*H595</f>
        <v>0</v>
      </c>
      <c r="AR595" s="22" t="s">
        <v>212</v>
      </c>
      <c r="AT595" s="22" t="s">
        <v>290</v>
      </c>
      <c r="AU595" s="22" t="s">
        <v>79</v>
      </c>
      <c r="AY595" s="22" t="s">
        <v>171</v>
      </c>
      <c r="BE595" s="202">
        <f>IF(N595="základní",J595,0)</f>
        <v>0</v>
      </c>
      <c r="BF595" s="202">
        <f>IF(N595="snížená",J595,0)</f>
        <v>0</v>
      </c>
      <c r="BG595" s="202">
        <f>IF(N595="zákl. přenesená",J595,0)</f>
        <v>0</v>
      </c>
      <c r="BH595" s="202">
        <f>IF(N595="sníž. přenesená",J595,0)</f>
        <v>0</v>
      </c>
      <c r="BI595" s="202">
        <f>IF(N595="nulová",J595,0)</f>
        <v>0</v>
      </c>
      <c r="BJ595" s="22" t="s">
        <v>77</v>
      </c>
      <c r="BK595" s="202">
        <f>ROUND(I595*H595,2)</f>
        <v>0</v>
      </c>
      <c r="BL595" s="22" t="s">
        <v>178</v>
      </c>
      <c r="BM595" s="22" t="s">
        <v>774</v>
      </c>
    </row>
    <row r="596" spans="2:65" s="12" customFormat="1">
      <c r="B596" s="219"/>
      <c r="C596" s="220"/>
      <c r="D596" s="215" t="s">
        <v>180</v>
      </c>
      <c r="E596" s="221" t="s">
        <v>21</v>
      </c>
      <c r="F596" s="222" t="s">
        <v>666</v>
      </c>
      <c r="G596" s="220"/>
      <c r="H596" s="223" t="s">
        <v>21</v>
      </c>
      <c r="I596" s="224"/>
      <c r="J596" s="220"/>
      <c r="K596" s="220"/>
      <c r="L596" s="225"/>
      <c r="M596" s="226"/>
      <c r="N596" s="227"/>
      <c r="O596" s="227"/>
      <c r="P596" s="227"/>
      <c r="Q596" s="227"/>
      <c r="R596" s="227"/>
      <c r="S596" s="227"/>
      <c r="T596" s="228"/>
      <c r="AT596" s="229" t="s">
        <v>180</v>
      </c>
      <c r="AU596" s="229" t="s">
        <v>79</v>
      </c>
      <c r="AV596" s="12" t="s">
        <v>77</v>
      </c>
      <c r="AW596" s="12" t="s">
        <v>33</v>
      </c>
      <c r="AX596" s="12" t="s">
        <v>69</v>
      </c>
      <c r="AY596" s="229" t="s">
        <v>171</v>
      </c>
    </row>
    <row r="597" spans="2:65" s="11" customFormat="1">
      <c r="B597" s="203"/>
      <c r="C597" s="204"/>
      <c r="D597" s="215" t="s">
        <v>180</v>
      </c>
      <c r="E597" s="216" t="s">
        <v>21</v>
      </c>
      <c r="F597" s="217" t="s">
        <v>775</v>
      </c>
      <c r="G597" s="204"/>
      <c r="H597" s="218">
        <v>27.648</v>
      </c>
      <c r="I597" s="209"/>
      <c r="J597" s="204"/>
      <c r="K597" s="204"/>
      <c r="L597" s="210"/>
      <c r="M597" s="211"/>
      <c r="N597" s="212"/>
      <c r="O597" s="212"/>
      <c r="P597" s="212"/>
      <c r="Q597" s="212"/>
      <c r="R597" s="212"/>
      <c r="S597" s="212"/>
      <c r="T597" s="213"/>
      <c r="AT597" s="214" t="s">
        <v>180</v>
      </c>
      <c r="AU597" s="214" t="s">
        <v>79</v>
      </c>
      <c r="AV597" s="11" t="s">
        <v>79</v>
      </c>
      <c r="AW597" s="11" t="s">
        <v>33</v>
      </c>
      <c r="AX597" s="11" t="s">
        <v>69</v>
      </c>
      <c r="AY597" s="214" t="s">
        <v>171</v>
      </c>
    </row>
    <row r="598" spans="2:65" s="11" customFormat="1">
      <c r="B598" s="203"/>
      <c r="C598" s="204"/>
      <c r="D598" s="215" t="s">
        <v>180</v>
      </c>
      <c r="E598" s="216" t="s">
        <v>21</v>
      </c>
      <c r="F598" s="217" t="s">
        <v>776</v>
      </c>
      <c r="G598" s="204"/>
      <c r="H598" s="218">
        <v>2.7519999999999998</v>
      </c>
      <c r="I598" s="209"/>
      <c r="J598" s="204"/>
      <c r="K598" s="204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180</v>
      </c>
      <c r="AU598" s="214" t="s">
        <v>79</v>
      </c>
      <c r="AV598" s="11" t="s">
        <v>79</v>
      </c>
      <c r="AW598" s="11" t="s">
        <v>33</v>
      </c>
      <c r="AX598" s="11" t="s">
        <v>69</v>
      </c>
      <c r="AY598" s="214" t="s">
        <v>171</v>
      </c>
    </row>
    <row r="599" spans="2:65" s="11" customFormat="1">
      <c r="B599" s="203"/>
      <c r="C599" s="204"/>
      <c r="D599" s="215" t="s">
        <v>180</v>
      </c>
      <c r="E599" s="216" t="s">
        <v>21</v>
      </c>
      <c r="F599" s="217" t="s">
        <v>777</v>
      </c>
      <c r="G599" s="204"/>
      <c r="H599" s="218">
        <v>13.44</v>
      </c>
      <c r="I599" s="209"/>
      <c r="J599" s="204"/>
      <c r="K599" s="204"/>
      <c r="L599" s="210"/>
      <c r="M599" s="211"/>
      <c r="N599" s="212"/>
      <c r="O599" s="212"/>
      <c r="P599" s="212"/>
      <c r="Q599" s="212"/>
      <c r="R599" s="212"/>
      <c r="S599" s="212"/>
      <c r="T599" s="213"/>
      <c r="AT599" s="214" t="s">
        <v>180</v>
      </c>
      <c r="AU599" s="214" t="s">
        <v>79</v>
      </c>
      <c r="AV599" s="11" t="s">
        <v>79</v>
      </c>
      <c r="AW599" s="11" t="s">
        <v>33</v>
      </c>
      <c r="AX599" s="11" t="s">
        <v>69</v>
      </c>
      <c r="AY599" s="214" t="s">
        <v>171</v>
      </c>
    </row>
    <row r="600" spans="2:65" s="11" customFormat="1">
      <c r="B600" s="203"/>
      <c r="C600" s="204"/>
      <c r="D600" s="215" t="s">
        <v>180</v>
      </c>
      <c r="E600" s="216" t="s">
        <v>21</v>
      </c>
      <c r="F600" s="217" t="s">
        <v>778</v>
      </c>
      <c r="G600" s="204"/>
      <c r="H600" s="218">
        <v>1.792</v>
      </c>
      <c r="I600" s="209"/>
      <c r="J600" s="204"/>
      <c r="K600" s="204"/>
      <c r="L600" s="210"/>
      <c r="M600" s="211"/>
      <c r="N600" s="212"/>
      <c r="O600" s="212"/>
      <c r="P600" s="212"/>
      <c r="Q600" s="212"/>
      <c r="R600" s="212"/>
      <c r="S600" s="212"/>
      <c r="T600" s="213"/>
      <c r="AT600" s="214" t="s">
        <v>180</v>
      </c>
      <c r="AU600" s="214" t="s">
        <v>79</v>
      </c>
      <c r="AV600" s="11" t="s">
        <v>79</v>
      </c>
      <c r="AW600" s="11" t="s">
        <v>33</v>
      </c>
      <c r="AX600" s="11" t="s">
        <v>69</v>
      </c>
      <c r="AY600" s="214" t="s">
        <v>171</v>
      </c>
    </row>
    <row r="601" spans="2:65" s="12" customFormat="1">
      <c r="B601" s="219"/>
      <c r="C601" s="220"/>
      <c r="D601" s="215" t="s">
        <v>180</v>
      </c>
      <c r="E601" s="221" t="s">
        <v>21</v>
      </c>
      <c r="F601" s="222" t="s">
        <v>364</v>
      </c>
      <c r="G601" s="220"/>
      <c r="H601" s="223" t="s">
        <v>21</v>
      </c>
      <c r="I601" s="224"/>
      <c r="J601" s="220"/>
      <c r="K601" s="220"/>
      <c r="L601" s="225"/>
      <c r="M601" s="226"/>
      <c r="N601" s="227"/>
      <c r="O601" s="227"/>
      <c r="P601" s="227"/>
      <c r="Q601" s="227"/>
      <c r="R601" s="227"/>
      <c r="S601" s="227"/>
      <c r="T601" s="228"/>
      <c r="AT601" s="229" t="s">
        <v>180</v>
      </c>
      <c r="AU601" s="229" t="s">
        <v>79</v>
      </c>
      <c r="AV601" s="12" t="s">
        <v>77</v>
      </c>
      <c r="AW601" s="12" t="s">
        <v>33</v>
      </c>
      <c r="AX601" s="12" t="s">
        <v>69</v>
      </c>
      <c r="AY601" s="229" t="s">
        <v>171</v>
      </c>
    </row>
    <row r="602" spans="2:65" s="11" customFormat="1">
      <c r="B602" s="203"/>
      <c r="C602" s="204"/>
      <c r="D602" s="215" t="s">
        <v>180</v>
      </c>
      <c r="E602" s="216" t="s">
        <v>21</v>
      </c>
      <c r="F602" s="217" t="s">
        <v>779</v>
      </c>
      <c r="G602" s="204"/>
      <c r="H602" s="218">
        <v>13.824</v>
      </c>
      <c r="I602" s="209"/>
      <c r="J602" s="204"/>
      <c r="K602" s="204"/>
      <c r="L602" s="210"/>
      <c r="M602" s="211"/>
      <c r="N602" s="212"/>
      <c r="O602" s="212"/>
      <c r="P602" s="212"/>
      <c r="Q602" s="212"/>
      <c r="R602" s="212"/>
      <c r="S602" s="212"/>
      <c r="T602" s="213"/>
      <c r="AT602" s="214" t="s">
        <v>180</v>
      </c>
      <c r="AU602" s="214" t="s">
        <v>79</v>
      </c>
      <c r="AV602" s="11" t="s">
        <v>79</v>
      </c>
      <c r="AW602" s="11" t="s">
        <v>33</v>
      </c>
      <c r="AX602" s="11" t="s">
        <v>69</v>
      </c>
      <c r="AY602" s="214" t="s">
        <v>171</v>
      </c>
    </row>
    <row r="603" spans="2:65" s="11" customFormat="1">
      <c r="B603" s="203"/>
      <c r="C603" s="204"/>
      <c r="D603" s="215" t="s">
        <v>180</v>
      </c>
      <c r="E603" s="216" t="s">
        <v>21</v>
      </c>
      <c r="F603" s="217" t="s">
        <v>780</v>
      </c>
      <c r="G603" s="204"/>
      <c r="H603" s="218">
        <v>21.12</v>
      </c>
      <c r="I603" s="209"/>
      <c r="J603" s="204"/>
      <c r="K603" s="204"/>
      <c r="L603" s="210"/>
      <c r="M603" s="211"/>
      <c r="N603" s="212"/>
      <c r="O603" s="212"/>
      <c r="P603" s="212"/>
      <c r="Q603" s="212"/>
      <c r="R603" s="212"/>
      <c r="S603" s="212"/>
      <c r="T603" s="213"/>
      <c r="AT603" s="214" t="s">
        <v>180</v>
      </c>
      <c r="AU603" s="214" t="s">
        <v>79</v>
      </c>
      <c r="AV603" s="11" t="s">
        <v>79</v>
      </c>
      <c r="AW603" s="11" t="s">
        <v>33</v>
      </c>
      <c r="AX603" s="11" t="s">
        <v>69</v>
      </c>
      <c r="AY603" s="214" t="s">
        <v>171</v>
      </c>
    </row>
    <row r="604" spans="2:65" s="11" customFormat="1">
      <c r="B604" s="203"/>
      <c r="C604" s="204"/>
      <c r="D604" s="215" t="s">
        <v>180</v>
      </c>
      <c r="E604" s="216" t="s">
        <v>21</v>
      </c>
      <c r="F604" s="217" t="s">
        <v>781</v>
      </c>
      <c r="G604" s="204"/>
      <c r="H604" s="218">
        <v>6.8479999999999999</v>
      </c>
      <c r="I604" s="209"/>
      <c r="J604" s="204"/>
      <c r="K604" s="204"/>
      <c r="L604" s="210"/>
      <c r="M604" s="211"/>
      <c r="N604" s="212"/>
      <c r="O604" s="212"/>
      <c r="P604" s="212"/>
      <c r="Q604" s="212"/>
      <c r="R604" s="212"/>
      <c r="S604" s="212"/>
      <c r="T604" s="213"/>
      <c r="AT604" s="214" t="s">
        <v>180</v>
      </c>
      <c r="AU604" s="214" t="s">
        <v>79</v>
      </c>
      <c r="AV604" s="11" t="s">
        <v>79</v>
      </c>
      <c r="AW604" s="11" t="s">
        <v>33</v>
      </c>
      <c r="AX604" s="11" t="s">
        <v>69</v>
      </c>
      <c r="AY604" s="214" t="s">
        <v>171</v>
      </c>
    </row>
    <row r="605" spans="2:65" s="11" customFormat="1">
      <c r="B605" s="203"/>
      <c r="C605" s="204"/>
      <c r="D605" s="215" t="s">
        <v>180</v>
      </c>
      <c r="E605" s="216" t="s">
        <v>21</v>
      </c>
      <c r="F605" s="217" t="s">
        <v>782</v>
      </c>
      <c r="G605" s="204"/>
      <c r="H605" s="218">
        <v>6.8479999999999999</v>
      </c>
      <c r="I605" s="209"/>
      <c r="J605" s="204"/>
      <c r="K605" s="204"/>
      <c r="L605" s="210"/>
      <c r="M605" s="211"/>
      <c r="N605" s="212"/>
      <c r="O605" s="212"/>
      <c r="P605" s="212"/>
      <c r="Q605" s="212"/>
      <c r="R605" s="212"/>
      <c r="S605" s="212"/>
      <c r="T605" s="213"/>
      <c r="AT605" s="214" t="s">
        <v>180</v>
      </c>
      <c r="AU605" s="214" t="s">
        <v>79</v>
      </c>
      <c r="AV605" s="11" t="s">
        <v>79</v>
      </c>
      <c r="AW605" s="11" t="s">
        <v>33</v>
      </c>
      <c r="AX605" s="11" t="s">
        <v>69</v>
      </c>
      <c r="AY605" s="214" t="s">
        <v>171</v>
      </c>
    </row>
    <row r="606" spans="2:65" s="11" customFormat="1">
      <c r="B606" s="203"/>
      <c r="C606" s="204"/>
      <c r="D606" s="215" t="s">
        <v>180</v>
      </c>
      <c r="E606" s="216" t="s">
        <v>21</v>
      </c>
      <c r="F606" s="217" t="s">
        <v>783</v>
      </c>
      <c r="G606" s="204"/>
      <c r="H606" s="218">
        <v>1.776</v>
      </c>
      <c r="I606" s="209"/>
      <c r="J606" s="204"/>
      <c r="K606" s="204"/>
      <c r="L606" s="210"/>
      <c r="M606" s="211"/>
      <c r="N606" s="212"/>
      <c r="O606" s="212"/>
      <c r="P606" s="212"/>
      <c r="Q606" s="212"/>
      <c r="R606" s="212"/>
      <c r="S606" s="212"/>
      <c r="T606" s="213"/>
      <c r="AT606" s="214" t="s">
        <v>180</v>
      </c>
      <c r="AU606" s="214" t="s">
        <v>79</v>
      </c>
      <c r="AV606" s="11" t="s">
        <v>79</v>
      </c>
      <c r="AW606" s="11" t="s">
        <v>33</v>
      </c>
      <c r="AX606" s="11" t="s">
        <v>69</v>
      </c>
      <c r="AY606" s="214" t="s">
        <v>171</v>
      </c>
    </row>
    <row r="607" spans="2:65" s="11" customFormat="1">
      <c r="B607" s="203"/>
      <c r="C607" s="204"/>
      <c r="D607" s="215" t="s">
        <v>180</v>
      </c>
      <c r="E607" s="216" t="s">
        <v>21</v>
      </c>
      <c r="F607" s="217" t="s">
        <v>784</v>
      </c>
      <c r="G607" s="204"/>
      <c r="H607" s="218">
        <v>3.9039999999999999</v>
      </c>
      <c r="I607" s="209"/>
      <c r="J607" s="204"/>
      <c r="K607" s="204"/>
      <c r="L607" s="210"/>
      <c r="M607" s="211"/>
      <c r="N607" s="212"/>
      <c r="O607" s="212"/>
      <c r="P607" s="212"/>
      <c r="Q607" s="212"/>
      <c r="R607" s="212"/>
      <c r="S607" s="212"/>
      <c r="T607" s="213"/>
      <c r="AT607" s="214" t="s">
        <v>180</v>
      </c>
      <c r="AU607" s="214" t="s">
        <v>79</v>
      </c>
      <c r="AV607" s="11" t="s">
        <v>79</v>
      </c>
      <c r="AW607" s="11" t="s">
        <v>33</v>
      </c>
      <c r="AX607" s="11" t="s">
        <v>69</v>
      </c>
      <c r="AY607" s="214" t="s">
        <v>171</v>
      </c>
    </row>
    <row r="608" spans="2:65" s="11" customFormat="1">
      <c r="B608" s="203"/>
      <c r="C608" s="204"/>
      <c r="D608" s="215" t="s">
        <v>180</v>
      </c>
      <c r="E608" s="216" t="s">
        <v>21</v>
      </c>
      <c r="F608" s="217" t="s">
        <v>785</v>
      </c>
      <c r="G608" s="204"/>
      <c r="H608" s="218">
        <v>1.6579999999999999</v>
      </c>
      <c r="I608" s="209"/>
      <c r="J608" s="204"/>
      <c r="K608" s="204"/>
      <c r="L608" s="210"/>
      <c r="M608" s="211"/>
      <c r="N608" s="212"/>
      <c r="O608" s="212"/>
      <c r="P608" s="212"/>
      <c r="Q608" s="212"/>
      <c r="R608" s="212"/>
      <c r="S608" s="212"/>
      <c r="T608" s="213"/>
      <c r="AT608" s="214" t="s">
        <v>180</v>
      </c>
      <c r="AU608" s="214" t="s">
        <v>79</v>
      </c>
      <c r="AV608" s="11" t="s">
        <v>79</v>
      </c>
      <c r="AW608" s="11" t="s">
        <v>33</v>
      </c>
      <c r="AX608" s="11" t="s">
        <v>69</v>
      </c>
      <c r="AY608" s="214" t="s">
        <v>171</v>
      </c>
    </row>
    <row r="609" spans="2:51" s="11" customFormat="1">
      <c r="B609" s="203"/>
      <c r="C609" s="204"/>
      <c r="D609" s="215" t="s">
        <v>180</v>
      </c>
      <c r="E609" s="216" t="s">
        <v>21</v>
      </c>
      <c r="F609" s="217" t="s">
        <v>786</v>
      </c>
      <c r="G609" s="204"/>
      <c r="H609" s="218">
        <v>2.0510000000000002</v>
      </c>
      <c r="I609" s="209"/>
      <c r="J609" s="204"/>
      <c r="K609" s="204"/>
      <c r="L609" s="210"/>
      <c r="M609" s="211"/>
      <c r="N609" s="212"/>
      <c r="O609" s="212"/>
      <c r="P609" s="212"/>
      <c r="Q609" s="212"/>
      <c r="R609" s="212"/>
      <c r="S609" s="212"/>
      <c r="T609" s="213"/>
      <c r="AT609" s="214" t="s">
        <v>180</v>
      </c>
      <c r="AU609" s="214" t="s">
        <v>79</v>
      </c>
      <c r="AV609" s="11" t="s">
        <v>79</v>
      </c>
      <c r="AW609" s="11" t="s">
        <v>33</v>
      </c>
      <c r="AX609" s="11" t="s">
        <v>69</v>
      </c>
      <c r="AY609" s="214" t="s">
        <v>171</v>
      </c>
    </row>
    <row r="610" spans="2:51" s="12" customFormat="1">
      <c r="B610" s="219"/>
      <c r="C610" s="220"/>
      <c r="D610" s="215" t="s">
        <v>180</v>
      </c>
      <c r="E610" s="221" t="s">
        <v>21</v>
      </c>
      <c r="F610" s="222" t="s">
        <v>679</v>
      </c>
      <c r="G610" s="220"/>
      <c r="H610" s="223" t="s">
        <v>21</v>
      </c>
      <c r="I610" s="224"/>
      <c r="J610" s="220"/>
      <c r="K610" s="220"/>
      <c r="L610" s="225"/>
      <c r="M610" s="226"/>
      <c r="N610" s="227"/>
      <c r="O610" s="227"/>
      <c r="P610" s="227"/>
      <c r="Q610" s="227"/>
      <c r="R610" s="227"/>
      <c r="S610" s="227"/>
      <c r="T610" s="228"/>
      <c r="AT610" s="229" t="s">
        <v>180</v>
      </c>
      <c r="AU610" s="229" t="s">
        <v>79</v>
      </c>
      <c r="AV610" s="12" t="s">
        <v>77</v>
      </c>
      <c r="AW610" s="12" t="s">
        <v>33</v>
      </c>
      <c r="AX610" s="12" t="s">
        <v>69</v>
      </c>
      <c r="AY610" s="229" t="s">
        <v>171</v>
      </c>
    </row>
    <row r="611" spans="2:51" s="11" customFormat="1">
      <c r="B611" s="203"/>
      <c r="C611" s="204"/>
      <c r="D611" s="215" t="s">
        <v>180</v>
      </c>
      <c r="E611" s="216" t="s">
        <v>21</v>
      </c>
      <c r="F611" s="217" t="s">
        <v>775</v>
      </c>
      <c r="G611" s="204"/>
      <c r="H611" s="218">
        <v>27.648</v>
      </c>
      <c r="I611" s="209"/>
      <c r="J611" s="204"/>
      <c r="K611" s="204"/>
      <c r="L611" s="210"/>
      <c r="M611" s="211"/>
      <c r="N611" s="212"/>
      <c r="O611" s="212"/>
      <c r="P611" s="212"/>
      <c r="Q611" s="212"/>
      <c r="R611" s="212"/>
      <c r="S611" s="212"/>
      <c r="T611" s="213"/>
      <c r="AT611" s="214" t="s">
        <v>180</v>
      </c>
      <c r="AU611" s="214" t="s">
        <v>79</v>
      </c>
      <c r="AV611" s="11" t="s">
        <v>79</v>
      </c>
      <c r="AW611" s="11" t="s">
        <v>33</v>
      </c>
      <c r="AX611" s="11" t="s">
        <v>69</v>
      </c>
      <c r="AY611" s="214" t="s">
        <v>171</v>
      </c>
    </row>
    <row r="612" spans="2:51" s="11" customFormat="1">
      <c r="B612" s="203"/>
      <c r="C612" s="204"/>
      <c r="D612" s="215" t="s">
        <v>180</v>
      </c>
      <c r="E612" s="216" t="s">
        <v>21</v>
      </c>
      <c r="F612" s="217" t="s">
        <v>787</v>
      </c>
      <c r="G612" s="204"/>
      <c r="H612" s="218">
        <v>7.68</v>
      </c>
      <c r="I612" s="209"/>
      <c r="J612" s="204"/>
      <c r="K612" s="204"/>
      <c r="L612" s="210"/>
      <c r="M612" s="211"/>
      <c r="N612" s="212"/>
      <c r="O612" s="212"/>
      <c r="P612" s="212"/>
      <c r="Q612" s="212"/>
      <c r="R612" s="212"/>
      <c r="S612" s="212"/>
      <c r="T612" s="213"/>
      <c r="AT612" s="214" t="s">
        <v>180</v>
      </c>
      <c r="AU612" s="214" t="s">
        <v>79</v>
      </c>
      <c r="AV612" s="11" t="s">
        <v>79</v>
      </c>
      <c r="AW612" s="11" t="s">
        <v>33</v>
      </c>
      <c r="AX612" s="11" t="s">
        <v>69</v>
      </c>
      <c r="AY612" s="214" t="s">
        <v>171</v>
      </c>
    </row>
    <row r="613" spans="2:51" s="11" customFormat="1">
      <c r="B613" s="203"/>
      <c r="C613" s="204"/>
      <c r="D613" s="215" t="s">
        <v>180</v>
      </c>
      <c r="E613" s="216" t="s">
        <v>21</v>
      </c>
      <c r="F613" s="217" t="s">
        <v>776</v>
      </c>
      <c r="G613" s="204"/>
      <c r="H613" s="218">
        <v>2.7519999999999998</v>
      </c>
      <c r="I613" s="209"/>
      <c r="J613" s="204"/>
      <c r="K613" s="204"/>
      <c r="L613" s="210"/>
      <c r="M613" s="211"/>
      <c r="N613" s="212"/>
      <c r="O613" s="212"/>
      <c r="P613" s="212"/>
      <c r="Q613" s="212"/>
      <c r="R613" s="212"/>
      <c r="S613" s="212"/>
      <c r="T613" s="213"/>
      <c r="AT613" s="214" t="s">
        <v>180</v>
      </c>
      <c r="AU613" s="214" t="s">
        <v>79</v>
      </c>
      <c r="AV613" s="11" t="s">
        <v>79</v>
      </c>
      <c r="AW613" s="11" t="s">
        <v>33</v>
      </c>
      <c r="AX613" s="11" t="s">
        <v>69</v>
      </c>
      <c r="AY613" s="214" t="s">
        <v>171</v>
      </c>
    </row>
    <row r="614" spans="2:51" s="11" customFormat="1">
      <c r="B614" s="203"/>
      <c r="C614" s="204"/>
      <c r="D614" s="215" t="s">
        <v>180</v>
      </c>
      <c r="E614" s="216" t="s">
        <v>21</v>
      </c>
      <c r="F614" s="217" t="s">
        <v>788</v>
      </c>
      <c r="G614" s="204"/>
      <c r="H614" s="218">
        <v>3.7759999999999998</v>
      </c>
      <c r="I614" s="209"/>
      <c r="J614" s="204"/>
      <c r="K614" s="204"/>
      <c r="L614" s="210"/>
      <c r="M614" s="211"/>
      <c r="N614" s="212"/>
      <c r="O614" s="212"/>
      <c r="P614" s="212"/>
      <c r="Q614" s="212"/>
      <c r="R614" s="212"/>
      <c r="S614" s="212"/>
      <c r="T614" s="213"/>
      <c r="AT614" s="214" t="s">
        <v>180</v>
      </c>
      <c r="AU614" s="214" t="s">
        <v>79</v>
      </c>
      <c r="AV614" s="11" t="s">
        <v>79</v>
      </c>
      <c r="AW614" s="11" t="s">
        <v>33</v>
      </c>
      <c r="AX614" s="11" t="s">
        <v>69</v>
      </c>
      <c r="AY614" s="214" t="s">
        <v>171</v>
      </c>
    </row>
    <row r="615" spans="2:51" s="12" customFormat="1">
      <c r="B615" s="219"/>
      <c r="C615" s="220"/>
      <c r="D615" s="215" t="s">
        <v>180</v>
      </c>
      <c r="E615" s="221" t="s">
        <v>21</v>
      </c>
      <c r="F615" s="222" t="s">
        <v>682</v>
      </c>
      <c r="G615" s="220"/>
      <c r="H615" s="223" t="s">
        <v>21</v>
      </c>
      <c r="I615" s="224"/>
      <c r="J615" s="220"/>
      <c r="K615" s="220"/>
      <c r="L615" s="225"/>
      <c r="M615" s="226"/>
      <c r="N615" s="227"/>
      <c r="O615" s="227"/>
      <c r="P615" s="227"/>
      <c r="Q615" s="227"/>
      <c r="R615" s="227"/>
      <c r="S615" s="227"/>
      <c r="T615" s="228"/>
      <c r="AT615" s="229" t="s">
        <v>180</v>
      </c>
      <c r="AU615" s="229" t="s">
        <v>79</v>
      </c>
      <c r="AV615" s="12" t="s">
        <v>77</v>
      </c>
      <c r="AW615" s="12" t="s">
        <v>33</v>
      </c>
      <c r="AX615" s="12" t="s">
        <v>69</v>
      </c>
      <c r="AY615" s="229" t="s">
        <v>171</v>
      </c>
    </row>
    <row r="616" spans="2:51" s="11" customFormat="1">
      <c r="B616" s="203"/>
      <c r="C616" s="204"/>
      <c r="D616" s="215" t="s">
        <v>180</v>
      </c>
      <c r="E616" s="216" t="s">
        <v>21</v>
      </c>
      <c r="F616" s="217" t="s">
        <v>789</v>
      </c>
      <c r="G616" s="204"/>
      <c r="H616" s="218">
        <v>49.28</v>
      </c>
      <c r="I616" s="209"/>
      <c r="J616" s="204"/>
      <c r="K616" s="204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180</v>
      </c>
      <c r="AU616" s="214" t="s">
        <v>79</v>
      </c>
      <c r="AV616" s="11" t="s">
        <v>79</v>
      </c>
      <c r="AW616" s="11" t="s">
        <v>33</v>
      </c>
      <c r="AX616" s="11" t="s">
        <v>69</v>
      </c>
      <c r="AY616" s="214" t="s">
        <v>171</v>
      </c>
    </row>
    <row r="617" spans="2:51" s="11" customFormat="1">
      <c r="B617" s="203"/>
      <c r="C617" s="204"/>
      <c r="D617" s="215" t="s">
        <v>180</v>
      </c>
      <c r="E617" s="216" t="s">
        <v>21</v>
      </c>
      <c r="F617" s="217" t="s">
        <v>790</v>
      </c>
      <c r="G617" s="204"/>
      <c r="H617" s="218">
        <v>30.207999999999998</v>
      </c>
      <c r="I617" s="209"/>
      <c r="J617" s="204"/>
      <c r="K617" s="204"/>
      <c r="L617" s="210"/>
      <c r="M617" s="211"/>
      <c r="N617" s="212"/>
      <c r="O617" s="212"/>
      <c r="P617" s="212"/>
      <c r="Q617" s="212"/>
      <c r="R617" s="212"/>
      <c r="S617" s="212"/>
      <c r="T617" s="213"/>
      <c r="AT617" s="214" t="s">
        <v>180</v>
      </c>
      <c r="AU617" s="214" t="s">
        <v>79</v>
      </c>
      <c r="AV617" s="11" t="s">
        <v>79</v>
      </c>
      <c r="AW617" s="11" t="s">
        <v>33</v>
      </c>
      <c r="AX617" s="11" t="s">
        <v>69</v>
      </c>
      <c r="AY617" s="214" t="s">
        <v>171</v>
      </c>
    </row>
    <row r="618" spans="2:51" s="11" customFormat="1">
      <c r="B618" s="203"/>
      <c r="C618" s="204"/>
      <c r="D618" s="215" t="s">
        <v>180</v>
      </c>
      <c r="E618" s="216" t="s">
        <v>21</v>
      </c>
      <c r="F618" s="217" t="s">
        <v>791</v>
      </c>
      <c r="G618" s="204"/>
      <c r="H618" s="218">
        <v>5.2859999999999996</v>
      </c>
      <c r="I618" s="209"/>
      <c r="J618" s="204"/>
      <c r="K618" s="204"/>
      <c r="L618" s="210"/>
      <c r="M618" s="211"/>
      <c r="N618" s="212"/>
      <c r="O618" s="212"/>
      <c r="P618" s="212"/>
      <c r="Q618" s="212"/>
      <c r="R618" s="212"/>
      <c r="S618" s="212"/>
      <c r="T618" s="213"/>
      <c r="AT618" s="214" t="s">
        <v>180</v>
      </c>
      <c r="AU618" s="214" t="s">
        <v>79</v>
      </c>
      <c r="AV618" s="11" t="s">
        <v>79</v>
      </c>
      <c r="AW618" s="11" t="s">
        <v>33</v>
      </c>
      <c r="AX618" s="11" t="s">
        <v>69</v>
      </c>
      <c r="AY618" s="214" t="s">
        <v>171</v>
      </c>
    </row>
    <row r="619" spans="2:51" s="11" customFormat="1">
      <c r="B619" s="203"/>
      <c r="C619" s="204"/>
      <c r="D619" s="215" t="s">
        <v>180</v>
      </c>
      <c r="E619" s="216" t="s">
        <v>21</v>
      </c>
      <c r="F619" s="217" t="s">
        <v>792</v>
      </c>
      <c r="G619" s="204"/>
      <c r="H619" s="218">
        <v>3.9039999999999999</v>
      </c>
      <c r="I619" s="209"/>
      <c r="J619" s="204"/>
      <c r="K619" s="204"/>
      <c r="L619" s="210"/>
      <c r="M619" s="211"/>
      <c r="N619" s="212"/>
      <c r="O619" s="212"/>
      <c r="P619" s="212"/>
      <c r="Q619" s="212"/>
      <c r="R619" s="212"/>
      <c r="S619" s="212"/>
      <c r="T619" s="213"/>
      <c r="AT619" s="214" t="s">
        <v>180</v>
      </c>
      <c r="AU619" s="214" t="s">
        <v>79</v>
      </c>
      <c r="AV619" s="11" t="s">
        <v>79</v>
      </c>
      <c r="AW619" s="11" t="s">
        <v>33</v>
      </c>
      <c r="AX619" s="11" t="s">
        <v>69</v>
      </c>
      <c r="AY619" s="214" t="s">
        <v>171</v>
      </c>
    </row>
    <row r="620" spans="2:51" s="12" customFormat="1">
      <c r="B620" s="219"/>
      <c r="C620" s="220"/>
      <c r="D620" s="215" t="s">
        <v>180</v>
      </c>
      <c r="E620" s="221" t="s">
        <v>21</v>
      </c>
      <c r="F620" s="222" t="s">
        <v>687</v>
      </c>
      <c r="G620" s="220"/>
      <c r="H620" s="223" t="s">
        <v>21</v>
      </c>
      <c r="I620" s="224"/>
      <c r="J620" s="220"/>
      <c r="K620" s="220"/>
      <c r="L620" s="225"/>
      <c r="M620" s="226"/>
      <c r="N620" s="227"/>
      <c r="O620" s="227"/>
      <c r="P620" s="227"/>
      <c r="Q620" s="227"/>
      <c r="R620" s="227"/>
      <c r="S620" s="227"/>
      <c r="T620" s="228"/>
      <c r="AT620" s="229" t="s">
        <v>180</v>
      </c>
      <c r="AU620" s="229" t="s">
        <v>79</v>
      </c>
      <c r="AV620" s="12" t="s">
        <v>77</v>
      </c>
      <c r="AW620" s="12" t="s">
        <v>33</v>
      </c>
      <c r="AX620" s="12" t="s">
        <v>69</v>
      </c>
      <c r="AY620" s="229" t="s">
        <v>171</v>
      </c>
    </row>
    <row r="621" spans="2:51" s="11" customFormat="1">
      <c r="B621" s="203"/>
      <c r="C621" s="204"/>
      <c r="D621" s="215" t="s">
        <v>180</v>
      </c>
      <c r="E621" s="216" t="s">
        <v>21</v>
      </c>
      <c r="F621" s="217" t="s">
        <v>793</v>
      </c>
      <c r="G621" s="204"/>
      <c r="H621" s="218">
        <v>64.191999999999993</v>
      </c>
      <c r="I621" s="209"/>
      <c r="J621" s="204"/>
      <c r="K621" s="204"/>
      <c r="L621" s="210"/>
      <c r="M621" s="211"/>
      <c r="N621" s="212"/>
      <c r="O621" s="212"/>
      <c r="P621" s="212"/>
      <c r="Q621" s="212"/>
      <c r="R621" s="212"/>
      <c r="S621" s="212"/>
      <c r="T621" s="213"/>
      <c r="AT621" s="214" t="s">
        <v>180</v>
      </c>
      <c r="AU621" s="214" t="s">
        <v>79</v>
      </c>
      <c r="AV621" s="11" t="s">
        <v>79</v>
      </c>
      <c r="AW621" s="11" t="s">
        <v>33</v>
      </c>
      <c r="AX621" s="11" t="s">
        <v>69</v>
      </c>
      <c r="AY621" s="214" t="s">
        <v>171</v>
      </c>
    </row>
    <row r="622" spans="2:51" s="11" customFormat="1">
      <c r="B622" s="203"/>
      <c r="C622" s="204"/>
      <c r="D622" s="215" t="s">
        <v>180</v>
      </c>
      <c r="E622" s="216" t="s">
        <v>21</v>
      </c>
      <c r="F622" s="217" t="s">
        <v>794</v>
      </c>
      <c r="G622" s="204"/>
      <c r="H622" s="218">
        <v>4.0960000000000001</v>
      </c>
      <c r="I622" s="209"/>
      <c r="J622" s="204"/>
      <c r="K622" s="204"/>
      <c r="L622" s="210"/>
      <c r="M622" s="211"/>
      <c r="N622" s="212"/>
      <c r="O622" s="212"/>
      <c r="P622" s="212"/>
      <c r="Q622" s="212"/>
      <c r="R622" s="212"/>
      <c r="S622" s="212"/>
      <c r="T622" s="213"/>
      <c r="AT622" s="214" t="s">
        <v>180</v>
      </c>
      <c r="AU622" s="214" t="s">
        <v>79</v>
      </c>
      <c r="AV622" s="11" t="s">
        <v>79</v>
      </c>
      <c r="AW622" s="11" t="s">
        <v>33</v>
      </c>
      <c r="AX622" s="11" t="s">
        <v>69</v>
      </c>
      <c r="AY622" s="214" t="s">
        <v>171</v>
      </c>
    </row>
    <row r="623" spans="2:51" s="11" customFormat="1">
      <c r="B623" s="203"/>
      <c r="C623" s="204"/>
      <c r="D623" s="215" t="s">
        <v>180</v>
      </c>
      <c r="E623" s="216" t="s">
        <v>21</v>
      </c>
      <c r="F623" s="217" t="s">
        <v>795</v>
      </c>
      <c r="G623" s="204"/>
      <c r="H623" s="218">
        <v>30.527999999999999</v>
      </c>
      <c r="I623" s="209"/>
      <c r="J623" s="204"/>
      <c r="K623" s="204"/>
      <c r="L623" s="210"/>
      <c r="M623" s="211"/>
      <c r="N623" s="212"/>
      <c r="O623" s="212"/>
      <c r="P623" s="212"/>
      <c r="Q623" s="212"/>
      <c r="R623" s="212"/>
      <c r="S623" s="212"/>
      <c r="T623" s="213"/>
      <c r="AT623" s="214" t="s">
        <v>180</v>
      </c>
      <c r="AU623" s="214" t="s">
        <v>79</v>
      </c>
      <c r="AV623" s="11" t="s">
        <v>79</v>
      </c>
      <c r="AW623" s="11" t="s">
        <v>33</v>
      </c>
      <c r="AX623" s="11" t="s">
        <v>69</v>
      </c>
      <c r="AY623" s="214" t="s">
        <v>171</v>
      </c>
    </row>
    <row r="624" spans="2:51" s="11" customFormat="1">
      <c r="B624" s="203"/>
      <c r="C624" s="204"/>
      <c r="D624" s="215" t="s">
        <v>180</v>
      </c>
      <c r="E624" s="216" t="s">
        <v>21</v>
      </c>
      <c r="F624" s="217" t="s">
        <v>792</v>
      </c>
      <c r="G624" s="204"/>
      <c r="H624" s="218">
        <v>3.9039999999999999</v>
      </c>
      <c r="I624" s="209"/>
      <c r="J624" s="204"/>
      <c r="K624" s="204"/>
      <c r="L624" s="210"/>
      <c r="M624" s="211"/>
      <c r="N624" s="212"/>
      <c r="O624" s="212"/>
      <c r="P624" s="212"/>
      <c r="Q624" s="212"/>
      <c r="R624" s="212"/>
      <c r="S624" s="212"/>
      <c r="T624" s="213"/>
      <c r="AT624" s="214" t="s">
        <v>180</v>
      </c>
      <c r="AU624" s="214" t="s">
        <v>79</v>
      </c>
      <c r="AV624" s="11" t="s">
        <v>79</v>
      </c>
      <c r="AW624" s="11" t="s">
        <v>33</v>
      </c>
      <c r="AX624" s="11" t="s">
        <v>69</v>
      </c>
      <c r="AY624" s="214" t="s">
        <v>171</v>
      </c>
    </row>
    <row r="625" spans="2:65" s="12" customFormat="1">
      <c r="B625" s="219"/>
      <c r="C625" s="220"/>
      <c r="D625" s="215" t="s">
        <v>180</v>
      </c>
      <c r="E625" s="221" t="s">
        <v>21</v>
      </c>
      <c r="F625" s="222" t="s">
        <v>691</v>
      </c>
      <c r="G625" s="220"/>
      <c r="H625" s="223" t="s">
        <v>21</v>
      </c>
      <c r="I625" s="224"/>
      <c r="J625" s="220"/>
      <c r="K625" s="220"/>
      <c r="L625" s="225"/>
      <c r="M625" s="226"/>
      <c r="N625" s="227"/>
      <c r="O625" s="227"/>
      <c r="P625" s="227"/>
      <c r="Q625" s="227"/>
      <c r="R625" s="227"/>
      <c r="S625" s="227"/>
      <c r="T625" s="228"/>
      <c r="AT625" s="229" t="s">
        <v>180</v>
      </c>
      <c r="AU625" s="229" t="s">
        <v>79</v>
      </c>
      <c r="AV625" s="12" t="s">
        <v>77</v>
      </c>
      <c r="AW625" s="12" t="s">
        <v>33</v>
      </c>
      <c r="AX625" s="12" t="s">
        <v>69</v>
      </c>
      <c r="AY625" s="229" t="s">
        <v>171</v>
      </c>
    </row>
    <row r="626" spans="2:65" s="11" customFormat="1">
      <c r="B626" s="203"/>
      <c r="C626" s="204"/>
      <c r="D626" s="215" t="s">
        <v>180</v>
      </c>
      <c r="E626" s="216" t="s">
        <v>21</v>
      </c>
      <c r="F626" s="217" t="s">
        <v>796</v>
      </c>
      <c r="G626" s="204"/>
      <c r="H626" s="218">
        <v>29.952000000000002</v>
      </c>
      <c r="I626" s="209"/>
      <c r="J626" s="204"/>
      <c r="K626" s="204"/>
      <c r="L626" s="210"/>
      <c r="M626" s="211"/>
      <c r="N626" s="212"/>
      <c r="O626" s="212"/>
      <c r="P626" s="212"/>
      <c r="Q626" s="212"/>
      <c r="R626" s="212"/>
      <c r="S626" s="212"/>
      <c r="T626" s="213"/>
      <c r="AT626" s="214" t="s">
        <v>180</v>
      </c>
      <c r="AU626" s="214" t="s">
        <v>79</v>
      </c>
      <c r="AV626" s="11" t="s">
        <v>79</v>
      </c>
      <c r="AW626" s="11" t="s">
        <v>33</v>
      </c>
      <c r="AX626" s="11" t="s">
        <v>69</v>
      </c>
      <c r="AY626" s="214" t="s">
        <v>171</v>
      </c>
    </row>
    <row r="627" spans="2:65" s="11" customFormat="1">
      <c r="B627" s="203"/>
      <c r="C627" s="204"/>
      <c r="D627" s="215" t="s">
        <v>180</v>
      </c>
      <c r="E627" s="216" t="s">
        <v>21</v>
      </c>
      <c r="F627" s="217" t="s">
        <v>787</v>
      </c>
      <c r="G627" s="204"/>
      <c r="H627" s="218">
        <v>7.68</v>
      </c>
      <c r="I627" s="209"/>
      <c r="J627" s="204"/>
      <c r="K627" s="204"/>
      <c r="L627" s="210"/>
      <c r="M627" s="211"/>
      <c r="N627" s="212"/>
      <c r="O627" s="212"/>
      <c r="P627" s="212"/>
      <c r="Q627" s="212"/>
      <c r="R627" s="212"/>
      <c r="S627" s="212"/>
      <c r="T627" s="213"/>
      <c r="AT627" s="214" t="s">
        <v>180</v>
      </c>
      <c r="AU627" s="214" t="s">
        <v>79</v>
      </c>
      <c r="AV627" s="11" t="s">
        <v>79</v>
      </c>
      <c r="AW627" s="11" t="s">
        <v>33</v>
      </c>
      <c r="AX627" s="11" t="s">
        <v>69</v>
      </c>
      <c r="AY627" s="214" t="s">
        <v>171</v>
      </c>
    </row>
    <row r="628" spans="2:65" s="11" customFormat="1">
      <c r="B628" s="203"/>
      <c r="C628" s="204"/>
      <c r="D628" s="215" t="s">
        <v>180</v>
      </c>
      <c r="E628" s="216" t="s">
        <v>21</v>
      </c>
      <c r="F628" s="217" t="s">
        <v>776</v>
      </c>
      <c r="G628" s="204"/>
      <c r="H628" s="218">
        <v>2.7519999999999998</v>
      </c>
      <c r="I628" s="209"/>
      <c r="J628" s="204"/>
      <c r="K628" s="204"/>
      <c r="L628" s="210"/>
      <c r="M628" s="211"/>
      <c r="N628" s="212"/>
      <c r="O628" s="212"/>
      <c r="P628" s="212"/>
      <c r="Q628" s="212"/>
      <c r="R628" s="212"/>
      <c r="S628" s="212"/>
      <c r="T628" s="213"/>
      <c r="AT628" s="214" t="s">
        <v>180</v>
      </c>
      <c r="AU628" s="214" t="s">
        <v>79</v>
      </c>
      <c r="AV628" s="11" t="s">
        <v>79</v>
      </c>
      <c r="AW628" s="11" t="s">
        <v>33</v>
      </c>
      <c r="AX628" s="11" t="s">
        <v>69</v>
      </c>
      <c r="AY628" s="214" t="s">
        <v>171</v>
      </c>
    </row>
    <row r="629" spans="2:65" s="11" customFormat="1">
      <c r="B629" s="203"/>
      <c r="C629" s="204"/>
      <c r="D629" s="215" t="s">
        <v>180</v>
      </c>
      <c r="E629" s="216" t="s">
        <v>21</v>
      </c>
      <c r="F629" s="217" t="s">
        <v>797</v>
      </c>
      <c r="G629" s="204"/>
      <c r="H629" s="218">
        <v>1.875</v>
      </c>
      <c r="I629" s="209"/>
      <c r="J629" s="204"/>
      <c r="K629" s="204"/>
      <c r="L629" s="210"/>
      <c r="M629" s="211"/>
      <c r="N629" s="212"/>
      <c r="O629" s="212"/>
      <c r="P629" s="212"/>
      <c r="Q629" s="212"/>
      <c r="R629" s="212"/>
      <c r="S629" s="212"/>
      <c r="T629" s="213"/>
      <c r="AT629" s="214" t="s">
        <v>180</v>
      </c>
      <c r="AU629" s="214" t="s">
        <v>79</v>
      </c>
      <c r="AV629" s="11" t="s">
        <v>79</v>
      </c>
      <c r="AW629" s="11" t="s">
        <v>33</v>
      </c>
      <c r="AX629" s="11" t="s">
        <v>69</v>
      </c>
      <c r="AY629" s="214" t="s">
        <v>171</v>
      </c>
    </row>
    <row r="630" spans="2:65" s="12" customFormat="1">
      <c r="B630" s="219"/>
      <c r="C630" s="220"/>
      <c r="D630" s="215" t="s">
        <v>180</v>
      </c>
      <c r="E630" s="221" t="s">
        <v>21</v>
      </c>
      <c r="F630" s="222" t="s">
        <v>694</v>
      </c>
      <c r="G630" s="220"/>
      <c r="H630" s="223" t="s">
        <v>21</v>
      </c>
      <c r="I630" s="224"/>
      <c r="J630" s="220"/>
      <c r="K630" s="220"/>
      <c r="L630" s="225"/>
      <c r="M630" s="226"/>
      <c r="N630" s="227"/>
      <c r="O630" s="227"/>
      <c r="P630" s="227"/>
      <c r="Q630" s="227"/>
      <c r="R630" s="227"/>
      <c r="S630" s="227"/>
      <c r="T630" s="228"/>
      <c r="AT630" s="229" t="s">
        <v>180</v>
      </c>
      <c r="AU630" s="229" t="s">
        <v>79</v>
      </c>
      <c r="AV630" s="12" t="s">
        <v>77</v>
      </c>
      <c r="AW630" s="12" t="s">
        <v>33</v>
      </c>
      <c r="AX630" s="12" t="s">
        <v>69</v>
      </c>
      <c r="AY630" s="229" t="s">
        <v>171</v>
      </c>
    </row>
    <row r="631" spans="2:65" s="11" customFormat="1">
      <c r="B631" s="203"/>
      <c r="C631" s="204"/>
      <c r="D631" s="215" t="s">
        <v>180</v>
      </c>
      <c r="E631" s="216" t="s">
        <v>21</v>
      </c>
      <c r="F631" s="217" t="s">
        <v>798</v>
      </c>
      <c r="G631" s="204"/>
      <c r="H631" s="218">
        <v>2.88</v>
      </c>
      <c r="I631" s="209"/>
      <c r="J631" s="204"/>
      <c r="K631" s="204"/>
      <c r="L631" s="210"/>
      <c r="M631" s="211"/>
      <c r="N631" s="212"/>
      <c r="O631" s="212"/>
      <c r="P631" s="212"/>
      <c r="Q631" s="212"/>
      <c r="R631" s="212"/>
      <c r="S631" s="212"/>
      <c r="T631" s="213"/>
      <c r="AT631" s="214" t="s">
        <v>180</v>
      </c>
      <c r="AU631" s="214" t="s">
        <v>79</v>
      </c>
      <c r="AV631" s="11" t="s">
        <v>79</v>
      </c>
      <c r="AW631" s="11" t="s">
        <v>33</v>
      </c>
      <c r="AX631" s="11" t="s">
        <v>69</v>
      </c>
      <c r="AY631" s="214" t="s">
        <v>171</v>
      </c>
    </row>
    <row r="632" spans="2:65" s="11" customFormat="1">
      <c r="B632" s="203"/>
      <c r="C632" s="204"/>
      <c r="D632" s="215" t="s">
        <v>180</v>
      </c>
      <c r="E632" s="216" t="s">
        <v>21</v>
      </c>
      <c r="F632" s="217" t="s">
        <v>799</v>
      </c>
      <c r="G632" s="204"/>
      <c r="H632" s="218">
        <v>3.0720000000000001</v>
      </c>
      <c r="I632" s="209"/>
      <c r="J632" s="204"/>
      <c r="K632" s="204"/>
      <c r="L632" s="210"/>
      <c r="M632" s="211"/>
      <c r="N632" s="212"/>
      <c r="O632" s="212"/>
      <c r="P632" s="212"/>
      <c r="Q632" s="212"/>
      <c r="R632" s="212"/>
      <c r="S632" s="212"/>
      <c r="T632" s="213"/>
      <c r="AT632" s="214" t="s">
        <v>180</v>
      </c>
      <c r="AU632" s="214" t="s">
        <v>79</v>
      </c>
      <c r="AV632" s="11" t="s">
        <v>79</v>
      </c>
      <c r="AW632" s="11" t="s">
        <v>33</v>
      </c>
      <c r="AX632" s="11" t="s">
        <v>69</v>
      </c>
      <c r="AY632" s="214" t="s">
        <v>171</v>
      </c>
    </row>
    <row r="633" spans="2:65" s="11" customFormat="1">
      <c r="B633" s="203"/>
      <c r="C633" s="204"/>
      <c r="D633" s="215" t="s">
        <v>180</v>
      </c>
      <c r="E633" s="216" t="s">
        <v>21</v>
      </c>
      <c r="F633" s="217" t="s">
        <v>800</v>
      </c>
      <c r="G633" s="204"/>
      <c r="H633" s="218">
        <v>6.9119999999999999</v>
      </c>
      <c r="I633" s="209"/>
      <c r="J633" s="204"/>
      <c r="K633" s="204"/>
      <c r="L633" s="210"/>
      <c r="M633" s="211"/>
      <c r="N633" s="212"/>
      <c r="O633" s="212"/>
      <c r="P633" s="212"/>
      <c r="Q633" s="212"/>
      <c r="R633" s="212"/>
      <c r="S633" s="212"/>
      <c r="T633" s="213"/>
      <c r="AT633" s="214" t="s">
        <v>180</v>
      </c>
      <c r="AU633" s="214" t="s">
        <v>79</v>
      </c>
      <c r="AV633" s="11" t="s">
        <v>79</v>
      </c>
      <c r="AW633" s="11" t="s">
        <v>33</v>
      </c>
      <c r="AX633" s="11" t="s">
        <v>69</v>
      </c>
      <c r="AY633" s="214" t="s">
        <v>171</v>
      </c>
    </row>
    <row r="634" spans="2:65" s="11" customFormat="1">
      <c r="B634" s="203"/>
      <c r="C634" s="204"/>
      <c r="D634" s="215" t="s">
        <v>180</v>
      </c>
      <c r="E634" s="216" t="s">
        <v>21</v>
      </c>
      <c r="F634" s="217" t="s">
        <v>801</v>
      </c>
      <c r="G634" s="204"/>
      <c r="H634" s="218">
        <v>12.8</v>
      </c>
      <c r="I634" s="209"/>
      <c r="J634" s="204"/>
      <c r="K634" s="204"/>
      <c r="L634" s="210"/>
      <c r="M634" s="211"/>
      <c r="N634" s="212"/>
      <c r="O634" s="212"/>
      <c r="P634" s="212"/>
      <c r="Q634" s="212"/>
      <c r="R634" s="212"/>
      <c r="S634" s="212"/>
      <c r="T634" s="213"/>
      <c r="AT634" s="214" t="s">
        <v>180</v>
      </c>
      <c r="AU634" s="214" t="s">
        <v>79</v>
      </c>
      <c r="AV634" s="11" t="s">
        <v>79</v>
      </c>
      <c r="AW634" s="11" t="s">
        <v>33</v>
      </c>
      <c r="AX634" s="11" t="s">
        <v>69</v>
      </c>
      <c r="AY634" s="214" t="s">
        <v>171</v>
      </c>
    </row>
    <row r="635" spans="2:65" s="11" customFormat="1">
      <c r="B635" s="203"/>
      <c r="C635" s="204"/>
      <c r="D635" s="205" t="s">
        <v>180</v>
      </c>
      <c r="E635" s="204"/>
      <c r="F635" s="207" t="s">
        <v>802</v>
      </c>
      <c r="G635" s="204"/>
      <c r="H635" s="208">
        <v>433.17700000000002</v>
      </c>
      <c r="I635" s="209"/>
      <c r="J635" s="204"/>
      <c r="K635" s="204"/>
      <c r="L635" s="210"/>
      <c r="M635" s="211"/>
      <c r="N635" s="212"/>
      <c r="O635" s="212"/>
      <c r="P635" s="212"/>
      <c r="Q635" s="212"/>
      <c r="R635" s="212"/>
      <c r="S635" s="212"/>
      <c r="T635" s="213"/>
      <c r="AT635" s="214" t="s">
        <v>180</v>
      </c>
      <c r="AU635" s="214" t="s">
        <v>79</v>
      </c>
      <c r="AV635" s="11" t="s">
        <v>79</v>
      </c>
      <c r="AW635" s="11" t="s">
        <v>6</v>
      </c>
      <c r="AX635" s="11" t="s">
        <v>77</v>
      </c>
      <c r="AY635" s="214" t="s">
        <v>171</v>
      </c>
    </row>
    <row r="636" spans="2:65" s="1" customFormat="1" ht="31.5" customHeight="1">
      <c r="B636" s="39"/>
      <c r="C636" s="191" t="s">
        <v>803</v>
      </c>
      <c r="D636" s="191" t="s">
        <v>173</v>
      </c>
      <c r="E636" s="192" t="s">
        <v>804</v>
      </c>
      <c r="F636" s="193" t="s">
        <v>805</v>
      </c>
      <c r="G636" s="194" t="s">
        <v>176</v>
      </c>
      <c r="H636" s="195">
        <v>1362.7370000000001</v>
      </c>
      <c r="I636" s="196"/>
      <c r="J636" s="197">
        <f>ROUND(I636*H636,2)</f>
        <v>0</v>
      </c>
      <c r="K636" s="193" t="s">
        <v>177</v>
      </c>
      <c r="L636" s="59"/>
      <c r="M636" s="198" t="s">
        <v>21</v>
      </c>
      <c r="N636" s="199" t="s">
        <v>40</v>
      </c>
      <c r="O636" s="40"/>
      <c r="P636" s="200">
        <f>O636*H636</f>
        <v>0</v>
      </c>
      <c r="Q636" s="200">
        <v>6.0000000000000002E-5</v>
      </c>
      <c r="R636" s="200">
        <f>Q636*H636</f>
        <v>8.1764220000000012E-2</v>
      </c>
      <c r="S636" s="200">
        <v>0</v>
      </c>
      <c r="T636" s="201">
        <f>S636*H636</f>
        <v>0</v>
      </c>
      <c r="AR636" s="22" t="s">
        <v>178</v>
      </c>
      <c r="AT636" s="22" t="s">
        <v>173</v>
      </c>
      <c r="AU636" s="22" t="s">
        <v>79</v>
      </c>
      <c r="AY636" s="22" t="s">
        <v>171</v>
      </c>
      <c r="BE636" s="202">
        <f>IF(N636="základní",J636,0)</f>
        <v>0</v>
      </c>
      <c r="BF636" s="202">
        <f>IF(N636="snížená",J636,0)</f>
        <v>0</v>
      </c>
      <c r="BG636" s="202">
        <f>IF(N636="zákl. přenesená",J636,0)</f>
        <v>0</v>
      </c>
      <c r="BH636" s="202">
        <f>IF(N636="sníž. přenesená",J636,0)</f>
        <v>0</v>
      </c>
      <c r="BI636" s="202">
        <f>IF(N636="nulová",J636,0)</f>
        <v>0</v>
      </c>
      <c r="BJ636" s="22" t="s">
        <v>77</v>
      </c>
      <c r="BK636" s="202">
        <f>ROUND(I636*H636,2)</f>
        <v>0</v>
      </c>
      <c r="BL636" s="22" t="s">
        <v>178</v>
      </c>
      <c r="BM636" s="22" t="s">
        <v>806</v>
      </c>
    </row>
    <row r="637" spans="2:65" s="11" customFormat="1">
      <c r="B637" s="203"/>
      <c r="C637" s="204"/>
      <c r="D637" s="205" t="s">
        <v>180</v>
      </c>
      <c r="E637" s="206" t="s">
        <v>21</v>
      </c>
      <c r="F637" s="207" t="s">
        <v>660</v>
      </c>
      <c r="G637" s="204"/>
      <c r="H637" s="208">
        <v>1362.7370000000001</v>
      </c>
      <c r="I637" s="209"/>
      <c r="J637" s="204"/>
      <c r="K637" s="204"/>
      <c r="L637" s="210"/>
      <c r="M637" s="211"/>
      <c r="N637" s="212"/>
      <c r="O637" s="212"/>
      <c r="P637" s="212"/>
      <c r="Q637" s="212"/>
      <c r="R637" s="212"/>
      <c r="S637" s="212"/>
      <c r="T637" s="213"/>
      <c r="AT637" s="214" t="s">
        <v>180</v>
      </c>
      <c r="AU637" s="214" t="s">
        <v>79</v>
      </c>
      <c r="AV637" s="11" t="s">
        <v>79</v>
      </c>
      <c r="AW637" s="11" t="s">
        <v>33</v>
      </c>
      <c r="AX637" s="11" t="s">
        <v>69</v>
      </c>
      <c r="AY637" s="214" t="s">
        <v>171</v>
      </c>
    </row>
    <row r="638" spans="2:65" s="1" customFormat="1" ht="22.5" customHeight="1">
      <c r="B638" s="39"/>
      <c r="C638" s="191" t="s">
        <v>807</v>
      </c>
      <c r="D638" s="191" t="s">
        <v>173</v>
      </c>
      <c r="E638" s="192" t="s">
        <v>808</v>
      </c>
      <c r="F638" s="193" t="s">
        <v>809</v>
      </c>
      <c r="G638" s="194" t="s">
        <v>411</v>
      </c>
      <c r="H638" s="195">
        <v>193.21299999999999</v>
      </c>
      <c r="I638" s="196"/>
      <c r="J638" s="197">
        <f>ROUND(I638*H638,2)</f>
        <v>0</v>
      </c>
      <c r="K638" s="193" t="s">
        <v>177</v>
      </c>
      <c r="L638" s="59"/>
      <c r="M638" s="198" t="s">
        <v>21</v>
      </c>
      <c r="N638" s="199" t="s">
        <v>40</v>
      </c>
      <c r="O638" s="40"/>
      <c r="P638" s="200">
        <f>O638*H638</f>
        <v>0</v>
      </c>
      <c r="Q638" s="200">
        <v>6.0000000000000002E-5</v>
      </c>
      <c r="R638" s="200">
        <f>Q638*H638</f>
        <v>1.159278E-2</v>
      </c>
      <c r="S638" s="200">
        <v>0</v>
      </c>
      <c r="T638" s="201">
        <f>S638*H638</f>
        <v>0</v>
      </c>
      <c r="AR638" s="22" t="s">
        <v>178</v>
      </c>
      <c r="AT638" s="22" t="s">
        <v>173</v>
      </c>
      <c r="AU638" s="22" t="s">
        <v>79</v>
      </c>
      <c r="AY638" s="22" t="s">
        <v>171</v>
      </c>
      <c r="BE638" s="202">
        <f>IF(N638="základní",J638,0)</f>
        <v>0</v>
      </c>
      <c r="BF638" s="202">
        <f>IF(N638="snížená",J638,0)</f>
        <v>0</v>
      </c>
      <c r="BG638" s="202">
        <f>IF(N638="zákl. přenesená",J638,0)</f>
        <v>0</v>
      </c>
      <c r="BH638" s="202">
        <f>IF(N638="sníž. přenesená",J638,0)</f>
        <v>0</v>
      </c>
      <c r="BI638" s="202">
        <f>IF(N638="nulová",J638,0)</f>
        <v>0</v>
      </c>
      <c r="BJ638" s="22" t="s">
        <v>77</v>
      </c>
      <c r="BK638" s="202">
        <f>ROUND(I638*H638,2)</f>
        <v>0</v>
      </c>
      <c r="BL638" s="22" t="s">
        <v>178</v>
      </c>
      <c r="BM638" s="22" t="s">
        <v>810</v>
      </c>
    </row>
    <row r="639" spans="2:65" s="12" customFormat="1">
      <c r="B639" s="219"/>
      <c r="C639" s="220"/>
      <c r="D639" s="215" t="s">
        <v>180</v>
      </c>
      <c r="E639" s="221" t="s">
        <v>21</v>
      </c>
      <c r="F639" s="222" t="s">
        <v>744</v>
      </c>
      <c r="G639" s="220"/>
      <c r="H639" s="223" t="s">
        <v>21</v>
      </c>
      <c r="I639" s="224"/>
      <c r="J639" s="220"/>
      <c r="K639" s="220"/>
      <c r="L639" s="225"/>
      <c r="M639" s="226"/>
      <c r="N639" s="227"/>
      <c r="O639" s="227"/>
      <c r="P639" s="227"/>
      <c r="Q639" s="227"/>
      <c r="R639" s="227"/>
      <c r="S639" s="227"/>
      <c r="T639" s="228"/>
      <c r="AT639" s="229" t="s">
        <v>180</v>
      </c>
      <c r="AU639" s="229" t="s">
        <v>79</v>
      </c>
      <c r="AV639" s="12" t="s">
        <v>77</v>
      </c>
      <c r="AW639" s="12" t="s">
        <v>33</v>
      </c>
      <c r="AX639" s="12" t="s">
        <v>69</v>
      </c>
      <c r="AY639" s="229" t="s">
        <v>171</v>
      </c>
    </row>
    <row r="640" spans="2:65" s="11" customFormat="1" ht="27">
      <c r="B640" s="203"/>
      <c r="C640" s="204"/>
      <c r="D640" s="215" t="s">
        <v>180</v>
      </c>
      <c r="E640" s="216" t="s">
        <v>21</v>
      </c>
      <c r="F640" s="217" t="s">
        <v>811</v>
      </c>
      <c r="G640" s="204"/>
      <c r="H640" s="218">
        <v>60.96</v>
      </c>
      <c r="I640" s="209"/>
      <c r="J640" s="204"/>
      <c r="K640" s="204"/>
      <c r="L640" s="210"/>
      <c r="M640" s="211"/>
      <c r="N640" s="212"/>
      <c r="O640" s="212"/>
      <c r="P640" s="212"/>
      <c r="Q640" s="212"/>
      <c r="R640" s="212"/>
      <c r="S640" s="212"/>
      <c r="T640" s="213"/>
      <c r="AT640" s="214" t="s">
        <v>180</v>
      </c>
      <c r="AU640" s="214" t="s">
        <v>79</v>
      </c>
      <c r="AV640" s="11" t="s">
        <v>79</v>
      </c>
      <c r="AW640" s="11" t="s">
        <v>33</v>
      </c>
      <c r="AX640" s="11" t="s">
        <v>69</v>
      </c>
      <c r="AY640" s="214" t="s">
        <v>171</v>
      </c>
    </row>
    <row r="641" spans="2:65" s="11" customFormat="1">
      <c r="B641" s="203"/>
      <c r="C641" s="204"/>
      <c r="D641" s="215" t="s">
        <v>180</v>
      </c>
      <c r="E641" s="216" t="s">
        <v>21</v>
      </c>
      <c r="F641" s="217" t="s">
        <v>812</v>
      </c>
      <c r="G641" s="204"/>
      <c r="H641" s="218">
        <v>71.063000000000002</v>
      </c>
      <c r="I641" s="209"/>
      <c r="J641" s="204"/>
      <c r="K641" s="204"/>
      <c r="L641" s="210"/>
      <c r="M641" s="211"/>
      <c r="N641" s="212"/>
      <c r="O641" s="212"/>
      <c r="P641" s="212"/>
      <c r="Q641" s="212"/>
      <c r="R641" s="212"/>
      <c r="S641" s="212"/>
      <c r="T641" s="213"/>
      <c r="AT641" s="214" t="s">
        <v>180</v>
      </c>
      <c r="AU641" s="214" t="s">
        <v>79</v>
      </c>
      <c r="AV641" s="11" t="s">
        <v>79</v>
      </c>
      <c r="AW641" s="11" t="s">
        <v>33</v>
      </c>
      <c r="AX641" s="11" t="s">
        <v>69</v>
      </c>
      <c r="AY641" s="214" t="s">
        <v>171</v>
      </c>
    </row>
    <row r="642" spans="2:65" s="11" customFormat="1">
      <c r="B642" s="203"/>
      <c r="C642" s="204"/>
      <c r="D642" s="205" t="s">
        <v>180</v>
      </c>
      <c r="E642" s="206" t="s">
        <v>21</v>
      </c>
      <c r="F642" s="207" t="s">
        <v>813</v>
      </c>
      <c r="G642" s="204"/>
      <c r="H642" s="208">
        <v>61.19</v>
      </c>
      <c r="I642" s="209"/>
      <c r="J642" s="204"/>
      <c r="K642" s="204"/>
      <c r="L642" s="210"/>
      <c r="M642" s="211"/>
      <c r="N642" s="212"/>
      <c r="O642" s="212"/>
      <c r="P642" s="212"/>
      <c r="Q642" s="212"/>
      <c r="R642" s="212"/>
      <c r="S642" s="212"/>
      <c r="T642" s="213"/>
      <c r="AT642" s="214" t="s">
        <v>180</v>
      </c>
      <c r="AU642" s="214" t="s">
        <v>79</v>
      </c>
      <c r="AV642" s="11" t="s">
        <v>79</v>
      </c>
      <c r="AW642" s="11" t="s">
        <v>33</v>
      </c>
      <c r="AX642" s="11" t="s">
        <v>69</v>
      </c>
      <c r="AY642" s="214" t="s">
        <v>171</v>
      </c>
    </row>
    <row r="643" spans="2:65" s="1" customFormat="1" ht="22.5" customHeight="1">
      <c r="B643" s="39"/>
      <c r="C643" s="230" t="s">
        <v>814</v>
      </c>
      <c r="D643" s="230" t="s">
        <v>290</v>
      </c>
      <c r="E643" s="231" t="s">
        <v>815</v>
      </c>
      <c r="F643" s="232" t="s">
        <v>816</v>
      </c>
      <c r="G643" s="233" t="s">
        <v>411</v>
      </c>
      <c r="H643" s="234">
        <v>202.874</v>
      </c>
      <c r="I643" s="235"/>
      <c r="J643" s="236">
        <f>ROUND(I643*H643,2)</f>
        <v>0</v>
      </c>
      <c r="K643" s="232" t="s">
        <v>177</v>
      </c>
      <c r="L643" s="237"/>
      <c r="M643" s="238" t="s">
        <v>21</v>
      </c>
      <c r="N643" s="239" t="s">
        <v>40</v>
      </c>
      <c r="O643" s="40"/>
      <c r="P643" s="200">
        <f>O643*H643</f>
        <v>0</v>
      </c>
      <c r="Q643" s="200">
        <v>5.5999999999999995E-4</v>
      </c>
      <c r="R643" s="200">
        <f>Q643*H643</f>
        <v>0.11360943999999999</v>
      </c>
      <c r="S643" s="200">
        <v>0</v>
      </c>
      <c r="T643" s="201">
        <f>S643*H643</f>
        <v>0</v>
      </c>
      <c r="AR643" s="22" t="s">
        <v>212</v>
      </c>
      <c r="AT643" s="22" t="s">
        <v>290</v>
      </c>
      <c r="AU643" s="22" t="s">
        <v>79</v>
      </c>
      <c r="AY643" s="22" t="s">
        <v>171</v>
      </c>
      <c r="BE643" s="202">
        <f>IF(N643="základní",J643,0)</f>
        <v>0</v>
      </c>
      <c r="BF643" s="202">
        <f>IF(N643="snížená",J643,0)</f>
        <v>0</v>
      </c>
      <c r="BG643" s="202">
        <f>IF(N643="zákl. přenesená",J643,0)</f>
        <v>0</v>
      </c>
      <c r="BH643" s="202">
        <f>IF(N643="sníž. přenesená",J643,0)</f>
        <v>0</v>
      </c>
      <c r="BI643" s="202">
        <f>IF(N643="nulová",J643,0)</f>
        <v>0</v>
      </c>
      <c r="BJ643" s="22" t="s">
        <v>77</v>
      </c>
      <c r="BK643" s="202">
        <f>ROUND(I643*H643,2)</f>
        <v>0</v>
      </c>
      <c r="BL643" s="22" t="s">
        <v>178</v>
      </c>
      <c r="BM643" s="22" t="s">
        <v>817</v>
      </c>
    </row>
    <row r="644" spans="2:65" s="11" customFormat="1">
      <c r="B644" s="203"/>
      <c r="C644" s="204"/>
      <c r="D644" s="205" t="s">
        <v>180</v>
      </c>
      <c r="E644" s="204"/>
      <c r="F644" s="207" t="s">
        <v>818</v>
      </c>
      <c r="G644" s="204"/>
      <c r="H644" s="208">
        <v>202.874</v>
      </c>
      <c r="I644" s="209"/>
      <c r="J644" s="204"/>
      <c r="K644" s="204"/>
      <c r="L644" s="210"/>
      <c r="M644" s="211"/>
      <c r="N644" s="212"/>
      <c r="O644" s="212"/>
      <c r="P644" s="212"/>
      <c r="Q644" s="212"/>
      <c r="R644" s="212"/>
      <c r="S644" s="212"/>
      <c r="T644" s="213"/>
      <c r="AT644" s="214" t="s">
        <v>180</v>
      </c>
      <c r="AU644" s="214" t="s">
        <v>79</v>
      </c>
      <c r="AV644" s="11" t="s">
        <v>79</v>
      </c>
      <c r="AW644" s="11" t="s">
        <v>6</v>
      </c>
      <c r="AX644" s="11" t="s">
        <v>77</v>
      </c>
      <c r="AY644" s="214" t="s">
        <v>171</v>
      </c>
    </row>
    <row r="645" spans="2:65" s="1" customFormat="1" ht="22.5" customHeight="1">
      <c r="B645" s="39"/>
      <c r="C645" s="191" t="s">
        <v>819</v>
      </c>
      <c r="D645" s="191" t="s">
        <v>173</v>
      </c>
      <c r="E645" s="192" t="s">
        <v>820</v>
      </c>
      <c r="F645" s="193" t="s">
        <v>821</v>
      </c>
      <c r="G645" s="194" t="s">
        <v>176</v>
      </c>
      <c r="H645" s="195">
        <v>207.52500000000001</v>
      </c>
      <c r="I645" s="196"/>
      <c r="J645" s="197">
        <f>ROUND(I645*H645,2)</f>
        <v>0</v>
      </c>
      <c r="K645" s="193" t="s">
        <v>177</v>
      </c>
      <c r="L645" s="59"/>
      <c r="M645" s="198" t="s">
        <v>21</v>
      </c>
      <c r="N645" s="199" t="s">
        <v>40</v>
      </c>
      <c r="O645" s="40"/>
      <c r="P645" s="200">
        <f>O645*H645</f>
        <v>0</v>
      </c>
      <c r="Q645" s="200">
        <v>2.3099999999999999E-2</v>
      </c>
      <c r="R645" s="200">
        <f>Q645*H645</f>
        <v>4.7938274999999999</v>
      </c>
      <c r="S645" s="200">
        <v>0</v>
      </c>
      <c r="T645" s="201">
        <f>S645*H645</f>
        <v>0</v>
      </c>
      <c r="AR645" s="22" t="s">
        <v>178</v>
      </c>
      <c r="AT645" s="22" t="s">
        <v>173</v>
      </c>
      <c r="AU645" s="22" t="s">
        <v>79</v>
      </c>
      <c r="AY645" s="22" t="s">
        <v>171</v>
      </c>
      <c r="BE645" s="202">
        <f>IF(N645="základní",J645,0)</f>
        <v>0</v>
      </c>
      <c r="BF645" s="202">
        <f>IF(N645="snížená",J645,0)</f>
        <v>0</v>
      </c>
      <c r="BG645" s="202">
        <f>IF(N645="zákl. přenesená",J645,0)</f>
        <v>0</v>
      </c>
      <c r="BH645" s="202">
        <f>IF(N645="sníž. přenesená",J645,0)</f>
        <v>0</v>
      </c>
      <c r="BI645" s="202">
        <f>IF(N645="nulová",J645,0)</f>
        <v>0</v>
      </c>
      <c r="BJ645" s="22" t="s">
        <v>77</v>
      </c>
      <c r="BK645" s="202">
        <f>ROUND(I645*H645,2)</f>
        <v>0</v>
      </c>
      <c r="BL645" s="22" t="s">
        <v>178</v>
      </c>
      <c r="BM645" s="22" t="s">
        <v>822</v>
      </c>
    </row>
    <row r="646" spans="2:65" s="12" customFormat="1">
      <c r="B646" s="219"/>
      <c r="C646" s="220"/>
      <c r="D646" s="215" t="s">
        <v>180</v>
      </c>
      <c r="E646" s="221" t="s">
        <v>21</v>
      </c>
      <c r="F646" s="222" t="s">
        <v>823</v>
      </c>
      <c r="G646" s="220"/>
      <c r="H646" s="223" t="s">
        <v>21</v>
      </c>
      <c r="I646" s="224"/>
      <c r="J646" s="220"/>
      <c r="K646" s="220"/>
      <c r="L646" s="225"/>
      <c r="M646" s="226"/>
      <c r="N646" s="227"/>
      <c r="O646" s="227"/>
      <c r="P646" s="227"/>
      <c r="Q646" s="227"/>
      <c r="R646" s="227"/>
      <c r="S646" s="227"/>
      <c r="T646" s="228"/>
      <c r="AT646" s="229" t="s">
        <v>180</v>
      </c>
      <c r="AU646" s="229" t="s">
        <v>79</v>
      </c>
      <c r="AV646" s="12" t="s">
        <v>77</v>
      </c>
      <c r="AW646" s="12" t="s">
        <v>33</v>
      </c>
      <c r="AX646" s="12" t="s">
        <v>69</v>
      </c>
      <c r="AY646" s="229" t="s">
        <v>171</v>
      </c>
    </row>
    <row r="647" spans="2:65" s="11" customFormat="1" ht="27">
      <c r="B647" s="203"/>
      <c r="C647" s="204"/>
      <c r="D647" s="215" t="s">
        <v>180</v>
      </c>
      <c r="E647" s="216" t="s">
        <v>21</v>
      </c>
      <c r="F647" s="217" t="s">
        <v>824</v>
      </c>
      <c r="G647" s="204"/>
      <c r="H647" s="218">
        <v>52.835999999999999</v>
      </c>
      <c r="I647" s="209"/>
      <c r="J647" s="204"/>
      <c r="K647" s="204"/>
      <c r="L647" s="210"/>
      <c r="M647" s="211"/>
      <c r="N647" s="212"/>
      <c r="O647" s="212"/>
      <c r="P647" s="212"/>
      <c r="Q647" s="212"/>
      <c r="R647" s="212"/>
      <c r="S647" s="212"/>
      <c r="T647" s="213"/>
      <c r="AT647" s="214" t="s">
        <v>180</v>
      </c>
      <c r="AU647" s="214" t="s">
        <v>79</v>
      </c>
      <c r="AV647" s="11" t="s">
        <v>79</v>
      </c>
      <c r="AW647" s="11" t="s">
        <v>33</v>
      </c>
      <c r="AX647" s="11" t="s">
        <v>69</v>
      </c>
      <c r="AY647" s="214" t="s">
        <v>171</v>
      </c>
    </row>
    <row r="648" spans="2:65" s="11" customFormat="1">
      <c r="B648" s="203"/>
      <c r="C648" s="204"/>
      <c r="D648" s="215" t="s">
        <v>180</v>
      </c>
      <c r="E648" s="216" t="s">
        <v>21</v>
      </c>
      <c r="F648" s="217" t="s">
        <v>825</v>
      </c>
      <c r="G648" s="204"/>
      <c r="H648" s="218">
        <v>100</v>
      </c>
      <c r="I648" s="209"/>
      <c r="J648" s="204"/>
      <c r="K648" s="204"/>
      <c r="L648" s="210"/>
      <c r="M648" s="211"/>
      <c r="N648" s="212"/>
      <c r="O648" s="212"/>
      <c r="P648" s="212"/>
      <c r="Q648" s="212"/>
      <c r="R648" s="212"/>
      <c r="S648" s="212"/>
      <c r="T648" s="213"/>
      <c r="AT648" s="214" t="s">
        <v>180</v>
      </c>
      <c r="AU648" s="214" t="s">
        <v>79</v>
      </c>
      <c r="AV648" s="11" t="s">
        <v>79</v>
      </c>
      <c r="AW648" s="11" t="s">
        <v>33</v>
      </c>
      <c r="AX648" s="11" t="s">
        <v>69</v>
      </c>
      <c r="AY648" s="214" t="s">
        <v>171</v>
      </c>
    </row>
    <row r="649" spans="2:65" s="11" customFormat="1">
      <c r="B649" s="203"/>
      <c r="C649" s="204"/>
      <c r="D649" s="205" t="s">
        <v>180</v>
      </c>
      <c r="E649" s="206" t="s">
        <v>21</v>
      </c>
      <c r="F649" s="207" t="s">
        <v>826</v>
      </c>
      <c r="G649" s="204"/>
      <c r="H649" s="208">
        <v>54.689</v>
      </c>
      <c r="I649" s="209"/>
      <c r="J649" s="204"/>
      <c r="K649" s="204"/>
      <c r="L649" s="210"/>
      <c r="M649" s="211"/>
      <c r="N649" s="212"/>
      <c r="O649" s="212"/>
      <c r="P649" s="212"/>
      <c r="Q649" s="212"/>
      <c r="R649" s="212"/>
      <c r="S649" s="212"/>
      <c r="T649" s="213"/>
      <c r="AT649" s="214" t="s">
        <v>180</v>
      </c>
      <c r="AU649" s="214" t="s">
        <v>79</v>
      </c>
      <c r="AV649" s="11" t="s">
        <v>79</v>
      </c>
      <c r="AW649" s="11" t="s">
        <v>33</v>
      </c>
      <c r="AX649" s="11" t="s">
        <v>69</v>
      </c>
      <c r="AY649" s="214" t="s">
        <v>171</v>
      </c>
    </row>
    <row r="650" spans="2:65" s="1" customFormat="1" ht="22.5" customHeight="1">
      <c r="B650" s="39"/>
      <c r="C650" s="191" t="s">
        <v>827</v>
      </c>
      <c r="D650" s="191" t="s">
        <v>173</v>
      </c>
      <c r="E650" s="192" t="s">
        <v>828</v>
      </c>
      <c r="F650" s="193" t="s">
        <v>829</v>
      </c>
      <c r="G650" s="194" t="s">
        <v>176</v>
      </c>
      <c r="H650" s="195">
        <v>793.71699999999998</v>
      </c>
      <c r="I650" s="196"/>
      <c r="J650" s="197">
        <f>ROUND(I650*H650,2)</f>
        <v>0</v>
      </c>
      <c r="K650" s="193" t="s">
        <v>177</v>
      </c>
      <c r="L650" s="59"/>
      <c r="M650" s="198" t="s">
        <v>21</v>
      </c>
      <c r="N650" s="199" t="s">
        <v>40</v>
      </c>
      <c r="O650" s="40"/>
      <c r="P650" s="200">
        <f>O650*H650</f>
        <v>0</v>
      </c>
      <c r="Q650" s="200">
        <v>1.899E-2</v>
      </c>
      <c r="R650" s="200">
        <f>Q650*H650</f>
        <v>15.072685829999999</v>
      </c>
      <c r="S650" s="200">
        <v>0</v>
      </c>
      <c r="T650" s="201">
        <f>S650*H650</f>
        <v>0</v>
      </c>
      <c r="AR650" s="22" t="s">
        <v>178</v>
      </c>
      <c r="AT650" s="22" t="s">
        <v>173</v>
      </c>
      <c r="AU650" s="22" t="s">
        <v>79</v>
      </c>
      <c r="AY650" s="22" t="s">
        <v>171</v>
      </c>
      <c r="BE650" s="202">
        <f>IF(N650="základní",J650,0)</f>
        <v>0</v>
      </c>
      <c r="BF650" s="202">
        <f>IF(N650="snížená",J650,0)</f>
        <v>0</v>
      </c>
      <c r="BG650" s="202">
        <f>IF(N650="zákl. přenesená",J650,0)</f>
        <v>0</v>
      </c>
      <c r="BH650" s="202">
        <f>IF(N650="sníž. přenesená",J650,0)</f>
        <v>0</v>
      </c>
      <c r="BI650" s="202">
        <f>IF(N650="nulová",J650,0)</f>
        <v>0</v>
      </c>
      <c r="BJ650" s="22" t="s">
        <v>77</v>
      </c>
      <c r="BK650" s="202">
        <f>ROUND(I650*H650,2)</f>
        <v>0</v>
      </c>
      <c r="BL650" s="22" t="s">
        <v>178</v>
      </c>
      <c r="BM650" s="22" t="s">
        <v>830</v>
      </c>
    </row>
    <row r="651" spans="2:65" s="11" customFormat="1" ht="40.5">
      <c r="B651" s="203"/>
      <c r="C651" s="204"/>
      <c r="D651" s="215" t="s">
        <v>180</v>
      </c>
      <c r="E651" s="216" t="s">
        <v>21</v>
      </c>
      <c r="F651" s="217" t="s">
        <v>831</v>
      </c>
      <c r="G651" s="204"/>
      <c r="H651" s="218">
        <v>157.80000000000001</v>
      </c>
      <c r="I651" s="209"/>
      <c r="J651" s="204"/>
      <c r="K651" s="204"/>
      <c r="L651" s="210"/>
      <c r="M651" s="211"/>
      <c r="N651" s="212"/>
      <c r="O651" s="212"/>
      <c r="P651" s="212"/>
      <c r="Q651" s="212"/>
      <c r="R651" s="212"/>
      <c r="S651" s="212"/>
      <c r="T651" s="213"/>
      <c r="AT651" s="214" t="s">
        <v>180</v>
      </c>
      <c r="AU651" s="214" t="s">
        <v>79</v>
      </c>
      <c r="AV651" s="11" t="s">
        <v>79</v>
      </c>
      <c r="AW651" s="11" t="s">
        <v>33</v>
      </c>
      <c r="AX651" s="11" t="s">
        <v>69</v>
      </c>
      <c r="AY651" s="214" t="s">
        <v>171</v>
      </c>
    </row>
    <row r="652" spans="2:65" s="11" customFormat="1" ht="27">
      <c r="B652" s="203"/>
      <c r="C652" s="204"/>
      <c r="D652" s="215" t="s">
        <v>180</v>
      </c>
      <c r="E652" s="216" t="s">
        <v>21</v>
      </c>
      <c r="F652" s="217" t="s">
        <v>832</v>
      </c>
      <c r="G652" s="204"/>
      <c r="H652" s="218">
        <v>260.47699999999998</v>
      </c>
      <c r="I652" s="209"/>
      <c r="J652" s="204"/>
      <c r="K652" s="204"/>
      <c r="L652" s="210"/>
      <c r="M652" s="211"/>
      <c r="N652" s="212"/>
      <c r="O652" s="212"/>
      <c r="P652" s="212"/>
      <c r="Q652" s="212"/>
      <c r="R652" s="212"/>
      <c r="S652" s="212"/>
      <c r="T652" s="213"/>
      <c r="AT652" s="214" t="s">
        <v>180</v>
      </c>
      <c r="AU652" s="214" t="s">
        <v>79</v>
      </c>
      <c r="AV652" s="11" t="s">
        <v>79</v>
      </c>
      <c r="AW652" s="11" t="s">
        <v>33</v>
      </c>
      <c r="AX652" s="11" t="s">
        <v>69</v>
      </c>
      <c r="AY652" s="214" t="s">
        <v>171</v>
      </c>
    </row>
    <row r="653" spans="2:65" s="11" customFormat="1" ht="27">
      <c r="B653" s="203"/>
      <c r="C653" s="204"/>
      <c r="D653" s="215" t="s">
        <v>180</v>
      </c>
      <c r="E653" s="216" t="s">
        <v>21</v>
      </c>
      <c r="F653" s="217" t="s">
        <v>833</v>
      </c>
      <c r="G653" s="204"/>
      <c r="H653" s="218">
        <v>431.09</v>
      </c>
      <c r="I653" s="209"/>
      <c r="J653" s="204"/>
      <c r="K653" s="204"/>
      <c r="L653" s="210"/>
      <c r="M653" s="211"/>
      <c r="N653" s="212"/>
      <c r="O653" s="212"/>
      <c r="P653" s="212"/>
      <c r="Q653" s="212"/>
      <c r="R653" s="212"/>
      <c r="S653" s="212"/>
      <c r="T653" s="213"/>
      <c r="AT653" s="214" t="s">
        <v>180</v>
      </c>
      <c r="AU653" s="214" t="s">
        <v>79</v>
      </c>
      <c r="AV653" s="11" t="s">
        <v>79</v>
      </c>
      <c r="AW653" s="11" t="s">
        <v>33</v>
      </c>
      <c r="AX653" s="11" t="s">
        <v>69</v>
      </c>
      <c r="AY653" s="214" t="s">
        <v>171</v>
      </c>
    </row>
    <row r="654" spans="2:65" s="11" customFormat="1">
      <c r="B654" s="203"/>
      <c r="C654" s="204"/>
      <c r="D654" s="205" t="s">
        <v>180</v>
      </c>
      <c r="E654" s="206" t="s">
        <v>21</v>
      </c>
      <c r="F654" s="207" t="s">
        <v>834</v>
      </c>
      <c r="G654" s="204"/>
      <c r="H654" s="208">
        <v>-55.65</v>
      </c>
      <c r="I654" s="209"/>
      <c r="J654" s="204"/>
      <c r="K654" s="204"/>
      <c r="L654" s="210"/>
      <c r="M654" s="211"/>
      <c r="N654" s="212"/>
      <c r="O654" s="212"/>
      <c r="P654" s="212"/>
      <c r="Q654" s="212"/>
      <c r="R654" s="212"/>
      <c r="S654" s="212"/>
      <c r="T654" s="213"/>
      <c r="AT654" s="214" t="s">
        <v>180</v>
      </c>
      <c r="AU654" s="214" t="s">
        <v>79</v>
      </c>
      <c r="AV654" s="11" t="s">
        <v>79</v>
      </c>
      <c r="AW654" s="11" t="s">
        <v>33</v>
      </c>
      <c r="AX654" s="11" t="s">
        <v>69</v>
      </c>
      <c r="AY654" s="214" t="s">
        <v>171</v>
      </c>
    </row>
    <row r="655" spans="2:65" s="1" customFormat="1" ht="22.5" customHeight="1">
      <c r="B655" s="39"/>
      <c r="C655" s="191" t="s">
        <v>835</v>
      </c>
      <c r="D655" s="191" t="s">
        <v>173</v>
      </c>
      <c r="E655" s="192" t="s">
        <v>836</v>
      </c>
      <c r="F655" s="193" t="s">
        <v>837</v>
      </c>
      <c r="G655" s="194" t="s">
        <v>176</v>
      </c>
      <c r="H655" s="195">
        <v>211.435</v>
      </c>
      <c r="I655" s="196"/>
      <c r="J655" s="197">
        <f>ROUND(I655*H655,2)</f>
        <v>0</v>
      </c>
      <c r="K655" s="193" t="s">
        <v>177</v>
      </c>
      <c r="L655" s="59"/>
      <c r="M655" s="198" t="s">
        <v>21</v>
      </c>
      <c r="N655" s="199" t="s">
        <v>40</v>
      </c>
      <c r="O655" s="40"/>
      <c r="P655" s="200">
        <f>O655*H655</f>
        <v>0</v>
      </c>
      <c r="Q655" s="200">
        <v>3.6800000000000001E-3</v>
      </c>
      <c r="R655" s="200">
        <f>Q655*H655</f>
        <v>0.77808080000000002</v>
      </c>
      <c r="S655" s="200">
        <v>0</v>
      </c>
      <c r="T655" s="201">
        <f>S655*H655</f>
        <v>0</v>
      </c>
      <c r="AR655" s="22" t="s">
        <v>178</v>
      </c>
      <c r="AT655" s="22" t="s">
        <v>173</v>
      </c>
      <c r="AU655" s="22" t="s">
        <v>79</v>
      </c>
      <c r="AY655" s="22" t="s">
        <v>171</v>
      </c>
      <c r="BE655" s="202">
        <f>IF(N655="základní",J655,0)</f>
        <v>0</v>
      </c>
      <c r="BF655" s="202">
        <f>IF(N655="snížená",J655,0)</f>
        <v>0</v>
      </c>
      <c r="BG655" s="202">
        <f>IF(N655="zákl. přenesená",J655,0)</f>
        <v>0</v>
      </c>
      <c r="BH655" s="202">
        <f>IF(N655="sníž. přenesená",J655,0)</f>
        <v>0</v>
      </c>
      <c r="BI655" s="202">
        <f>IF(N655="nulová",J655,0)</f>
        <v>0</v>
      </c>
      <c r="BJ655" s="22" t="s">
        <v>77</v>
      </c>
      <c r="BK655" s="202">
        <f>ROUND(I655*H655,2)</f>
        <v>0</v>
      </c>
      <c r="BL655" s="22" t="s">
        <v>178</v>
      </c>
      <c r="BM655" s="22" t="s">
        <v>838</v>
      </c>
    </row>
    <row r="656" spans="2:65" s="12" customFormat="1">
      <c r="B656" s="219"/>
      <c r="C656" s="220"/>
      <c r="D656" s="215" t="s">
        <v>180</v>
      </c>
      <c r="E656" s="221" t="s">
        <v>21</v>
      </c>
      <c r="F656" s="222" t="s">
        <v>737</v>
      </c>
      <c r="G656" s="220"/>
      <c r="H656" s="223" t="s">
        <v>21</v>
      </c>
      <c r="I656" s="224"/>
      <c r="J656" s="220"/>
      <c r="K656" s="220"/>
      <c r="L656" s="225"/>
      <c r="M656" s="226"/>
      <c r="N656" s="227"/>
      <c r="O656" s="227"/>
      <c r="P656" s="227"/>
      <c r="Q656" s="227"/>
      <c r="R656" s="227"/>
      <c r="S656" s="227"/>
      <c r="T656" s="228"/>
      <c r="AT656" s="229" t="s">
        <v>180</v>
      </c>
      <c r="AU656" s="229" t="s">
        <v>79</v>
      </c>
      <c r="AV656" s="12" t="s">
        <v>77</v>
      </c>
      <c r="AW656" s="12" t="s">
        <v>33</v>
      </c>
      <c r="AX656" s="12" t="s">
        <v>69</v>
      </c>
      <c r="AY656" s="229" t="s">
        <v>171</v>
      </c>
    </row>
    <row r="657" spans="2:65" s="11" customFormat="1" ht="40.5">
      <c r="B657" s="203"/>
      <c r="C657" s="204"/>
      <c r="D657" s="215" t="s">
        <v>180</v>
      </c>
      <c r="E657" s="216" t="s">
        <v>21</v>
      </c>
      <c r="F657" s="217" t="s">
        <v>839</v>
      </c>
      <c r="G657" s="204"/>
      <c r="H657" s="218">
        <v>56.584000000000003</v>
      </c>
      <c r="I657" s="209"/>
      <c r="J657" s="204"/>
      <c r="K657" s="204"/>
      <c r="L657" s="210"/>
      <c r="M657" s="211"/>
      <c r="N657" s="212"/>
      <c r="O657" s="212"/>
      <c r="P657" s="212"/>
      <c r="Q657" s="212"/>
      <c r="R657" s="212"/>
      <c r="S657" s="212"/>
      <c r="T657" s="213"/>
      <c r="AT657" s="214" t="s">
        <v>180</v>
      </c>
      <c r="AU657" s="214" t="s">
        <v>79</v>
      </c>
      <c r="AV657" s="11" t="s">
        <v>79</v>
      </c>
      <c r="AW657" s="11" t="s">
        <v>33</v>
      </c>
      <c r="AX657" s="11" t="s">
        <v>69</v>
      </c>
      <c r="AY657" s="214" t="s">
        <v>171</v>
      </c>
    </row>
    <row r="658" spans="2:65" s="11" customFormat="1" ht="27">
      <c r="B658" s="203"/>
      <c r="C658" s="204"/>
      <c r="D658" s="215" t="s">
        <v>180</v>
      </c>
      <c r="E658" s="216" t="s">
        <v>21</v>
      </c>
      <c r="F658" s="217" t="s">
        <v>840</v>
      </c>
      <c r="G658" s="204"/>
      <c r="H658" s="218">
        <v>95.471999999999994</v>
      </c>
      <c r="I658" s="209"/>
      <c r="J658" s="204"/>
      <c r="K658" s="204"/>
      <c r="L658" s="210"/>
      <c r="M658" s="211"/>
      <c r="N658" s="212"/>
      <c r="O658" s="212"/>
      <c r="P658" s="212"/>
      <c r="Q658" s="212"/>
      <c r="R658" s="212"/>
      <c r="S658" s="212"/>
      <c r="T658" s="213"/>
      <c r="AT658" s="214" t="s">
        <v>180</v>
      </c>
      <c r="AU658" s="214" t="s">
        <v>79</v>
      </c>
      <c r="AV658" s="11" t="s">
        <v>79</v>
      </c>
      <c r="AW658" s="11" t="s">
        <v>33</v>
      </c>
      <c r="AX658" s="11" t="s">
        <v>69</v>
      </c>
      <c r="AY658" s="214" t="s">
        <v>171</v>
      </c>
    </row>
    <row r="659" spans="2:65" s="11" customFormat="1" ht="27">
      <c r="B659" s="203"/>
      <c r="C659" s="204"/>
      <c r="D659" s="215" t="s">
        <v>180</v>
      </c>
      <c r="E659" s="216" t="s">
        <v>21</v>
      </c>
      <c r="F659" s="217" t="s">
        <v>841</v>
      </c>
      <c r="G659" s="204"/>
      <c r="H659" s="218">
        <v>57.831000000000003</v>
      </c>
      <c r="I659" s="209"/>
      <c r="J659" s="204"/>
      <c r="K659" s="204"/>
      <c r="L659" s="210"/>
      <c r="M659" s="211"/>
      <c r="N659" s="212"/>
      <c r="O659" s="212"/>
      <c r="P659" s="212"/>
      <c r="Q659" s="212"/>
      <c r="R659" s="212"/>
      <c r="S659" s="212"/>
      <c r="T659" s="213"/>
      <c r="AT659" s="214" t="s">
        <v>180</v>
      </c>
      <c r="AU659" s="214" t="s">
        <v>79</v>
      </c>
      <c r="AV659" s="11" t="s">
        <v>79</v>
      </c>
      <c r="AW659" s="11" t="s">
        <v>33</v>
      </c>
      <c r="AX659" s="11" t="s">
        <v>69</v>
      </c>
      <c r="AY659" s="214" t="s">
        <v>171</v>
      </c>
    </row>
    <row r="660" spans="2:65" s="12" customFormat="1">
      <c r="B660" s="219"/>
      <c r="C660" s="220"/>
      <c r="D660" s="215" t="s">
        <v>180</v>
      </c>
      <c r="E660" s="221" t="s">
        <v>21</v>
      </c>
      <c r="F660" s="222" t="s">
        <v>694</v>
      </c>
      <c r="G660" s="220"/>
      <c r="H660" s="223" t="s">
        <v>21</v>
      </c>
      <c r="I660" s="224"/>
      <c r="J660" s="220"/>
      <c r="K660" s="220"/>
      <c r="L660" s="225"/>
      <c r="M660" s="226"/>
      <c r="N660" s="227"/>
      <c r="O660" s="227"/>
      <c r="P660" s="227"/>
      <c r="Q660" s="227"/>
      <c r="R660" s="227"/>
      <c r="S660" s="227"/>
      <c r="T660" s="228"/>
      <c r="AT660" s="229" t="s">
        <v>180</v>
      </c>
      <c r="AU660" s="229" t="s">
        <v>79</v>
      </c>
      <c r="AV660" s="12" t="s">
        <v>77</v>
      </c>
      <c r="AW660" s="12" t="s">
        <v>33</v>
      </c>
      <c r="AX660" s="12" t="s">
        <v>69</v>
      </c>
      <c r="AY660" s="229" t="s">
        <v>171</v>
      </c>
    </row>
    <row r="661" spans="2:65" s="11" customFormat="1">
      <c r="B661" s="203"/>
      <c r="C661" s="204"/>
      <c r="D661" s="215" t="s">
        <v>180</v>
      </c>
      <c r="E661" s="216" t="s">
        <v>21</v>
      </c>
      <c r="F661" s="217" t="s">
        <v>842</v>
      </c>
      <c r="G661" s="204"/>
      <c r="H661" s="218">
        <v>0.39600000000000002</v>
      </c>
      <c r="I661" s="209"/>
      <c r="J661" s="204"/>
      <c r="K661" s="204"/>
      <c r="L661" s="210"/>
      <c r="M661" s="211"/>
      <c r="N661" s="212"/>
      <c r="O661" s="212"/>
      <c r="P661" s="212"/>
      <c r="Q661" s="212"/>
      <c r="R661" s="212"/>
      <c r="S661" s="212"/>
      <c r="T661" s="213"/>
      <c r="AT661" s="214" t="s">
        <v>180</v>
      </c>
      <c r="AU661" s="214" t="s">
        <v>79</v>
      </c>
      <c r="AV661" s="11" t="s">
        <v>79</v>
      </c>
      <c r="AW661" s="11" t="s">
        <v>33</v>
      </c>
      <c r="AX661" s="11" t="s">
        <v>69</v>
      </c>
      <c r="AY661" s="214" t="s">
        <v>171</v>
      </c>
    </row>
    <row r="662" spans="2:65" s="11" customFormat="1">
      <c r="B662" s="203"/>
      <c r="C662" s="204"/>
      <c r="D662" s="215" t="s">
        <v>180</v>
      </c>
      <c r="E662" s="216" t="s">
        <v>21</v>
      </c>
      <c r="F662" s="217" t="s">
        <v>843</v>
      </c>
      <c r="G662" s="204"/>
      <c r="H662" s="218">
        <v>0.86399999999999999</v>
      </c>
      <c r="I662" s="209"/>
      <c r="J662" s="204"/>
      <c r="K662" s="204"/>
      <c r="L662" s="210"/>
      <c r="M662" s="211"/>
      <c r="N662" s="212"/>
      <c r="O662" s="212"/>
      <c r="P662" s="212"/>
      <c r="Q662" s="212"/>
      <c r="R662" s="212"/>
      <c r="S662" s="212"/>
      <c r="T662" s="213"/>
      <c r="AT662" s="214" t="s">
        <v>180</v>
      </c>
      <c r="AU662" s="214" t="s">
        <v>79</v>
      </c>
      <c r="AV662" s="11" t="s">
        <v>79</v>
      </c>
      <c r="AW662" s="11" t="s">
        <v>33</v>
      </c>
      <c r="AX662" s="11" t="s">
        <v>69</v>
      </c>
      <c r="AY662" s="214" t="s">
        <v>171</v>
      </c>
    </row>
    <row r="663" spans="2:65" s="11" customFormat="1">
      <c r="B663" s="203"/>
      <c r="C663" s="204"/>
      <c r="D663" s="205" t="s">
        <v>180</v>
      </c>
      <c r="E663" s="206" t="s">
        <v>21</v>
      </c>
      <c r="F663" s="207" t="s">
        <v>844</v>
      </c>
      <c r="G663" s="204"/>
      <c r="H663" s="208">
        <v>0.28799999999999998</v>
      </c>
      <c r="I663" s="209"/>
      <c r="J663" s="204"/>
      <c r="K663" s="204"/>
      <c r="L663" s="210"/>
      <c r="M663" s="211"/>
      <c r="N663" s="212"/>
      <c r="O663" s="212"/>
      <c r="P663" s="212"/>
      <c r="Q663" s="212"/>
      <c r="R663" s="212"/>
      <c r="S663" s="212"/>
      <c r="T663" s="213"/>
      <c r="AT663" s="214" t="s">
        <v>180</v>
      </c>
      <c r="AU663" s="214" t="s">
        <v>79</v>
      </c>
      <c r="AV663" s="11" t="s">
        <v>79</v>
      </c>
      <c r="AW663" s="11" t="s">
        <v>33</v>
      </c>
      <c r="AX663" s="11" t="s">
        <v>69</v>
      </c>
      <c r="AY663" s="214" t="s">
        <v>171</v>
      </c>
    </row>
    <row r="664" spans="2:65" s="1" customFormat="1" ht="22.5" customHeight="1">
      <c r="B664" s="39"/>
      <c r="C664" s="191" t="s">
        <v>845</v>
      </c>
      <c r="D664" s="191" t="s">
        <v>173</v>
      </c>
      <c r="E664" s="192" t="s">
        <v>846</v>
      </c>
      <c r="F664" s="193" t="s">
        <v>847</v>
      </c>
      <c r="G664" s="194" t="s">
        <v>176</v>
      </c>
      <c r="H664" s="195">
        <v>1266.0060000000001</v>
      </c>
      <c r="I664" s="196"/>
      <c r="J664" s="197">
        <f>ROUND(I664*H664,2)</f>
        <v>0</v>
      </c>
      <c r="K664" s="193" t="s">
        <v>177</v>
      </c>
      <c r="L664" s="59"/>
      <c r="M664" s="198" t="s">
        <v>21</v>
      </c>
      <c r="N664" s="199" t="s">
        <v>40</v>
      </c>
      <c r="O664" s="40"/>
      <c r="P664" s="200">
        <f>O664*H664</f>
        <v>0</v>
      </c>
      <c r="Q664" s="200">
        <v>2.6800000000000001E-3</v>
      </c>
      <c r="R664" s="200">
        <f>Q664*H664</f>
        <v>3.3928960800000003</v>
      </c>
      <c r="S664" s="200">
        <v>0</v>
      </c>
      <c r="T664" s="201">
        <f>S664*H664</f>
        <v>0</v>
      </c>
      <c r="AR664" s="22" t="s">
        <v>178</v>
      </c>
      <c r="AT664" s="22" t="s">
        <v>173</v>
      </c>
      <c r="AU664" s="22" t="s">
        <v>79</v>
      </c>
      <c r="AY664" s="22" t="s">
        <v>171</v>
      </c>
      <c r="BE664" s="202">
        <f>IF(N664="základní",J664,0)</f>
        <v>0</v>
      </c>
      <c r="BF664" s="202">
        <f>IF(N664="snížená",J664,0)</f>
        <v>0</v>
      </c>
      <c r="BG664" s="202">
        <f>IF(N664="zákl. přenesená",J664,0)</f>
        <v>0</v>
      </c>
      <c r="BH664" s="202">
        <f>IF(N664="sníž. přenesená",J664,0)</f>
        <v>0</v>
      </c>
      <c r="BI664" s="202">
        <f>IF(N664="nulová",J664,0)</f>
        <v>0</v>
      </c>
      <c r="BJ664" s="22" t="s">
        <v>77</v>
      </c>
      <c r="BK664" s="202">
        <f>ROUND(I664*H664,2)</f>
        <v>0</v>
      </c>
      <c r="BL664" s="22" t="s">
        <v>178</v>
      </c>
      <c r="BM664" s="22" t="s">
        <v>848</v>
      </c>
    </row>
    <row r="665" spans="2:65" s="12" customFormat="1">
      <c r="B665" s="219"/>
      <c r="C665" s="220"/>
      <c r="D665" s="215" t="s">
        <v>180</v>
      </c>
      <c r="E665" s="221" t="s">
        <v>21</v>
      </c>
      <c r="F665" s="222" t="s">
        <v>744</v>
      </c>
      <c r="G665" s="220"/>
      <c r="H665" s="223" t="s">
        <v>21</v>
      </c>
      <c r="I665" s="224"/>
      <c r="J665" s="220"/>
      <c r="K665" s="220"/>
      <c r="L665" s="225"/>
      <c r="M665" s="226"/>
      <c r="N665" s="227"/>
      <c r="O665" s="227"/>
      <c r="P665" s="227"/>
      <c r="Q665" s="227"/>
      <c r="R665" s="227"/>
      <c r="S665" s="227"/>
      <c r="T665" s="228"/>
      <c r="AT665" s="229" t="s">
        <v>180</v>
      </c>
      <c r="AU665" s="229" t="s">
        <v>79</v>
      </c>
      <c r="AV665" s="12" t="s">
        <v>77</v>
      </c>
      <c r="AW665" s="12" t="s">
        <v>33</v>
      </c>
      <c r="AX665" s="12" t="s">
        <v>69</v>
      </c>
      <c r="AY665" s="229" t="s">
        <v>171</v>
      </c>
    </row>
    <row r="666" spans="2:65" s="11" customFormat="1" ht="27">
      <c r="B666" s="203"/>
      <c r="C666" s="204"/>
      <c r="D666" s="215" t="s">
        <v>180</v>
      </c>
      <c r="E666" s="216" t="s">
        <v>21</v>
      </c>
      <c r="F666" s="217" t="s">
        <v>849</v>
      </c>
      <c r="G666" s="204"/>
      <c r="H666" s="218">
        <v>439.25400000000002</v>
      </c>
      <c r="I666" s="209"/>
      <c r="J666" s="204"/>
      <c r="K666" s="204"/>
      <c r="L666" s="210"/>
      <c r="M666" s="211"/>
      <c r="N666" s="212"/>
      <c r="O666" s="212"/>
      <c r="P666" s="212"/>
      <c r="Q666" s="212"/>
      <c r="R666" s="212"/>
      <c r="S666" s="212"/>
      <c r="T666" s="213"/>
      <c r="AT666" s="214" t="s">
        <v>180</v>
      </c>
      <c r="AU666" s="214" t="s">
        <v>79</v>
      </c>
      <c r="AV666" s="11" t="s">
        <v>79</v>
      </c>
      <c r="AW666" s="11" t="s">
        <v>33</v>
      </c>
      <c r="AX666" s="11" t="s">
        <v>69</v>
      </c>
      <c r="AY666" s="214" t="s">
        <v>171</v>
      </c>
    </row>
    <row r="667" spans="2:65" s="12" customFormat="1">
      <c r="B667" s="219"/>
      <c r="C667" s="220"/>
      <c r="D667" s="215" t="s">
        <v>180</v>
      </c>
      <c r="E667" s="221" t="s">
        <v>21</v>
      </c>
      <c r="F667" s="222" t="s">
        <v>666</v>
      </c>
      <c r="G667" s="220"/>
      <c r="H667" s="223" t="s">
        <v>21</v>
      </c>
      <c r="I667" s="224"/>
      <c r="J667" s="220"/>
      <c r="K667" s="220"/>
      <c r="L667" s="225"/>
      <c r="M667" s="226"/>
      <c r="N667" s="227"/>
      <c r="O667" s="227"/>
      <c r="P667" s="227"/>
      <c r="Q667" s="227"/>
      <c r="R667" s="227"/>
      <c r="S667" s="227"/>
      <c r="T667" s="228"/>
      <c r="AT667" s="229" t="s">
        <v>180</v>
      </c>
      <c r="AU667" s="229" t="s">
        <v>79</v>
      </c>
      <c r="AV667" s="12" t="s">
        <v>77</v>
      </c>
      <c r="AW667" s="12" t="s">
        <v>33</v>
      </c>
      <c r="AX667" s="12" t="s">
        <v>69</v>
      </c>
      <c r="AY667" s="229" t="s">
        <v>171</v>
      </c>
    </row>
    <row r="668" spans="2:65" s="11" customFormat="1">
      <c r="B668" s="203"/>
      <c r="C668" s="204"/>
      <c r="D668" s="215" t="s">
        <v>180</v>
      </c>
      <c r="E668" s="216" t="s">
        <v>21</v>
      </c>
      <c r="F668" s="217" t="s">
        <v>850</v>
      </c>
      <c r="G668" s="204"/>
      <c r="H668" s="218">
        <v>-15.912000000000001</v>
      </c>
      <c r="I668" s="209"/>
      <c r="J668" s="204"/>
      <c r="K668" s="204"/>
      <c r="L668" s="210"/>
      <c r="M668" s="211"/>
      <c r="N668" s="212"/>
      <c r="O668" s="212"/>
      <c r="P668" s="212"/>
      <c r="Q668" s="212"/>
      <c r="R668" s="212"/>
      <c r="S668" s="212"/>
      <c r="T668" s="213"/>
      <c r="AT668" s="214" t="s">
        <v>180</v>
      </c>
      <c r="AU668" s="214" t="s">
        <v>79</v>
      </c>
      <c r="AV668" s="11" t="s">
        <v>79</v>
      </c>
      <c r="AW668" s="11" t="s">
        <v>33</v>
      </c>
      <c r="AX668" s="11" t="s">
        <v>69</v>
      </c>
      <c r="AY668" s="214" t="s">
        <v>171</v>
      </c>
    </row>
    <row r="669" spans="2:65" s="11" customFormat="1">
      <c r="B669" s="203"/>
      <c r="C669" s="204"/>
      <c r="D669" s="215" t="s">
        <v>180</v>
      </c>
      <c r="E669" s="216" t="s">
        <v>21</v>
      </c>
      <c r="F669" s="217" t="s">
        <v>851</v>
      </c>
      <c r="G669" s="204"/>
      <c r="H669" s="218">
        <v>-1.498</v>
      </c>
      <c r="I669" s="209"/>
      <c r="J669" s="204"/>
      <c r="K669" s="204"/>
      <c r="L669" s="210"/>
      <c r="M669" s="211"/>
      <c r="N669" s="212"/>
      <c r="O669" s="212"/>
      <c r="P669" s="212"/>
      <c r="Q669" s="212"/>
      <c r="R669" s="212"/>
      <c r="S669" s="212"/>
      <c r="T669" s="213"/>
      <c r="AT669" s="214" t="s">
        <v>180</v>
      </c>
      <c r="AU669" s="214" t="s">
        <v>79</v>
      </c>
      <c r="AV669" s="11" t="s">
        <v>79</v>
      </c>
      <c r="AW669" s="11" t="s">
        <v>33</v>
      </c>
      <c r="AX669" s="11" t="s">
        <v>69</v>
      </c>
      <c r="AY669" s="214" t="s">
        <v>171</v>
      </c>
    </row>
    <row r="670" spans="2:65" s="11" customFormat="1">
      <c r="B670" s="203"/>
      <c r="C670" s="204"/>
      <c r="D670" s="215" t="s">
        <v>180</v>
      </c>
      <c r="E670" s="216" t="s">
        <v>21</v>
      </c>
      <c r="F670" s="217" t="s">
        <v>852</v>
      </c>
      <c r="G670" s="204"/>
      <c r="H670" s="218">
        <v>-4.3680000000000003</v>
      </c>
      <c r="I670" s="209"/>
      <c r="J670" s="204"/>
      <c r="K670" s="204"/>
      <c r="L670" s="210"/>
      <c r="M670" s="211"/>
      <c r="N670" s="212"/>
      <c r="O670" s="212"/>
      <c r="P670" s="212"/>
      <c r="Q670" s="212"/>
      <c r="R670" s="212"/>
      <c r="S670" s="212"/>
      <c r="T670" s="213"/>
      <c r="AT670" s="214" t="s">
        <v>180</v>
      </c>
      <c r="AU670" s="214" t="s">
        <v>79</v>
      </c>
      <c r="AV670" s="11" t="s">
        <v>79</v>
      </c>
      <c r="AW670" s="11" t="s">
        <v>33</v>
      </c>
      <c r="AX670" s="11" t="s">
        <v>69</v>
      </c>
      <c r="AY670" s="214" t="s">
        <v>171</v>
      </c>
    </row>
    <row r="671" spans="2:65" s="11" customFormat="1">
      <c r="B671" s="203"/>
      <c r="C671" s="204"/>
      <c r="D671" s="215" t="s">
        <v>180</v>
      </c>
      <c r="E671" s="216" t="s">
        <v>21</v>
      </c>
      <c r="F671" s="217" t="s">
        <v>853</v>
      </c>
      <c r="G671" s="204"/>
      <c r="H671" s="218">
        <v>-0.56799999999999995</v>
      </c>
      <c r="I671" s="209"/>
      <c r="J671" s="204"/>
      <c r="K671" s="204"/>
      <c r="L671" s="210"/>
      <c r="M671" s="211"/>
      <c r="N671" s="212"/>
      <c r="O671" s="212"/>
      <c r="P671" s="212"/>
      <c r="Q671" s="212"/>
      <c r="R671" s="212"/>
      <c r="S671" s="212"/>
      <c r="T671" s="213"/>
      <c r="AT671" s="214" t="s">
        <v>180</v>
      </c>
      <c r="AU671" s="214" t="s">
        <v>79</v>
      </c>
      <c r="AV671" s="11" t="s">
        <v>79</v>
      </c>
      <c r="AW671" s="11" t="s">
        <v>33</v>
      </c>
      <c r="AX671" s="11" t="s">
        <v>69</v>
      </c>
      <c r="AY671" s="214" t="s">
        <v>171</v>
      </c>
    </row>
    <row r="672" spans="2:65" s="12" customFormat="1">
      <c r="B672" s="219"/>
      <c r="C672" s="220"/>
      <c r="D672" s="215" t="s">
        <v>180</v>
      </c>
      <c r="E672" s="221" t="s">
        <v>21</v>
      </c>
      <c r="F672" s="222" t="s">
        <v>563</v>
      </c>
      <c r="G672" s="220"/>
      <c r="H672" s="223" t="s">
        <v>21</v>
      </c>
      <c r="I672" s="224"/>
      <c r="J672" s="220"/>
      <c r="K672" s="220"/>
      <c r="L672" s="225"/>
      <c r="M672" s="226"/>
      <c r="N672" s="227"/>
      <c r="O672" s="227"/>
      <c r="P672" s="227"/>
      <c r="Q672" s="227"/>
      <c r="R672" s="227"/>
      <c r="S672" s="227"/>
      <c r="T672" s="228"/>
      <c r="AT672" s="229" t="s">
        <v>180</v>
      </c>
      <c r="AU672" s="229" t="s">
        <v>79</v>
      </c>
      <c r="AV672" s="12" t="s">
        <v>77</v>
      </c>
      <c r="AW672" s="12" t="s">
        <v>33</v>
      </c>
      <c r="AX672" s="12" t="s">
        <v>69</v>
      </c>
      <c r="AY672" s="229" t="s">
        <v>171</v>
      </c>
    </row>
    <row r="673" spans="2:51" s="11" customFormat="1">
      <c r="B673" s="203"/>
      <c r="C673" s="204"/>
      <c r="D673" s="215" t="s">
        <v>180</v>
      </c>
      <c r="E673" s="216" t="s">
        <v>21</v>
      </c>
      <c r="F673" s="217" t="s">
        <v>746</v>
      </c>
      <c r="G673" s="204"/>
      <c r="H673" s="218">
        <v>-33</v>
      </c>
      <c r="I673" s="209"/>
      <c r="J673" s="204"/>
      <c r="K673" s="204"/>
      <c r="L673" s="210"/>
      <c r="M673" s="211"/>
      <c r="N673" s="212"/>
      <c r="O673" s="212"/>
      <c r="P673" s="212"/>
      <c r="Q673" s="212"/>
      <c r="R673" s="212"/>
      <c r="S673" s="212"/>
      <c r="T673" s="213"/>
      <c r="AT673" s="214" t="s">
        <v>180</v>
      </c>
      <c r="AU673" s="214" t="s">
        <v>79</v>
      </c>
      <c r="AV673" s="11" t="s">
        <v>79</v>
      </c>
      <c r="AW673" s="11" t="s">
        <v>33</v>
      </c>
      <c r="AX673" s="11" t="s">
        <v>69</v>
      </c>
      <c r="AY673" s="214" t="s">
        <v>171</v>
      </c>
    </row>
    <row r="674" spans="2:51" s="11" customFormat="1">
      <c r="B674" s="203"/>
      <c r="C674" s="204"/>
      <c r="D674" s="215" t="s">
        <v>180</v>
      </c>
      <c r="E674" s="216" t="s">
        <v>21</v>
      </c>
      <c r="F674" s="217" t="s">
        <v>747</v>
      </c>
      <c r="G674" s="204"/>
      <c r="H674" s="218">
        <v>-16.8</v>
      </c>
      <c r="I674" s="209"/>
      <c r="J674" s="204"/>
      <c r="K674" s="204"/>
      <c r="L674" s="210"/>
      <c r="M674" s="211"/>
      <c r="N674" s="212"/>
      <c r="O674" s="212"/>
      <c r="P674" s="212"/>
      <c r="Q674" s="212"/>
      <c r="R674" s="212"/>
      <c r="S674" s="212"/>
      <c r="T674" s="213"/>
      <c r="AT674" s="214" t="s">
        <v>180</v>
      </c>
      <c r="AU674" s="214" t="s">
        <v>79</v>
      </c>
      <c r="AV674" s="11" t="s">
        <v>79</v>
      </c>
      <c r="AW674" s="11" t="s">
        <v>33</v>
      </c>
      <c r="AX674" s="11" t="s">
        <v>69</v>
      </c>
      <c r="AY674" s="214" t="s">
        <v>171</v>
      </c>
    </row>
    <row r="675" spans="2:51" s="11" customFormat="1">
      <c r="B675" s="203"/>
      <c r="C675" s="204"/>
      <c r="D675" s="215" t="s">
        <v>180</v>
      </c>
      <c r="E675" s="216" t="s">
        <v>21</v>
      </c>
      <c r="F675" s="217" t="s">
        <v>748</v>
      </c>
      <c r="G675" s="204"/>
      <c r="H675" s="218">
        <v>-3.9449999999999998</v>
      </c>
      <c r="I675" s="209"/>
      <c r="J675" s="204"/>
      <c r="K675" s="204"/>
      <c r="L675" s="210"/>
      <c r="M675" s="211"/>
      <c r="N675" s="212"/>
      <c r="O675" s="212"/>
      <c r="P675" s="212"/>
      <c r="Q675" s="212"/>
      <c r="R675" s="212"/>
      <c r="S675" s="212"/>
      <c r="T675" s="213"/>
      <c r="AT675" s="214" t="s">
        <v>180</v>
      </c>
      <c r="AU675" s="214" t="s">
        <v>79</v>
      </c>
      <c r="AV675" s="11" t="s">
        <v>79</v>
      </c>
      <c r="AW675" s="11" t="s">
        <v>33</v>
      </c>
      <c r="AX675" s="11" t="s">
        <v>69</v>
      </c>
      <c r="AY675" s="214" t="s">
        <v>171</v>
      </c>
    </row>
    <row r="676" spans="2:51" s="11" customFormat="1">
      <c r="B676" s="203"/>
      <c r="C676" s="204"/>
      <c r="D676" s="215" t="s">
        <v>180</v>
      </c>
      <c r="E676" s="216" t="s">
        <v>21</v>
      </c>
      <c r="F676" s="217" t="s">
        <v>749</v>
      </c>
      <c r="G676" s="204"/>
      <c r="H676" s="218">
        <v>-2.0499999999999998</v>
      </c>
      <c r="I676" s="209"/>
      <c r="J676" s="204"/>
      <c r="K676" s="204"/>
      <c r="L676" s="210"/>
      <c r="M676" s="211"/>
      <c r="N676" s="212"/>
      <c r="O676" s="212"/>
      <c r="P676" s="212"/>
      <c r="Q676" s="212"/>
      <c r="R676" s="212"/>
      <c r="S676" s="212"/>
      <c r="T676" s="213"/>
      <c r="AT676" s="214" t="s">
        <v>180</v>
      </c>
      <c r="AU676" s="214" t="s">
        <v>79</v>
      </c>
      <c r="AV676" s="11" t="s">
        <v>79</v>
      </c>
      <c r="AW676" s="11" t="s">
        <v>33</v>
      </c>
      <c r="AX676" s="11" t="s">
        <v>69</v>
      </c>
      <c r="AY676" s="214" t="s">
        <v>171</v>
      </c>
    </row>
    <row r="677" spans="2:51" s="11" customFormat="1" ht="27">
      <c r="B677" s="203"/>
      <c r="C677" s="204"/>
      <c r="D677" s="215" t="s">
        <v>180</v>
      </c>
      <c r="E677" s="216" t="s">
        <v>21</v>
      </c>
      <c r="F677" s="217" t="s">
        <v>854</v>
      </c>
      <c r="G677" s="204"/>
      <c r="H677" s="218">
        <v>550.35599999999999</v>
      </c>
      <c r="I677" s="209"/>
      <c r="J677" s="204"/>
      <c r="K677" s="204"/>
      <c r="L677" s="210"/>
      <c r="M677" s="211"/>
      <c r="N677" s="212"/>
      <c r="O677" s="212"/>
      <c r="P677" s="212"/>
      <c r="Q677" s="212"/>
      <c r="R677" s="212"/>
      <c r="S677" s="212"/>
      <c r="T677" s="213"/>
      <c r="AT677" s="214" t="s">
        <v>180</v>
      </c>
      <c r="AU677" s="214" t="s">
        <v>79</v>
      </c>
      <c r="AV677" s="11" t="s">
        <v>79</v>
      </c>
      <c r="AW677" s="11" t="s">
        <v>33</v>
      </c>
      <c r="AX677" s="11" t="s">
        <v>69</v>
      </c>
      <c r="AY677" s="214" t="s">
        <v>171</v>
      </c>
    </row>
    <row r="678" spans="2:51" s="12" customFormat="1">
      <c r="B678" s="219"/>
      <c r="C678" s="220"/>
      <c r="D678" s="215" t="s">
        <v>180</v>
      </c>
      <c r="E678" s="221" t="s">
        <v>21</v>
      </c>
      <c r="F678" s="222" t="s">
        <v>364</v>
      </c>
      <c r="G678" s="220"/>
      <c r="H678" s="223" t="s">
        <v>21</v>
      </c>
      <c r="I678" s="224"/>
      <c r="J678" s="220"/>
      <c r="K678" s="220"/>
      <c r="L678" s="225"/>
      <c r="M678" s="226"/>
      <c r="N678" s="227"/>
      <c r="O678" s="227"/>
      <c r="P678" s="227"/>
      <c r="Q678" s="227"/>
      <c r="R678" s="227"/>
      <c r="S678" s="227"/>
      <c r="T678" s="228"/>
      <c r="AT678" s="229" t="s">
        <v>180</v>
      </c>
      <c r="AU678" s="229" t="s">
        <v>79</v>
      </c>
      <c r="AV678" s="12" t="s">
        <v>77</v>
      </c>
      <c r="AW678" s="12" t="s">
        <v>33</v>
      </c>
      <c r="AX678" s="12" t="s">
        <v>69</v>
      </c>
      <c r="AY678" s="229" t="s">
        <v>171</v>
      </c>
    </row>
    <row r="679" spans="2:51" s="11" customFormat="1">
      <c r="B679" s="203"/>
      <c r="C679" s="204"/>
      <c r="D679" s="215" t="s">
        <v>180</v>
      </c>
      <c r="E679" s="216" t="s">
        <v>21</v>
      </c>
      <c r="F679" s="217" t="s">
        <v>855</v>
      </c>
      <c r="G679" s="204"/>
      <c r="H679" s="218">
        <v>-1.44</v>
      </c>
      <c r="I679" s="209"/>
      <c r="J679" s="204"/>
      <c r="K679" s="204"/>
      <c r="L679" s="210"/>
      <c r="M679" s="211"/>
      <c r="N679" s="212"/>
      <c r="O679" s="212"/>
      <c r="P679" s="212"/>
      <c r="Q679" s="212"/>
      <c r="R679" s="212"/>
      <c r="S679" s="212"/>
      <c r="T679" s="213"/>
      <c r="AT679" s="214" t="s">
        <v>180</v>
      </c>
      <c r="AU679" s="214" t="s">
        <v>79</v>
      </c>
      <c r="AV679" s="11" t="s">
        <v>79</v>
      </c>
      <c r="AW679" s="11" t="s">
        <v>33</v>
      </c>
      <c r="AX679" s="11" t="s">
        <v>69</v>
      </c>
      <c r="AY679" s="214" t="s">
        <v>171</v>
      </c>
    </row>
    <row r="680" spans="2:51" s="11" customFormat="1">
      <c r="B680" s="203"/>
      <c r="C680" s="204"/>
      <c r="D680" s="215" t="s">
        <v>180</v>
      </c>
      <c r="E680" s="216" t="s">
        <v>21</v>
      </c>
      <c r="F680" s="217" t="s">
        <v>856</v>
      </c>
      <c r="G680" s="204"/>
      <c r="H680" s="218">
        <v>-6.8639999999999999</v>
      </c>
      <c r="I680" s="209"/>
      <c r="J680" s="204"/>
      <c r="K680" s="204"/>
      <c r="L680" s="210"/>
      <c r="M680" s="211"/>
      <c r="N680" s="212"/>
      <c r="O680" s="212"/>
      <c r="P680" s="212"/>
      <c r="Q680" s="212"/>
      <c r="R680" s="212"/>
      <c r="S680" s="212"/>
      <c r="T680" s="213"/>
      <c r="AT680" s="214" t="s">
        <v>180</v>
      </c>
      <c r="AU680" s="214" t="s">
        <v>79</v>
      </c>
      <c r="AV680" s="11" t="s">
        <v>79</v>
      </c>
      <c r="AW680" s="11" t="s">
        <v>33</v>
      </c>
      <c r="AX680" s="11" t="s">
        <v>69</v>
      </c>
      <c r="AY680" s="214" t="s">
        <v>171</v>
      </c>
    </row>
    <row r="681" spans="2:51" s="11" customFormat="1">
      <c r="B681" s="203"/>
      <c r="C681" s="204"/>
      <c r="D681" s="215" t="s">
        <v>180</v>
      </c>
      <c r="E681" s="216" t="s">
        <v>21</v>
      </c>
      <c r="F681" s="217" t="s">
        <v>857</v>
      </c>
      <c r="G681" s="204"/>
      <c r="H681" s="218">
        <v>-0.38600000000000001</v>
      </c>
      <c r="I681" s="209"/>
      <c r="J681" s="204"/>
      <c r="K681" s="204"/>
      <c r="L681" s="210"/>
      <c r="M681" s="211"/>
      <c r="N681" s="212"/>
      <c r="O681" s="212"/>
      <c r="P681" s="212"/>
      <c r="Q681" s="212"/>
      <c r="R681" s="212"/>
      <c r="S681" s="212"/>
      <c r="T681" s="213"/>
      <c r="AT681" s="214" t="s">
        <v>180</v>
      </c>
      <c r="AU681" s="214" t="s">
        <v>79</v>
      </c>
      <c r="AV681" s="11" t="s">
        <v>79</v>
      </c>
      <c r="AW681" s="11" t="s">
        <v>33</v>
      </c>
      <c r="AX681" s="11" t="s">
        <v>69</v>
      </c>
      <c r="AY681" s="214" t="s">
        <v>171</v>
      </c>
    </row>
    <row r="682" spans="2:51" s="11" customFormat="1">
      <c r="B682" s="203"/>
      <c r="C682" s="204"/>
      <c r="D682" s="215" t="s">
        <v>180</v>
      </c>
      <c r="E682" s="216" t="s">
        <v>21</v>
      </c>
      <c r="F682" s="217" t="s">
        <v>858</v>
      </c>
      <c r="G682" s="204"/>
      <c r="H682" s="218">
        <v>-0.77200000000000002</v>
      </c>
      <c r="I682" s="209"/>
      <c r="J682" s="204"/>
      <c r="K682" s="204"/>
      <c r="L682" s="210"/>
      <c r="M682" s="211"/>
      <c r="N682" s="212"/>
      <c r="O682" s="212"/>
      <c r="P682" s="212"/>
      <c r="Q682" s="212"/>
      <c r="R682" s="212"/>
      <c r="S682" s="212"/>
      <c r="T682" s="213"/>
      <c r="AT682" s="214" t="s">
        <v>180</v>
      </c>
      <c r="AU682" s="214" t="s">
        <v>79</v>
      </c>
      <c r="AV682" s="11" t="s">
        <v>79</v>
      </c>
      <c r="AW682" s="11" t="s">
        <v>33</v>
      </c>
      <c r="AX682" s="11" t="s">
        <v>69</v>
      </c>
      <c r="AY682" s="214" t="s">
        <v>171</v>
      </c>
    </row>
    <row r="683" spans="2:51" s="11" customFormat="1">
      <c r="B683" s="203"/>
      <c r="C683" s="204"/>
      <c r="D683" s="215" t="s">
        <v>180</v>
      </c>
      <c r="E683" s="216" t="s">
        <v>21</v>
      </c>
      <c r="F683" s="217" t="s">
        <v>859</v>
      </c>
      <c r="G683" s="204"/>
      <c r="H683" s="218">
        <v>-0.91200000000000003</v>
      </c>
      <c r="I683" s="209"/>
      <c r="J683" s="204"/>
      <c r="K683" s="204"/>
      <c r="L683" s="210"/>
      <c r="M683" s="211"/>
      <c r="N683" s="212"/>
      <c r="O683" s="212"/>
      <c r="P683" s="212"/>
      <c r="Q683" s="212"/>
      <c r="R683" s="212"/>
      <c r="S683" s="212"/>
      <c r="T683" s="213"/>
      <c r="AT683" s="214" t="s">
        <v>180</v>
      </c>
      <c r="AU683" s="214" t="s">
        <v>79</v>
      </c>
      <c r="AV683" s="11" t="s">
        <v>79</v>
      </c>
      <c r="AW683" s="11" t="s">
        <v>33</v>
      </c>
      <c r="AX683" s="11" t="s">
        <v>69</v>
      </c>
      <c r="AY683" s="214" t="s">
        <v>171</v>
      </c>
    </row>
    <row r="684" spans="2:51" s="11" customFormat="1">
      <c r="B684" s="203"/>
      <c r="C684" s="204"/>
      <c r="D684" s="215" t="s">
        <v>180</v>
      </c>
      <c r="E684" s="216" t="s">
        <v>21</v>
      </c>
      <c r="F684" s="217" t="s">
        <v>860</v>
      </c>
      <c r="G684" s="204"/>
      <c r="H684" s="218">
        <v>-0.98799999999999999</v>
      </c>
      <c r="I684" s="209"/>
      <c r="J684" s="204"/>
      <c r="K684" s="204"/>
      <c r="L684" s="210"/>
      <c r="M684" s="211"/>
      <c r="N684" s="212"/>
      <c r="O684" s="212"/>
      <c r="P684" s="212"/>
      <c r="Q684" s="212"/>
      <c r="R684" s="212"/>
      <c r="S684" s="212"/>
      <c r="T684" s="213"/>
      <c r="AT684" s="214" t="s">
        <v>180</v>
      </c>
      <c r="AU684" s="214" t="s">
        <v>79</v>
      </c>
      <c r="AV684" s="11" t="s">
        <v>79</v>
      </c>
      <c r="AW684" s="11" t="s">
        <v>33</v>
      </c>
      <c r="AX684" s="11" t="s">
        <v>69</v>
      </c>
      <c r="AY684" s="214" t="s">
        <v>171</v>
      </c>
    </row>
    <row r="685" spans="2:51" s="11" customFormat="1">
      <c r="B685" s="203"/>
      <c r="C685" s="204"/>
      <c r="D685" s="215" t="s">
        <v>180</v>
      </c>
      <c r="E685" s="216" t="s">
        <v>21</v>
      </c>
      <c r="F685" s="217" t="s">
        <v>861</v>
      </c>
      <c r="G685" s="204"/>
      <c r="H685" s="218">
        <v>-0.06</v>
      </c>
      <c r="I685" s="209"/>
      <c r="J685" s="204"/>
      <c r="K685" s="204"/>
      <c r="L685" s="210"/>
      <c r="M685" s="211"/>
      <c r="N685" s="212"/>
      <c r="O685" s="212"/>
      <c r="P685" s="212"/>
      <c r="Q685" s="212"/>
      <c r="R685" s="212"/>
      <c r="S685" s="212"/>
      <c r="T685" s="213"/>
      <c r="AT685" s="214" t="s">
        <v>180</v>
      </c>
      <c r="AU685" s="214" t="s">
        <v>79</v>
      </c>
      <c r="AV685" s="11" t="s">
        <v>79</v>
      </c>
      <c r="AW685" s="11" t="s">
        <v>33</v>
      </c>
      <c r="AX685" s="11" t="s">
        <v>69</v>
      </c>
      <c r="AY685" s="214" t="s">
        <v>171</v>
      </c>
    </row>
    <row r="686" spans="2:51" s="11" customFormat="1">
      <c r="B686" s="203"/>
      <c r="C686" s="204"/>
      <c r="D686" s="215" t="s">
        <v>180</v>
      </c>
      <c r="E686" s="216" t="s">
        <v>21</v>
      </c>
      <c r="F686" s="217" t="s">
        <v>862</v>
      </c>
      <c r="G686" s="204"/>
      <c r="H686" s="218">
        <v>-2.0259999999999998</v>
      </c>
      <c r="I686" s="209"/>
      <c r="J686" s="204"/>
      <c r="K686" s="204"/>
      <c r="L686" s="210"/>
      <c r="M686" s="211"/>
      <c r="N686" s="212"/>
      <c r="O686" s="212"/>
      <c r="P686" s="212"/>
      <c r="Q686" s="212"/>
      <c r="R686" s="212"/>
      <c r="S686" s="212"/>
      <c r="T686" s="213"/>
      <c r="AT686" s="214" t="s">
        <v>180</v>
      </c>
      <c r="AU686" s="214" t="s">
        <v>79</v>
      </c>
      <c r="AV686" s="11" t="s">
        <v>79</v>
      </c>
      <c r="AW686" s="11" t="s">
        <v>33</v>
      </c>
      <c r="AX686" s="11" t="s">
        <v>69</v>
      </c>
      <c r="AY686" s="214" t="s">
        <v>171</v>
      </c>
    </row>
    <row r="687" spans="2:51" s="12" customFormat="1">
      <c r="B687" s="219"/>
      <c r="C687" s="220"/>
      <c r="D687" s="215" t="s">
        <v>180</v>
      </c>
      <c r="E687" s="221" t="s">
        <v>21</v>
      </c>
      <c r="F687" s="222" t="s">
        <v>366</v>
      </c>
      <c r="G687" s="220"/>
      <c r="H687" s="223" t="s">
        <v>21</v>
      </c>
      <c r="I687" s="224"/>
      <c r="J687" s="220"/>
      <c r="K687" s="220"/>
      <c r="L687" s="225"/>
      <c r="M687" s="226"/>
      <c r="N687" s="227"/>
      <c r="O687" s="227"/>
      <c r="P687" s="227"/>
      <c r="Q687" s="227"/>
      <c r="R687" s="227"/>
      <c r="S687" s="227"/>
      <c r="T687" s="228"/>
      <c r="AT687" s="229" t="s">
        <v>180</v>
      </c>
      <c r="AU687" s="229" t="s">
        <v>79</v>
      </c>
      <c r="AV687" s="12" t="s">
        <v>77</v>
      </c>
      <c r="AW687" s="12" t="s">
        <v>33</v>
      </c>
      <c r="AX687" s="12" t="s">
        <v>69</v>
      </c>
      <c r="AY687" s="229" t="s">
        <v>171</v>
      </c>
    </row>
    <row r="688" spans="2:51" s="11" customFormat="1">
      <c r="B688" s="203"/>
      <c r="C688" s="204"/>
      <c r="D688" s="215" t="s">
        <v>180</v>
      </c>
      <c r="E688" s="216" t="s">
        <v>21</v>
      </c>
      <c r="F688" s="217" t="s">
        <v>751</v>
      </c>
      <c r="G688" s="204"/>
      <c r="H688" s="218">
        <v>-35.700000000000003</v>
      </c>
      <c r="I688" s="209"/>
      <c r="J688" s="204"/>
      <c r="K688" s="204"/>
      <c r="L688" s="210"/>
      <c r="M688" s="211"/>
      <c r="N688" s="212"/>
      <c r="O688" s="212"/>
      <c r="P688" s="212"/>
      <c r="Q688" s="212"/>
      <c r="R688" s="212"/>
      <c r="S688" s="212"/>
      <c r="T688" s="213"/>
      <c r="AT688" s="214" t="s">
        <v>180</v>
      </c>
      <c r="AU688" s="214" t="s">
        <v>79</v>
      </c>
      <c r="AV688" s="11" t="s">
        <v>79</v>
      </c>
      <c r="AW688" s="11" t="s">
        <v>33</v>
      </c>
      <c r="AX688" s="11" t="s">
        <v>69</v>
      </c>
      <c r="AY688" s="214" t="s">
        <v>171</v>
      </c>
    </row>
    <row r="689" spans="2:65" s="11" customFormat="1">
      <c r="B689" s="203"/>
      <c r="C689" s="204"/>
      <c r="D689" s="215" t="s">
        <v>180</v>
      </c>
      <c r="E689" s="216" t="s">
        <v>21</v>
      </c>
      <c r="F689" s="217" t="s">
        <v>752</v>
      </c>
      <c r="G689" s="204"/>
      <c r="H689" s="218">
        <v>-2.4</v>
      </c>
      <c r="I689" s="209"/>
      <c r="J689" s="204"/>
      <c r="K689" s="204"/>
      <c r="L689" s="210"/>
      <c r="M689" s="211"/>
      <c r="N689" s="212"/>
      <c r="O689" s="212"/>
      <c r="P689" s="212"/>
      <c r="Q689" s="212"/>
      <c r="R689" s="212"/>
      <c r="S689" s="212"/>
      <c r="T689" s="213"/>
      <c r="AT689" s="214" t="s">
        <v>180</v>
      </c>
      <c r="AU689" s="214" t="s">
        <v>79</v>
      </c>
      <c r="AV689" s="11" t="s">
        <v>79</v>
      </c>
      <c r="AW689" s="11" t="s">
        <v>33</v>
      </c>
      <c r="AX689" s="11" t="s">
        <v>69</v>
      </c>
      <c r="AY689" s="214" t="s">
        <v>171</v>
      </c>
    </row>
    <row r="690" spans="2:65" s="11" customFormat="1">
      <c r="B690" s="203"/>
      <c r="C690" s="204"/>
      <c r="D690" s="215" t="s">
        <v>180</v>
      </c>
      <c r="E690" s="216" t="s">
        <v>21</v>
      </c>
      <c r="F690" s="217" t="s">
        <v>753</v>
      </c>
      <c r="G690" s="204"/>
      <c r="H690" s="218">
        <v>-14.175000000000001</v>
      </c>
      <c r="I690" s="209"/>
      <c r="J690" s="204"/>
      <c r="K690" s="204"/>
      <c r="L690" s="210"/>
      <c r="M690" s="211"/>
      <c r="N690" s="212"/>
      <c r="O690" s="212"/>
      <c r="P690" s="212"/>
      <c r="Q690" s="212"/>
      <c r="R690" s="212"/>
      <c r="S690" s="212"/>
      <c r="T690" s="213"/>
      <c r="AT690" s="214" t="s">
        <v>180</v>
      </c>
      <c r="AU690" s="214" t="s">
        <v>79</v>
      </c>
      <c r="AV690" s="11" t="s">
        <v>79</v>
      </c>
      <c r="AW690" s="11" t="s">
        <v>33</v>
      </c>
      <c r="AX690" s="11" t="s">
        <v>69</v>
      </c>
      <c r="AY690" s="214" t="s">
        <v>171</v>
      </c>
    </row>
    <row r="691" spans="2:65" s="11" customFormat="1">
      <c r="B691" s="203"/>
      <c r="C691" s="204"/>
      <c r="D691" s="215" t="s">
        <v>180</v>
      </c>
      <c r="E691" s="216" t="s">
        <v>21</v>
      </c>
      <c r="F691" s="217" t="s">
        <v>749</v>
      </c>
      <c r="G691" s="204"/>
      <c r="H691" s="218">
        <v>-2.0499999999999998</v>
      </c>
      <c r="I691" s="209"/>
      <c r="J691" s="204"/>
      <c r="K691" s="204"/>
      <c r="L691" s="210"/>
      <c r="M691" s="211"/>
      <c r="N691" s="212"/>
      <c r="O691" s="212"/>
      <c r="P691" s="212"/>
      <c r="Q691" s="212"/>
      <c r="R691" s="212"/>
      <c r="S691" s="212"/>
      <c r="T691" s="213"/>
      <c r="AT691" s="214" t="s">
        <v>180</v>
      </c>
      <c r="AU691" s="214" t="s">
        <v>79</v>
      </c>
      <c r="AV691" s="11" t="s">
        <v>79</v>
      </c>
      <c r="AW691" s="11" t="s">
        <v>33</v>
      </c>
      <c r="AX691" s="11" t="s">
        <v>69</v>
      </c>
      <c r="AY691" s="214" t="s">
        <v>171</v>
      </c>
    </row>
    <row r="692" spans="2:65" s="11" customFormat="1">
      <c r="B692" s="203"/>
      <c r="C692" s="204"/>
      <c r="D692" s="215" t="s">
        <v>180</v>
      </c>
      <c r="E692" s="216" t="s">
        <v>21</v>
      </c>
      <c r="F692" s="217" t="s">
        <v>863</v>
      </c>
      <c r="G692" s="204"/>
      <c r="H692" s="218">
        <v>459.83</v>
      </c>
      <c r="I692" s="209"/>
      <c r="J692" s="204"/>
      <c r="K692" s="204"/>
      <c r="L692" s="210"/>
      <c r="M692" s="211"/>
      <c r="N692" s="212"/>
      <c r="O692" s="212"/>
      <c r="P692" s="212"/>
      <c r="Q692" s="212"/>
      <c r="R692" s="212"/>
      <c r="S692" s="212"/>
      <c r="T692" s="213"/>
      <c r="AT692" s="214" t="s">
        <v>180</v>
      </c>
      <c r="AU692" s="214" t="s">
        <v>79</v>
      </c>
      <c r="AV692" s="11" t="s">
        <v>79</v>
      </c>
      <c r="AW692" s="11" t="s">
        <v>33</v>
      </c>
      <c r="AX692" s="11" t="s">
        <v>69</v>
      </c>
      <c r="AY692" s="214" t="s">
        <v>171</v>
      </c>
    </row>
    <row r="693" spans="2:65" s="12" customFormat="1">
      <c r="B693" s="219"/>
      <c r="C693" s="220"/>
      <c r="D693" s="215" t="s">
        <v>180</v>
      </c>
      <c r="E693" s="221" t="s">
        <v>21</v>
      </c>
      <c r="F693" s="222" t="s">
        <v>679</v>
      </c>
      <c r="G693" s="220"/>
      <c r="H693" s="223" t="s">
        <v>21</v>
      </c>
      <c r="I693" s="224"/>
      <c r="J693" s="220"/>
      <c r="K693" s="220"/>
      <c r="L693" s="225"/>
      <c r="M693" s="226"/>
      <c r="N693" s="227"/>
      <c r="O693" s="227"/>
      <c r="P693" s="227"/>
      <c r="Q693" s="227"/>
      <c r="R693" s="227"/>
      <c r="S693" s="227"/>
      <c r="T693" s="228"/>
      <c r="AT693" s="229" t="s">
        <v>180</v>
      </c>
      <c r="AU693" s="229" t="s">
        <v>79</v>
      </c>
      <c r="AV693" s="12" t="s">
        <v>77</v>
      </c>
      <c r="AW693" s="12" t="s">
        <v>33</v>
      </c>
      <c r="AX693" s="12" t="s">
        <v>69</v>
      </c>
      <c r="AY693" s="229" t="s">
        <v>171</v>
      </c>
    </row>
    <row r="694" spans="2:65" s="11" customFormat="1">
      <c r="B694" s="203"/>
      <c r="C694" s="204"/>
      <c r="D694" s="215" t="s">
        <v>180</v>
      </c>
      <c r="E694" s="216" t="s">
        <v>21</v>
      </c>
      <c r="F694" s="217" t="s">
        <v>850</v>
      </c>
      <c r="G694" s="204"/>
      <c r="H694" s="218">
        <v>-15.912000000000001</v>
      </c>
      <c r="I694" s="209"/>
      <c r="J694" s="204"/>
      <c r="K694" s="204"/>
      <c r="L694" s="210"/>
      <c r="M694" s="211"/>
      <c r="N694" s="212"/>
      <c r="O694" s="212"/>
      <c r="P694" s="212"/>
      <c r="Q694" s="212"/>
      <c r="R694" s="212"/>
      <c r="S694" s="212"/>
      <c r="T694" s="213"/>
      <c r="AT694" s="214" t="s">
        <v>180</v>
      </c>
      <c r="AU694" s="214" t="s">
        <v>79</v>
      </c>
      <c r="AV694" s="11" t="s">
        <v>79</v>
      </c>
      <c r="AW694" s="11" t="s">
        <v>33</v>
      </c>
      <c r="AX694" s="11" t="s">
        <v>69</v>
      </c>
      <c r="AY694" s="214" t="s">
        <v>171</v>
      </c>
    </row>
    <row r="695" spans="2:65" s="11" customFormat="1">
      <c r="B695" s="203"/>
      <c r="C695" s="204"/>
      <c r="D695" s="215" t="s">
        <v>180</v>
      </c>
      <c r="E695" s="216" t="s">
        <v>21</v>
      </c>
      <c r="F695" s="217" t="s">
        <v>864</v>
      </c>
      <c r="G695" s="204"/>
      <c r="H695" s="218">
        <v>-2.496</v>
      </c>
      <c r="I695" s="209"/>
      <c r="J695" s="204"/>
      <c r="K695" s="204"/>
      <c r="L695" s="210"/>
      <c r="M695" s="211"/>
      <c r="N695" s="212"/>
      <c r="O695" s="212"/>
      <c r="P695" s="212"/>
      <c r="Q695" s="212"/>
      <c r="R695" s="212"/>
      <c r="S695" s="212"/>
      <c r="T695" s="213"/>
      <c r="AT695" s="214" t="s">
        <v>180</v>
      </c>
      <c r="AU695" s="214" t="s">
        <v>79</v>
      </c>
      <c r="AV695" s="11" t="s">
        <v>79</v>
      </c>
      <c r="AW695" s="11" t="s">
        <v>33</v>
      </c>
      <c r="AX695" s="11" t="s">
        <v>69</v>
      </c>
      <c r="AY695" s="214" t="s">
        <v>171</v>
      </c>
    </row>
    <row r="696" spans="2:65" s="11" customFormat="1">
      <c r="B696" s="203"/>
      <c r="C696" s="204"/>
      <c r="D696" s="215" t="s">
        <v>180</v>
      </c>
      <c r="E696" s="216" t="s">
        <v>21</v>
      </c>
      <c r="F696" s="217" t="s">
        <v>851</v>
      </c>
      <c r="G696" s="204"/>
      <c r="H696" s="218">
        <v>-1.498</v>
      </c>
      <c r="I696" s="209"/>
      <c r="J696" s="204"/>
      <c r="K696" s="204"/>
      <c r="L696" s="210"/>
      <c r="M696" s="211"/>
      <c r="N696" s="212"/>
      <c r="O696" s="212"/>
      <c r="P696" s="212"/>
      <c r="Q696" s="212"/>
      <c r="R696" s="212"/>
      <c r="S696" s="212"/>
      <c r="T696" s="213"/>
      <c r="AT696" s="214" t="s">
        <v>180</v>
      </c>
      <c r="AU696" s="214" t="s">
        <v>79</v>
      </c>
      <c r="AV696" s="11" t="s">
        <v>79</v>
      </c>
      <c r="AW696" s="11" t="s">
        <v>33</v>
      </c>
      <c r="AX696" s="11" t="s">
        <v>69</v>
      </c>
      <c r="AY696" s="214" t="s">
        <v>171</v>
      </c>
    </row>
    <row r="697" spans="2:65" s="11" customFormat="1">
      <c r="B697" s="203"/>
      <c r="C697" s="204"/>
      <c r="D697" s="215" t="s">
        <v>180</v>
      </c>
      <c r="E697" s="216" t="s">
        <v>21</v>
      </c>
      <c r="F697" s="217" t="s">
        <v>865</v>
      </c>
      <c r="G697" s="204"/>
      <c r="H697" s="218">
        <v>-1.964</v>
      </c>
      <c r="I697" s="209"/>
      <c r="J697" s="204"/>
      <c r="K697" s="204"/>
      <c r="L697" s="210"/>
      <c r="M697" s="211"/>
      <c r="N697" s="212"/>
      <c r="O697" s="212"/>
      <c r="P697" s="212"/>
      <c r="Q697" s="212"/>
      <c r="R697" s="212"/>
      <c r="S697" s="212"/>
      <c r="T697" s="213"/>
      <c r="AT697" s="214" t="s">
        <v>180</v>
      </c>
      <c r="AU697" s="214" t="s">
        <v>79</v>
      </c>
      <c r="AV697" s="11" t="s">
        <v>79</v>
      </c>
      <c r="AW697" s="11" t="s">
        <v>33</v>
      </c>
      <c r="AX697" s="11" t="s">
        <v>69</v>
      </c>
      <c r="AY697" s="214" t="s">
        <v>171</v>
      </c>
    </row>
    <row r="698" spans="2:65" s="12" customFormat="1">
      <c r="B698" s="219"/>
      <c r="C698" s="220"/>
      <c r="D698" s="215" t="s">
        <v>180</v>
      </c>
      <c r="E698" s="221" t="s">
        <v>21</v>
      </c>
      <c r="F698" s="222" t="s">
        <v>691</v>
      </c>
      <c r="G698" s="220"/>
      <c r="H698" s="223" t="s">
        <v>21</v>
      </c>
      <c r="I698" s="224"/>
      <c r="J698" s="220"/>
      <c r="K698" s="220"/>
      <c r="L698" s="225"/>
      <c r="M698" s="226"/>
      <c r="N698" s="227"/>
      <c r="O698" s="227"/>
      <c r="P698" s="227"/>
      <c r="Q698" s="227"/>
      <c r="R698" s="227"/>
      <c r="S698" s="227"/>
      <c r="T698" s="228"/>
      <c r="AT698" s="229" t="s">
        <v>180</v>
      </c>
      <c r="AU698" s="229" t="s">
        <v>79</v>
      </c>
      <c r="AV698" s="12" t="s">
        <v>77</v>
      </c>
      <c r="AW698" s="12" t="s">
        <v>33</v>
      </c>
      <c r="AX698" s="12" t="s">
        <v>69</v>
      </c>
      <c r="AY698" s="229" t="s">
        <v>171</v>
      </c>
    </row>
    <row r="699" spans="2:65" s="11" customFormat="1">
      <c r="B699" s="203"/>
      <c r="C699" s="204"/>
      <c r="D699" s="215" t="s">
        <v>180</v>
      </c>
      <c r="E699" s="216" t="s">
        <v>21</v>
      </c>
      <c r="F699" s="217" t="s">
        <v>755</v>
      </c>
      <c r="G699" s="204"/>
      <c r="H699" s="218">
        <v>-40.950000000000003</v>
      </c>
      <c r="I699" s="209"/>
      <c r="J699" s="204"/>
      <c r="K699" s="204"/>
      <c r="L699" s="210"/>
      <c r="M699" s="211"/>
      <c r="N699" s="212"/>
      <c r="O699" s="212"/>
      <c r="P699" s="212"/>
      <c r="Q699" s="212"/>
      <c r="R699" s="212"/>
      <c r="S699" s="212"/>
      <c r="T699" s="213"/>
      <c r="AT699" s="214" t="s">
        <v>180</v>
      </c>
      <c r="AU699" s="214" t="s">
        <v>79</v>
      </c>
      <c r="AV699" s="11" t="s">
        <v>79</v>
      </c>
      <c r="AW699" s="11" t="s">
        <v>33</v>
      </c>
      <c r="AX699" s="11" t="s">
        <v>69</v>
      </c>
      <c r="AY699" s="214" t="s">
        <v>171</v>
      </c>
    </row>
    <row r="700" spans="2:65" s="11" customFormat="1">
      <c r="B700" s="203"/>
      <c r="C700" s="204"/>
      <c r="D700" s="215" t="s">
        <v>180</v>
      </c>
      <c r="E700" s="216" t="s">
        <v>21</v>
      </c>
      <c r="F700" s="217" t="s">
        <v>756</v>
      </c>
      <c r="G700" s="204"/>
      <c r="H700" s="218">
        <v>-8.64</v>
      </c>
      <c r="I700" s="209"/>
      <c r="J700" s="204"/>
      <c r="K700" s="204"/>
      <c r="L700" s="210"/>
      <c r="M700" s="211"/>
      <c r="N700" s="212"/>
      <c r="O700" s="212"/>
      <c r="P700" s="212"/>
      <c r="Q700" s="212"/>
      <c r="R700" s="212"/>
      <c r="S700" s="212"/>
      <c r="T700" s="213"/>
      <c r="AT700" s="214" t="s">
        <v>180</v>
      </c>
      <c r="AU700" s="214" t="s">
        <v>79</v>
      </c>
      <c r="AV700" s="11" t="s">
        <v>79</v>
      </c>
      <c r="AW700" s="11" t="s">
        <v>33</v>
      </c>
      <c r="AX700" s="11" t="s">
        <v>69</v>
      </c>
      <c r="AY700" s="214" t="s">
        <v>171</v>
      </c>
    </row>
    <row r="701" spans="2:65" s="11" customFormat="1">
      <c r="B701" s="203"/>
      <c r="C701" s="204"/>
      <c r="D701" s="215" t="s">
        <v>180</v>
      </c>
      <c r="E701" s="216" t="s">
        <v>21</v>
      </c>
      <c r="F701" s="217" t="s">
        <v>757</v>
      </c>
      <c r="G701" s="204"/>
      <c r="H701" s="218">
        <v>-4.2</v>
      </c>
      <c r="I701" s="209"/>
      <c r="J701" s="204"/>
      <c r="K701" s="204"/>
      <c r="L701" s="210"/>
      <c r="M701" s="211"/>
      <c r="N701" s="212"/>
      <c r="O701" s="212"/>
      <c r="P701" s="212"/>
      <c r="Q701" s="212"/>
      <c r="R701" s="212"/>
      <c r="S701" s="212"/>
      <c r="T701" s="213"/>
      <c r="AT701" s="214" t="s">
        <v>180</v>
      </c>
      <c r="AU701" s="214" t="s">
        <v>79</v>
      </c>
      <c r="AV701" s="11" t="s">
        <v>79</v>
      </c>
      <c r="AW701" s="11" t="s">
        <v>33</v>
      </c>
      <c r="AX701" s="11" t="s">
        <v>69</v>
      </c>
      <c r="AY701" s="214" t="s">
        <v>171</v>
      </c>
    </row>
    <row r="702" spans="2:65" s="11" customFormat="1">
      <c r="B702" s="203"/>
      <c r="C702" s="204"/>
      <c r="D702" s="215" t="s">
        <v>180</v>
      </c>
      <c r="E702" s="216" t="s">
        <v>21</v>
      </c>
      <c r="F702" s="217" t="s">
        <v>758</v>
      </c>
      <c r="G702" s="204"/>
      <c r="H702" s="218">
        <v>-1.86</v>
      </c>
      <c r="I702" s="209"/>
      <c r="J702" s="204"/>
      <c r="K702" s="204"/>
      <c r="L702" s="210"/>
      <c r="M702" s="211"/>
      <c r="N702" s="212"/>
      <c r="O702" s="212"/>
      <c r="P702" s="212"/>
      <c r="Q702" s="212"/>
      <c r="R702" s="212"/>
      <c r="S702" s="212"/>
      <c r="T702" s="213"/>
      <c r="AT702" s="214" t="s">
        <v>180</v>
      </c>
      <c r="AU702" s="214" t="s">
        <v>79</v>
      </c>
      <c r="AV702" s="11" t="s">
        <v>79</v>
      </c>
      <c r="AW702" s="11" t="s">
        <v>33</v>
      </c>
      <c r="AX702" s="11" t="s">
        <v>69</v>
      </c>
      <c r="AY702" s="214" t="s">
        <v>171</v>
      </c>
    </row>
    <row r="703" spans="2:65" s="11" customFormat="1">
      <c r="B703" s="203"/>
      <c r="C703" s="204"/>
      <c r="D703" s="205" t="s">
        <v>180</v>
      </c>
      <c r="E703" s="206" t="s">
        <v>21</v>
      </c>
      <c r="F703" s="207" t="s">
        <v>698</v>
      </c>
      <c r="G703" s="204"/>
      <c r="H703" s="208">
        <v>40</v>
      </c>
      <c r="I703" s="209"/>
      <c r="J703" s="204"/>
      <c r="K703" s="204"/>
      <c r="L703" s="210"/>
      <c r="M703" s="211"/>
      <c r="N703" s="212"/>
      <c r="O703" s="212"/>
      <c r="P703" s="212"/>
      <c r="Q703" s="212"/>
      <c r="R703" s="212"/>
      <c r="S703" s="212"/>
      <c r="T703" s="213"/>
      <c r="AT703" s="214" t="s">
        <v>180</v>
      </c>
      <c r="AU703" s="214" t="s">
        <v>79</v>
      </c>
      <c r="AV703" s="11" t="s">
        <v>79</v>
      </c>
      <c r="AW703" s="11" t="s">
        <v>33</v>
      </c>
      <c r="AX703" s="11" t="s">
        <v>69</v>
      </c>
      <c r="AY703" s="214" t="s">
        <v>171</v>
      </c>
    </row>
    <row r="704" spans="2:65" s="1" customFormat="1" ht="22.5" customHeight="1">
      <c r="B704" s="39"/>
      <c r="C704" s="191" t="s">
        <v>866</v>
      </c>
      <c r="D704" s="191" t="s">
        <v>173</v>
      </c>
      <c r="E704" s="192" t="s">
        <v>867</v>
      </c>
      <c r="F704" s="193" t="s">
        <v>868</v>
      </c>
      <c r="G704" s="194" t="s">
        <v>176</v>
      </c>
      <c r="H704" s="195">
        <v>511.01400000000001</v>
      </c>
      <c r="I704" s="196"/>
      <c r="J704" s="197">
        <f>ROUND(I704*H704,2)</f>
        <v>0</v>
      </c>
      <c r="K704" s="193" t="s">
        <v>177</v>
      </c>
      <c r="L704" s="59"/>
      <c r="M704" s="198" t="s">
        <v>21</v>
      </c>
      <c r="N704" s="199" t="s">
        <v>40</v>
      </c>
      <c r="O704" s="40"/>
      <c r="P704" s="200">
        <f>O704*H704</f>
        <v>0</v>
      </c>
      <c r="Q704" s="200">
        <v>1.2E-4</v>
      </c>
      <c r="R704" s="200">
        <f>Q704*H704</f>
        <v>6.1321680000000003E-2</v>
      </c>
      <c r="S704" s="200">
        <v>0</v>
      </c>
      <c r="T704" s="201">
        <f>S704*H704</f>
        <v>0</v>
      </c>
      <c r="AR704" s="22" t="s">
        <v>178</v>
      </c>
      <c r="AT704" s="22" t="s">
        <v>173</v>
      </c>
      <c r="AU704" s="22" t="s">
        <v>79</v>
      </c>
      <c r="AY704" s="22" t="s">
        <v>171</v>
      </c>
      <c r="BE704" s="202">
        <f>IF(N704="základní",J704,0)</f>
        <v>0</v>
      </c>
      <c r="BF704" s="202">
        <f>IF(N704="snížená",J704,0)</f>
        <v>0</v>
      </c>
      <c r="BG704" s="202">
        <f>IF(N704="zákl. přenesená",J704,0)</f>
        <v>0</v>
      </c>
      <c r="BH704" s="202">
        <f>IF(N704="sníž. přenesená",J704,0)</f>
        <v>0</v>
      </c>
      <c r="BI704" s="202">
        <f>IF(N704="nulová",J704,0)</f>
        <v>0</v>
      </c>
      <c r="BJ704" s="22" t="s">
        <v>77</v>
      </c>
      <c r="BK704" s="202">
        <f>ROUND(I704*H704,2)</f>
        <v>0</v>
      </c>
      <c r="BL704" s="22" t="s">
        <v>178</v>
      </c>
      <c r="BM704" s="22" t="s">
        <v>869</v>
      </c>
    </row>
    <row r="705" spans="2:51" s="12" customFormat="1">
      <c r="B705" s="219"/>
      <c r="C705" s="220"/>
      <c r="D705" s="215" t="s">
        <v>180</v>
      </c>
      <c r="E705" s="221" t="s">
        <v>21</v>
      </c>
      <c r="F705" s="222" t="s">
        <v>666</v>
      </c>
      <c r="G705" s="220"/>
      <c r="H705" s="223" t="s">
        <v>21</v>
      </c>
      <c r="I705" s="224"/>
      <c r="J705" s="220"/>
      <c r="K705" s="220"/>
      <c r="L705" s="225"/>
      <c r="M705" s="226"/>
      <c r="N705" s="227"/>
      <c r="O705" s="227"/>
      <c r="P705" s="227"/>
      <c r="Q705" s="227"/>
      <c r="R705" s="227"/>
      <c r="S705" s="227"/>
      <c r="T705" s="228"/>
      <c r="AT705" s="229" t="s">
        <v>180</v>
      </c>
      <c r="AU705" s="229" t="s">
        <v>79</v>
      </c>
      <c r="AV705" s="12" t="s">
        <v>77</v>
      </c>
      <c r="AW705" s="12" t="s">
        <v>33</v>
      </c>
      <c r="AX705" s="12" t="s">
        <v>69</v>
      </c>
      <c r="AY705" s="229" t="s">
        <v>171</v>
      </c>
    </row>
    <row r="706" spans="2:51" s="11" customFormat="1">
      <c r="B706" s="203"/>
      <c r="C706" s="204"/>
      <c r="D706" s="215" t="s">
        <v>180</v>
      </c>
      <c r="E706" s="216" t="s">
        <v>21</v>
      </c>
      <c r="F706" s="217" t="s">
        <v>870</v>
      </c>
      <c r="G706" s="204"/>
      <c r="H706" s="218">
        <v>37.799999999999997</v>
      </c>
      <c r="I706" s="209"/>
      <c r="J706" s="204"/>
      <c r="K706" s="204"/>
      <c r="L706" s="210"/>
      <c r="M706" s="211"/>
      <c r="N706" s="212"/>
      <c r="O706" s="212"/>
      <c r="P706" s="212"/>
      <c r="Q706" s="212"/>
      <c r="R706" s="212"/>
      <c r="S706" s="212"/>
      <c r="T706" s="213"/>
      <c r="AT706" s="214" t="s">
        <v>180</v>
      </c>
      <c r="AU706" s="214" t="s">
        <v>79</v>
      </c>
      <c r="AV706" s="11" t="s">
        <v>79</v>
      </c>
      <c r="AW706" s="11" t="s">
        <v>33</v>
      </c>
      <c r="AX706" s="11" t="s">
        <v>69</v>
      </c>
      <c r="AY706" s="214" t="s">
        <v>171</v>
      </c>
    </row>
    <row r="707" spans="2:51" s="11" customFormat="1">
      <c r="B707" s="203"/>
      <c r="C707" s="204"/>
      <c r="D707" s="215" t="s">
        <v>180</v>
      </c>
      <c r="E707" s="216" t="s">
        <v>21</v>
      </c>
      <c r="F707" s="217" t="s">
        <v>871</v>
      </c>
      <c r="G707" s="204"/>
      <c r="H707" s="218">
        <v>4.2</v>
      </c>
      <c r="I707" s="209"/>
      <c r="J707" s="204"/>
      <c r="K707" s="204"/>
      <c r="L707" s="210"/>
      <c r="M707" s="211"/>
      <c r="N707" s="212"/>
      <c r="O707" s="212"/>
      <c r="P707" s="212"/>
      <c r="Q707" s="212"/>
      <c r="R707" s="212"/>
      <c r="S707" s="212"/>
      <c r="T707" s="213"/>
      <c r="AT707" s="214" t="s">
        <v>180</v>
      </c>
      <c r="AU707" s="214" t="s">
        <v>79</v>
      </c>
      <c r="AV707" s="11" t="s">
        <v>79</v>
      </c>
      <c r="AW707" s="11" t="s">
        <v>33</v>
      </c>
      <c r="AX707" s="11" t="s">
        <v>69</v>
      </c>
      <c r="AY707" s="214" t="s">
        <v>171</v>
      </c>
    </row>
    <row r="708" spans="2:51" s="11" customFormat="1">
      <c r="B708" s="203"/>
      <c r="C708" s="204"/>
      <c r="D708" s="215" t="s">
        <v>180</v>
      </c>
      <c r="E708" s="216" t="s">
        <v>21</v>
      </c>
      <c r="F708" s="217" t="s">
        <v>872</v>
      </c>
      <c r="G708" s="204"/>
      <c r="H708" s="218">
        <v>15.12</v>
      </c>
      <c r="I708" s="209"/>
      <c r="J708" s="204"/>
      <c r="K708" s="204"/>
      <c r="L708" s="210"/>
      <c r="M708" s="211"/>
      <c r="N708" s="212"/>
      <c r="O708" s="212"/>
      <c r="P708" s="212"/>
      <c r="Q708" s="212"/>
      <c r="R708" s="212"/>
      <c r="S708" s="212"/>
      <c r="T708" s="213"/>
      <c r="AT708" s="214" t="s">
        <v>180</v>
      </c>
      <c r="AU708" s="214" t="s">
        <v>79</v>
      </c>
      <c r="AV708" s="11" t="s">
        <v>79</v>
      </c>
      <c r="AW708" s="11" t="s">
        <v>33</v>
      </c>
      <c r="AX708" s="11" t="s">
        <v>69</v>
      </c>
      <c r="AY708" s="214" t="s">
        <v>171</v>
      </c>
    </row>
    <row r="709" spans="2:51" s="11" customFormat="1">
      <c r="B709" s="203"/>
      <c r="C709" s="204"/>
      <c r="D709" s="215" t="s">
        <v>180</v>
      </c>
      <c r="E709" s="216" t="s">
        <v>21</v>
      </c>
      <c r="F709" s="217" t="s">
        <v>873</v>
      </c>
      <c r="G709" s="204"/>
      <c r="H709" s="218">
        <v>2.64</v>
      </c>
      <c r="I709" s="209"/>
      <c r="J709" s="204"/>
      <c r="K709" s="204"/>
      <c r="L709" s="210"/>
      <c r="M709" s="211"/>
      <c r="N709" s="212"/>
      <c r="O709" s="212"/>
      <c r="P709" s="212"/>
      <c r="Q709" s="212"/>
      <c r="R709" s="212"/>
      <c r="S709" s="212"/>
      <c r="T709" s="213"/>
      <c r="AT709" s="214" t="s">
        <v>180</v>
      </c>
      <c r="AU709" s="214" t="s">
        <v>79</v>
      </c>
      <c r="AV709" s="11" t="s">
        <v>79</v>
      </c>
      <c r="AW709" s="11" t="s">
        <v>33</v>
      </c>
      <c r="AX709" s="11" t="s">
        <v>69</v>
      </c>
      <c r="AY709" s="214" t="s">
        <v>171</v>
      </c>
    </row>
    <row r="710" spans="2:51" s="12" customFormat="1">
      <c r="B710" s="219"/>
      <c r="C710" s="220"/>
      <c r="D710" s="215" t="s">
        <v>180</v>
      </c>
      <c r="E710" s="221" t="s">
        <v>21</v>
      </c>
      <c r="F710" s="222" t="s">
        <v>364</v>
      </c>
      <c r="G710" s="220"/>
      <c r="H710" s="223" t="s">
        <v>21</v>
      </c>
      <c r="I710" s="224"/>
      <c r="J710" s="220"/>
      <c r="K710" s="220"/>
      <c r="L710" s="225"/>
      <c r="M710" s="226"/>
      <c r="N710" s="227"/>
      <c r="O710" s="227"/>
      <c r="P710" s="227"/>
      <c r="Q710" s="227"/>
      <c r="R710" s="227"/>
      <c r="S710" s="227"/>
      <c r="T710" s="228"/>
      <c r="AT710" s="229" t="s">
        <v>180</v>
      </c>
      <c r="AU710" s="229" t="s">
        <v>79</v>
      </c>
      <c r="AV710" s="12" t="s">
        <v>77</v>
      </c>
      <c r="AW710" s="12" t="s">
        <v>33</v>
      </c>
      <c r="AX710" s="12" t="s">
        <v>69</v>
      </c>
      <c r="AY710" s="229" t="s">
        <v>171</v>
      </c>
    </row>
    <row r="711" spans="2:51" s="11" customFormat="1">
      <c r="B711" s="203"/>
      <c r="C711" s="204"/>
      <c r="D711" s="215" t="s">
        <v>180</v>
      </c>
      <c r="E711" s="216" t="s">
        <v>21</v>
      </c>
      <c r="F711" s="217" t="s">
        <v>874</v>
      </c>
      <c r="G711" s="204"/>
      <c r="H711" s="218">
        <v>12.96</v>
      </c>
      <c r="I711" s="209"/>
      <c r="J711" s="204"/>
      <c r="K711" s="204"/>
      <c r="L711" s="210"/>
      <c r="M711" s="211"/>
      <c r="N711" s="212"/>
      <c r="O711" s="212"/>
      <c r="P711" s="212"/>
      <c r="Q711" s="212"/>
      <c r="R711" s="212"/>
      <c r="S711" s="212"/>
      <c r="T711" s="213"/>
      <c r="AT711" s="214" t="s">
        <v>180</v>
      </c>
      <c r="AU711" s="214" t="s">
        <v>79</v>
      </c>
      <c r="AV711" s="11" t="s">
        <v>79</v>
      </c>
      <c r="AW711" s="11" t="s">
        <v>33</v>
      </c>
      <c r="AX711" s="11" t="s">
        <v>69</v>
      </c>
      <c r="AY711" s="214" t="s">
        <v>171</v>
      </c>
    </row>
    <row r="712" spans="2:51" s="11" customFormat="1">
      <c r="B712" s="203"/>
      <c r="C712" s="204"/>
      <c r="D712" s="215" t="s">
        <v>180</v>
      </c>
      <c r="E712" s="216" t="s">
        <v>21</v>
      </c>
      <c r="F712" s="217" t="s">
        <v>875</v>
      </c>
      <c r="G712" s="204"/>
      <c r="H712" s="218">
        <v>23.76</v>
      </c>
      <c r="I712" s="209"/>
      <c r="J712" s="204"/>
      <c r="K712" s="204"/>
      <c r="L712" s="210"/>
      <c r="M712" s="211"/>
      <c r="N712" s="212"/>
      <c r="O712" s="212"/>
      <c r="P712" s="212"/>
      <c r="Q712" s="212"/>
      <c r="R712" s="212"/>
      <c r="S712" s="212"/>
      <c r="T712" s="213"/>
      <c r="AT712" s="214" t="s">
        <v>180</v>
      </c>
      <c r="AU712" s="214" t="s">
        <v>79</v>
      </c>
      <c r="AV712" s="11" t="s">
        <v>79</v>
      </c>
      <c r="AW712" s="11" t="s">
        <v>33</v>
      </c>
      <c r="AX712" s="11" t="s">
        <v>69</v>
      </c>
      <c r="AY712" s="214" t="s">
        <v>171</v>
      </c>
    </row>
    <row r="713" spans="2:51" s="11" customFormat="1">
      <c r="B713" s="203"/>
      <c r="C713" s="204"/>
      <c r="D713" s="215" t="s">
        <v>180</v>
      </c>
      <c r="E713" s="216" t="s">
        <v>21</v>
      </c>
      <c r="F713" s="217" t="s">
        <v>876</v>
      </c>
      <c r="G713" s="204"/>
      <c r="H713" s="218">
        <v>9.66</v>
      </c>
      <c r="I713" s="209"/>
      <c r="J713" s="204"/>
      <c r="K713" s="204"/>
      <c r="L713" s="210"/>
      <c r="M713" s="211"/>
      <c r="N713" s="212"/>
      <c r="O713" s="212"/>
      <c r="P713" s="212"/>
      <c r="Q713" s="212"/>
      <c r="R713" s="212"/>
      <c r="S713" s="212"/>
      <c r="T713" s="213"/>
      <c r="AT713" s="214" t="s">
        <v>180</v>
      </c>
      <c r="AU713" s="214" t="s">
        <v>79</v>
      </c>
      <c r="AV713" s="11" t="s">
        <v>79</v>
      </c>
      <c r="AW713" s="11" t="s">
        <v>33</v>
      </c>
      <c r="AX713" s="11" t="s">
        <v>69</v>
      </c>
      <c r="AY713" s="214" t="s">
        <v>171</v>
      </c>
    </row>
    <row r="714" spans="2:51" s="11" customFormat="1">
      <c r="B714" s="203"/>
      <c r="C714" s="204"/>
      <c r="D714" s="215" t="s">
        <v>180</v>
      </c>
      <c r="E714" s="216" t="s">
        <v>21</v>
      </c>
      <c r="F714" s="217" t="s">
        <v>877</v>
      </c>
      <c r="G714" s="204"/>
      <c r="H714" s="218">
        <v>9.66</v>
      </c>
      <c r="I714" s="209"/>
      <c r="J714" s="204"/>
      <c r="K714" s="204"/>
      <c r="L714" s="210"/>
      <c r="M714" s="211"/>
      <c r="N714" s="212"/>
      <c r="O714" s="212"/>
      <c r="P714" s="212"/>
      <c r="Q714" s="212"/>
      <c r="R714" s="212"/>
      <c r="S714" s="212"/>
      <c r="T714" s="213"/>
      <c r="AT714" s="214" t="s">
        <v>180</v>
      </c>
      <c r="AU714" s="214" t="s">
        <v>79</v>
      </c>
      <c r="AV714" s="11" t="s">
        <v>79</v>
      </c>
      <c r="AW714" s="11" t="s">
        <v>33</v>
      </c>
      <c r="AX714" s="11" t="s">
        <v>69</v>
      </c>
      <c r="AY714" s="214" t="s">
        <v>171</v>
      </c>
    </row>
    <row r="715" spans="2:51" s="11" customFormat="1">
      <c r="B715" s="203"/>
      <c r="C715" s="204"/>
      <c r="D715" s="215" t="s">
        <v>180</v>
      </c>
      <c r="E715" s="216" t="s">
        <v>21</v>
      </c>
      <c r="F715" s="217" t="s">
        <v>878</v>
      </c>
      <c r="G715" s="204"/>
      <c r="H715" s="218">
        <v>2.6880000000000002</v>
      </c>
      <c r="I715" s="209"/>
      <c r="J715" s="204"/>
      <c r="K715" s="204"/>
      <c r="L715" s="210"/>
      <c r="M715" s="211"/>
      <c r="N715" s="212"/>
      <c r="O715" s="212"/>
      <c r="P715" s="212"/>
      <c r="Q715" s="212"/>
      <c r="R715" s="212"/>
      <c r="S715" s="212"/>
      <c r="T715" s="213"/>
      <c r="AT715" s="214" t="s">
        <v>180</v>
      </c>
      <c r="AU715" s="214" t="s">
        <v>79</v>
      </c>
      <c r="AV715" s="11" t="s">
        <v>79</v>
      </c>
      <c r="AW715" s="11" t="s">
        <v>33</v>
      </c>
      <c r="AX715" s="11" t="s">
        <v>69</v>
      </c>
      <c r="AY715" s="214" t="s">
        <v>171</v>
      </c>
    </row>
    <row r="716" spans="2:51" s="11" customFormat="1">
      <c r="B716" s="203"/>
      <c r="C716" s="204"/>
      <c r="D716" s="215" t="s">
        <v>180</v>
      </c>
      <c r="E716" s="216" t="s">
        <v>21</v>
      </c>
      <c r="F716" s="217" t="s">
        <v>879</v>
      </c>
      <c r="G716" s="204"/>
      <c r="H716" s="218">
        <v>5.88</v>
      </c>
      <c r="I716" s="209"/>
      <c r="J716" s="204"/>
      <c r="K716" s="204"/>
      <c r="L716" s="210"/>
      <c r="M716" s="211"/>
      <c r="N716" s="212"/>
      <c r="O716" s="212"/>
      <c r="P716" s="212"/>
      <c r="Q716" s="212"/>
      <c r="R716" s="212"/>
      <c r="S716" s="212"/>
      <c r="T716" s="213"/>
      <c r="AT716" s="214" t="s">
        <v>180</v>
      </c>
      <c r="AU716" s="214" t="s">
        <v>79</v>
      </c>
      <c r="AV716" s="11" t="s">
        <v>79</v>
      </c>
      <c r="AW716" s="11" t="s">
        <v>33</v>
      </c>
      <c r="AX716" s="11" t="s">
        <v>69</v>
      </c>
      <c r="AY716" s="214" t="s">
        <v>171</v>
      </c>
    </row>
    <row r="717" spans="2:51" s="11" customFormat="1">
      <c r="B717" s="203"/>
      <c r="C717" s="204"/>
      <c r="D717" s="215" t="s">
        <v>180</v>
      </c>
      <c r="E717" s="216" t="s">
        <v>21</v>
      </c>
      <c r="F717" s="217" t="s">
        <v>880</v>
      </c>
      <c r="G717" s="204"/>
      <c r="H717" s="218">
        <v>2.0579999999999998</v>
      </c>
      <c r="I717" s="209"/>
      <c r="J717" s="204"/>
      <c r="K717" s="204"/>
      <c r="L717" s="210"/>
      <c r="M717" s="211"/>
      <c r="N717" s="212"/>
      <c r="O717" s="212"/>
      <c r="P717" s="212"/>
      <c r="Q717" s="212"/>
      <c r="R717" s="212"/>
      <c r="S717" s="212"/>
      <c r="T717" s="213"/>
      <c r="AT717" s="214" t="s">
        <v>180</v>
      </c>
      <c r="AU717" s="214" t="s">
        <v>79</v>
      </c>
      <c r="AV717" s="11" t="s">
        <v>79</v>
      </c>
      <c r="AW717" s="11" t="s">
        <v>33</v>
      </c>
      <c r="AX717" s="11" t="s">
        <v>69</v>
      </c>
      <c r="AY717" s="214" t="s">
        <v>171</v>
      </c>
    </row>
    <row r="718" spans="2:51" s="11" customFormat="1">
      <c r="B718" s="203"/>
      <c r="C718" s="204"/>
      <c r="D718" s="215" t="s">
        <v>180</v>
      </c>
      <c r="E718" s="216" t="s">
        <v>21</v>
      </c>
      <c r="F718" s="217" t="s">
        <v>881</v>
      </c>
      <c r="G718" s="204"/>
      <c r="H718" s="218">
        <v>4.0780000000000003</v>
      </c>
      <c r="I718" s="209"/>
      <c r="J718" s="204"/>
      <c r="K718" s="204"/>
      <c r="L718" s="210"/>
      <c r="M718" s="211"/>
      <c r="N718" s="212"/>
      <c r="O718" s="212"/>
      <c r="P718" s="212"/>
      <c r="Q718" s="212"/>
      <c r="R718" s="212"/>
      <c r="S718" s="212"/>
      <c r="T718" s="213"/>
      <c r="AT718" s="214" t="s">
        <v>180</v>
      </c>
      <c r="AU718" s="214" t="s">
        <v>79</v>
      </c>
      <c r="AV718" s="11" t="s">
        <v>79</v>
      </c>
      <c r="AW718" s="11" t="s">
        <v>33</v>
      </c>
      <c r="AX718" s="11" t="s">
        <v>69</v>
      </c>
      <c r="AY718" s="214" t="s">
        <v>171</v>
      </c>
    </row>
    <row r="719" spans="2:51" s="12" customFormat="1">
      <c r="B719" s="219"/>
      <c r="C719" s="220"/>
      <c r="D719" s="215" t="s">
        <v>180</v>
      </c>
      <c r="E719" s="221" t="s">
        <v>21</v>
      </c>
      <c r="F719" s="222" t="s">
        <v>679</v>
      </c>
      <c r="G719" s="220"/>
      <c r="H719" s="223" t="s">
        <v>21</v>
      </c>
      <c r="I719" s="224"/>
      <c r="J719" s="220"/>
      <c r="K719" s="220"/>
      <c r="L719" s="225"/>
      <c r="M719" s="226"/>
      <c r="N719" s="227"/>
      <c r="O719" s="227"/>
      <c r="P719" s="227"/>
      <c r="Q719" s="227"/>
      <c r="R719" s="227"/>
      <c r="S719" s="227"/>
      <c r="T719" s="228"/>
      <c r="AT719" s="229" t="s">
        <v>180</v>
      </c>
      <c r="AU719" s="229" t="s">
        <v>79</v>
      </c>
      <c r="AV719" s="12" t="s">
        <v>77</v>
      </c>
      <c r="AW719" s="12" t="s">
        <v>33</v>
      </c>
      <c r="AX719" s="12" t="s">
        <v>69</v>
      </c>
      <c r="AY719" s="229" t="s">
        <v>171</v>
      </c>
    </row>
    <row r="720" spans="2:51" s="11" customFormat="1">
      <c r="B720" s="203"/>
      <c r="C720" s="204"/>
      <c r="D720" s="215" t="s">
        <v>180</v>
      </c>
      <c r="E720" s="216" t="s">
        <v>21</v>
      </c>
      <c r="F720" s="217" t="s">
        <v>870</v>
      </c>
      <c r="G720" s="204"/>
      <c r="H720" s="218">
        <v>37.799999999999997</v>
      </c>
      <c r="I720" s="209"/>
      <c r="J720" s="204"/>
      <c r="K720" s="204"/>
      <c r="L720" s="210"/>
      <c r="M720" s="211"/>
      <c r="N720" s="212"/>
      <c r="O720" s="212"/>
      <c r="P720" s="212"/>
      <c r="Q720" s="212"/>
      <c r="R720" s="212"/>
      <c r="S720" s="212"/>
      <c r="T720" s="213"/>
      <c r="AT720" s="214" t="s">
        <v>180</v>
      </c>
      <c r="AU720" s="214" t="s">
        <v>79</v>
      </c>
      <c r="AV720" s="11" t="s">
        <v>79</v>
      </c>
      <c r="AW720" s="11" t="s">
        <v>33</v>
      </c>
      <c r="AX720" s="11" t="s">
        <v>69</v>
      </c>
      <c r="AY720" s="214" t="s">
        <v>171</v>
      </c>
    </row>
    <row r="721" spans="2:51" s="11" customFormat="1">
      <c r="B721" s="203"/>
      <c r="C721" s="204"/>
      <c r="D721" s="215" t="s">
        <v>180</v>
      </c>
      <c r="E721" s="216" t="s">
        <v>21</v>
      </c>
      <c r="F721" s="217" t="s">
        <v>882</v>
      </c>
      <c r="G721" s="204"/>
      <c r="H721" s="218">
        <v>8.64</v>
      </c>
      <c r="I721" s="209"/>
      <c r="J721" s="204"/>
      <c r="K721" s="204"/>
      <c r="L721" s="210"/>
      <c r="M721" s="211"/>
      <c r="N721" s="212"/>
      <c r="O721" s="212"/>
      <c r="P721" s="212"/>
      <c r="Q721" s="212"/>
      <c r="R721" s="212"/>
      <c r="S721" s="212"/>
      <c r="T721" s="213"/>
      <c r="AT721" s="214" t="s">
        <v>180</v>
      </c>
      <c r="AU721" s="214" t="s">
        <v>79</v>
      </c>
      <c r="AV721" s="11" t="s">
        <v>79</v>
      </c>
      <c r="AW721" s="11" t="s">
        <v>33</v>
      </c>
      <c r="AX721" s="11" t="s">
        <v>69</v>
      </c>
      <c r="AY721" s="214" t="s">
        <v>171</v>
      </c>
    </row>
    <row r="722" spans="2:51" s="11" customFormat="1">
      <c r="B722" s="203"/>
      <c r="C722" s="204"/>
      <c r="D722" s="215" t="s">
        <v>180</v>
      </c>
      <c r="E722" s="216" t="s">
        <v>21</v>
      </c>
      <c r="F722" s="217" t="s">
        <v>871</v>
      </c>
      <c r="G722" s="204"/>
      <c r="H722" s="218">
        <v>4.2</v>
      </c>
      <c r="I722" s="209"/>
      <c r="J722" s="204"/>
      <c r="K722" s="204"/>
      <c r="L722" s="210"/>
      <c r="M722" s="211"/>
      <c r="N722" s="212"/>
      <c r="O722" s="212"/>
      <c r="P722" s="212"/>
      <c r="Q722" s="212"/>
      <c r="R722" s="212"/>
      <c r="S722" s="212"/>
      <c r="T722" s="213"/>
      <c r="AT722" s="214" t="s">
        <v>180</v>
      </c>
      <c r="AU722" s="214" t="s">
        <v>79</v>
      </c>
      <c r="AV722" s="11" t="s">
        <v>79</v>
      </c>
      <c r="AW722" s="11" t="s">
        <v>33</v>
      </c>
      <c r="AX722" s="11" t="s">
        <v>69</v>
      </c>
      <c r="AY722" s="214" t="s">
        <v>171</v>
      </c>
    </row>
    <row r="723" spans="2:51" s="11" customFormat="1">
      <c r="B723" s="203"/>
      <c r="C723" s="204"/>
      <c r="D723" s="215" t="s">
        <v>180</v>
      </c>
      <c r="E723" s="216" t="s">
        <v>21</v>
      </c>
      <c r="F723" s="217" t="s">
        <v>883</v>
      </c>
      <c r="G723" s="204"/>
      <c r="H723" s="218">
        <v>6.6</v>
      </c>
      <c r="I723" s="209"/>
      <c r="J723" s="204"/>
      <c r="K723" s="204"/>
      <c r="L723" s="210"/>
      <c r="M723" s="211"/>
      <c r="N723" s="212"/>
      <c r="O723" s="212"/>
      <c r="P723" s="212"/>
      <c r="Q723" s="212"/>
      <c r="R723" s="212"/>
      <c r="S723" s="212"/>
      <c r="T723" s="213"/>
      <c r="AT723" s="214" t="s">
        <v>180</v>
      </c>
      <c r="AU723" s="214" t="s">
        <v>79</v>
      </c>
      <c r="AV723" s="11" t="s">
        <v>79</v>
      </c>
      <c r="AW723" s="11" t="s">
        <v>33</v>
      </c>
      <c r="AX723" s="11" t="s">
        <v>69</v>
      </c>
      <c r="AY723" s="214" t="s">
        <v>171</v>
      </c>
    </row>
    <row r="724" spans="2:51" s="12" customFormat="1">
      <c r="B724" s="219"/>
      <c r="C724" s="220"/>
      <c r="D724" s="215" t="s">
        <v>180</v>
      </c>
      <c r="E724" s="221" t="s">
        <v>21</v>
      </c>
      <c r="F724" s="222" t="s">
        <v>682</v>
      </c>
      <c r="G724" s="220"/>
      <c r="H724" s="223" t="s">
        <v>21</v>
      </c>
      <c r="I724" s="224"/>
      <c r="J724" s="220"/>
      <c r="K724" s="220"/>
      <c r="L724" s="225"/>
      <c r="M724" s="226"/>
      <c r="N724" s="227"/>
      <c r="O724" s="227"/>
      <c r="P724" s="227"/>
      <c r="Q724" s="227"/>
      <c r="R724" s="227"/>
      <c r="S724" s="227"/>
      <c r="T724" s="228"/>
      <c r="AT724" s="229" t="s">
        <v>180</v>
      </c>
      <c r="AU724" s="229" t="s">
        <v>79</v>
      </c>
      <c r="AV724" s="12" t="s">
        <v>77</v>
      </c>
      <c r="AW724" s="12" t="s">
        <v>33</v>
      </c>
      <c r="AX724" s="12" t="s">
        <v>69</v>
      </c>
      <c r="AY724" s="229" t="s">
        <v>171</v>
      </c>
    </row>
    <row r="725" spans="2:51" s="11" customFormat="1">
      <c r="B725" s="203"/>
      <c r="C725" s="204"/>
      <c r="D725" s="215" t="s">
        <v>180</v>
      </c>
      <c r="E725" s="216" t="s">
        <v>21</v>
      </c>
      <c r="F725" s="217" t="s">
        <v>884</v>
      </c>
      <c r="G725" s="204"/>
      <c r="H725" s="218">
        <v>66</v>
      </c>
      <c r="I725" s="209"/>
      <c r="J725" s="204"/>
      <c r="K725" s="204"/>
      <c r="L725" s="210"/>
      <c r="M725" s="211"/>
      <c r="N725" s="212"/>
      <c r="O725" s="212"/>
      <c r="P725" s="212"/>
      <c r="Q725" s="212"/>
      <c r="R725" s="212"/>
      <c r="S725" s="212"/>
      <c r="T725" s="213"/>
      <c r="AT725" s="214" t="s">
        <v>180</v>
      </c>
      <c r="AU725" s="214" t="s">
        <v>79</v>
      </c>
      <c r="AV725" s="11" t="s">
        <v>79</v>
      </c>
      <c r="AW725" s="11" t="s">
        <v>33</v>
      </c>
      <c r="AX725" s="11" t="s">
        <v>69</v>
      </c>
      <c r="AY725" s="214" t="s">
        <v>171</v>
      </c>
    </row>
    <row r="726" spans="2:51" s="11" customFormat="1">
      <c r="B726" s="203"/>
      <c r="C726" s="204"/>
      <c r="D726" s="215" t="s">
        <v>180</v>
      </c>
      <c r="E726" s="216" t="s">
        <v>21</v>
      </c>
      <c r="F726" s="217" t="s">
        <v>885</v>
      </c>
      <c r="G726" s="204"/>
      <c r="H726" s="218">
        <v>33.6</v>
      </c>
      <c r="I726" s="209"/>
      <c r="J726" s="204"/>
      <c r="K726" s="204"/>
      <c r="L726" s="210"/>
      <c r="M726" s="211"/>
      <c r="N726" s="212"/>
      <c r="O726" s="212"/>
      <c r="P726" s="212"/>
      <c r="Q726" s="212"/>
      <c r="R726" s="212"/>
      <c r="S726" s="212"/>
      <c r="T726" s="213"/>
      <c r="AT726" s="214" t="s">
        <v>180</v>
      </c>
      <c r="AU726" s="214" t="s">
        <v>79</v>
      </c>
      <c r="AV726" s="11" t="s">
        <v>79</v>
      </c>
      <c r="AW726" s="11" t="s">
        <v>33</v>
      </c>
      <c r="AX726" s="11" t="s">
        <v>69</v>
      </c>
      <c r="AY726" s="214" t="s">
        <v>171</v>
      </c>
    </row>
    <row r="727" spans="2:51" s="11" customFormat="1">
      <c r="B727" s="203"/>
      <c r="C727" s="204"/>
      <c r="D727" s="215" t="s">
        <v>180</v>
      </c>
      <c r="E727" s="216" t="s">
        <v>21</v>
      </c>
      <c r="F727" s="217" t="s">
        <v>886</v>
      </c>
      <c r="G727" s="204"/>
      <c r="H727" s="218">
        <v>7.89</v>
      </c>
      <c r="I727" s="209"/>
      <c r="J727" s="204"/>
      <c r="K727" s="204"/>
      <c r="L727" s="210"/>
      <c r="M727" s="211"/>
      <c r="N727" s="212"/>
      <c r="O727" s="212"/>
      <c r="P727" s="212"/>
      <c r="Q727" s="212"/>
      <c r="R727" s="212"/>
      <c r="S727" s="212"/>
      <c r="T727" s="213"/>
      <c r="AT727" s="214" t="s">
        <v>180</v>
      </c>
      <c r="AU727" s="214" t="s">
        <v>79</v>
      </c>
      <c r="AV727" s="11" t="s">
        <v>79</v>
      </c>
      <c r="AW727" s="11" t="s">
        <v>33</v>
      </c>
      <c r="AX727" s="11" t="s">
        <v>69</v>
      </c>
      <c r="AY727" s="214" t="s">
        <v>171</v>
      </c>
    </row>
    <row r="728" spans="2:51" s="11" customFormat="1">
      <c r="B728" s="203"/>
      <c r="C728" s="204"/>
      <c r="D728" s="215" t="s">
        <v>180</v>
      </c>
      <c r="E728" s="216" t="s">
        <v>21</v>
      </c>
      <c r="F728" s="217" t="s">
        <v>887</v>
      </c>
      <c r="G728" s="204"/>
      <c r="H728" s="218">
        <v>4.0999999999999996</v>
      </c>
      <c r="I728" s="209"/>
      <c r="J728" s="204"/>
      <c r="K728" s="204"/>
      <c r="L728" s="210"/>
      <c r="M728" s="211"/>
      <c r="N728" s="212"/>
      <c r="O728" s="212"/>
      <c r="P728" s="212"/>
      <c r="Q728" s="212"/>
      <c r="R728" s="212"/>
      <c r="S728" s="212"/>
      <c r="T728" s="213"/>
      <c r="AT728" s="214" t="s">
        <v>180</v>
      </c>
      <c r="AU728" s="214" t="s">
        <v>79</v>
      </c>
      <c r="AV728" s="11" t="s">
        <v>79</v>
      </c>
      <c r="AW728" s="11" t="s">
        <v>33</v>
      </c>
      <c r="AX728" s="11" t="s">
        <v>69</v>
      </c>
      <c r="AY728" s="214" t="s">
        <v>171</v>
      </c>
    </row>
    <row r="729" spans="2:51" s="12" customFormat="1">
      <c r="B729" s="219"/>
      <c r="C729" s="220"/>
      <c r="D729" s="215" t="s">
        <v>180</v>
      </c>
      <c r="E729" s="221" t="s">
        <v>21</v>
      </c>
      <c r="F729" s="222" t="s">
        <v>687</v>
      </c>
      <c r="G729" s="220"/>
      <c r="H729" s="223" t="s">
        <v>21</v>
      </c>
      <c r="I729" s="224"/>
      <c r="J729" s="220"/>
      <c r="K729" s="220"/>
      <c r="L729" s="225"/>
      <c r="M729" s="226"/>
      <c r="N729" s="227"/>
      <c r="O729" s="227"/>
      <c r="P729" s="227"/>
      <c r="Q729" s="227"/>
      <c r="R729" s="227"/>
      <c r="S729" s="227"/>
      <c r="T729" s="228"/>
      <c r="AT729" s="229" t="s">
        <v>180</v>
      </c>
      <c r="AU729" s="229" t="s">
        <v>79</v>
      </c>
      <c r="AV729" s="12" t="s">
        <v>77</v>
      </c>
      <c r="AW729" s="12" t="s">
        <v>33</v>
      </c>
      <c r="AX729" s="12" t="s">
        <v>69</v>
      </c>
      <c r="AY729" s="229" t="s">
        <v>171</v>
      </c>
    </row>
    <row r="730" spans="2:51" s="11" customFormat="1">
      <c r="B730" s="203"/>
      <c r="C730" s="204"/>
      <c r="D730" s="215" t="s">
        <v>180</v>
      </c>
      <c r="E730" s="216" t="s">
        <v>21</v>
      </c>
      <c r="F730" s="217" t="s">
        <v>888</v>
      </c>
      <c r="G730" s="204"/>
      <c r="H730" s="218">
        <v>71.400000000000006</v>
      </c>
      <c r="I730" s="209"/>
      <c r="J730" s="204"/>
      <c r="K730" s="204"/>
      <c r="L730" s="210"/>
      <c r="M730" s="211"/>
      <c r="N730" s="212"/>
      <c r="O730" s="212"/>
      <c r="P730" s="212"/>
      <c r="Q730" s="212"/>
      <c r="R730" s="212"/>
      <c r="S730" s="212"/>
      <c r="T730" s="213"/>
      <c r="AT730" s="214" t="s">
        <v>180</v>
      </c>
      <c r="AU730" s="214" t="s">
        <v>79</v>
      </c>
      <c r="AV730" s="11" t="s">
        <v>79</v>
      </c>
      <c r="AW730" s="11" t="s">
        <v>33</v>
      </c>
      <c r="AX730" s="11" t="s">
        <v>69</v>
      </c>
      <c r="AY730" s="214" t="s">
        <v>171</v>
      </c>
    </row>
    <row r="731" spans="2:51" s="11" customFormat="1">
      <c r="B731" s="203"/>
      <c r="C731" s="204"/>
      <c r="D731" s="215" t="s">
        <v>180</v>
      </c>
      <c r="E731" s="216" t="s">
        <v>21</v>
      </c>
      <c r="F731" s="217" t="s">
        <v>889</v>
      </c>
      <c r="G731" s="204"/>
      <c r="H731" s="218">
        <v>4.8</v>
      </c>
      <c r="I731" s="209"/>
      <c r="J731" s="204"/>
      <c r="K731" s="204"/>
      <c r="L731" s="210"/>
      <c r="M731" s="211"/>
      <c r="N731" s="212"/>
      <c r="O731" s="212"/>
      <c r="P731" s="212"/>
      <c r="Q731" s="212"/>
      <c r="R731" s="212"/>
      <c r="S731" s="212"/>
      <c r="T731" s="213"/>
      <c r="AT731" s="214" t="s">
        <v>180</v>
      </c>
      <c r="AU731" s="214" t="s">
        <v>79</v>
      </c>
      <c r="AV731" s="11" t="s">
        <v>79</v>
      </c>
      <c r="AW731" s="11" t="s">
        <v>33</v>
      </c>
      <c r="AX731" s="11" t="s">
        <v>69</v>
      </c>
      <c r="AY731" s="214" t="s">
        <v>171</v>
      </c>
    </row>
    <row r="732" spans="2:51" s="11" customFormat="1">
      <c r="B732" s="203"/>
      <c r="C732" s="204"/>
      <c r="D732" s="215" t="s">
        <v>180</v>
      </c>
      <c r="E732" s="216" t="s">
        <v>21</v>
      </c>
      <c r="F732" s="217" t="s">
        <v>890</v>
      </c>
      <c r="G732" s="204"/>
      <c r="H732" s="218">
        <v>28.35</v>
      </c>
      <c r="I732" s="209"/>
      <c r="J732" s="204"/>
      <c r="K732" s="204"/>
      <c r="L732" s="210"/>
      <c r="M732" s="211"/>
      <c r="N732" s="212"/>
      <c r="O732" s="212"/>
      <c r="P732" s="212"/>
      <c r="Q732" s="212"/>
      <c r="R732" s="212"/>
      <c r="S732" s="212"/>
      <c r="T732" s="213"/>
      <c r="AT732" s="214" t="s">
        <v>180</v>
      </c>
      <c r="AU732" s="214" t="s">
        <v>79</v>
      </c>
      <c r="AV732" s="11" t="s">
        <v>79</v>
      </c>
      <c r="AW732" s="11" t="s">
        <v>33</v>
      </c>
      <c r="AX732" s="11" t="s">
        <v>69</v>
      </c>
      <c r="AY732" s="214" t="s">
        <v>171</v>
      </c>
    </row>
    <row r="733" spans="2:51" s="11" customFormat="1">
      <c r="B733" s="203"/>
      <c r="C733" s="204"/>
      <c r="D733" s="215" t="s">
        <v>180</v>
      </c>
      <c r="E733" s="216" t="s">
        <v>21</v>
      </c>
      <c r="F733" s="217" t="s">
        <v>887</v>
      </c>
      <c r="G733" s="204"/>
      <c r="H733" s="218">
        <v>4.0999999999999996</v>
      </c>
      <c r="I733" s="209"/>
      <c r="J733" s="204"/>
      <c r="K733" s="204"/>
      <c r="L733" s="210"/>
      <c r="M733" s="211"/>
      <c r="N733" s="212"/>
      <c r="O733" s="212"/>
      <c r="P733" s="212"/>
      <c r="Q733" s="212"/>
      <c r="R733" s="212"/>
      <c r="S733" s="212"/>
      <c r="T733" s="213"/>
      <c r="AT733" s="214" t="s">
        <v>180</v>
      </c>
      <c r="AU733" s="214" t="s">
        <v>79</v>
      </c>
      <c r="AV733" s="11" t="s">
        <v>79</v>
      </c>
      <c r="AW733" s="11" t="s">
        <v>33</v>
      </c>
      <c r="AX733" s="11" t="s">
        <v>69</v>
      </c>
      <c r="AY733" s="214" t="s">
        <v>171</v>
      </c>
    </row>
    <row r="734" spans="2:51" s="12" customFormat="1">
      <c r="B734" s="219"/>
      <c r="C734" s="220"/>
      <c r="D734" s="215" t="s">
        <v>180</v>
      </c>
      <c r="E734" s="221" t="s">
        <v>21</v>
      </c>
      <c r="F734" s="222" t="s">
        <v>691</v>
      </c>
      <c r="G734" s="220"/>
      <c r="H734" s="223" t="s">
        <v>21</v>
      </c>
      <c r="I734" s="224"/>
      <c r="J734" s="220"/>
      <c r="K734" s="220"/>
      <c r="L734" s="225"/>
      <c r="M734" s="226"/>
      <c r="N734" s="227"/>
      <c r="O734" s="227"/>
      <c r="P734" s="227"/>
      <c r="Q734" s="227"/>
      <c r="R734" s="227"/>
      <c r="S734" s="227"/>
      <c r="T734" s="228"/>
      <c r="AT734" s="229" t="s">
        <v>180</v>
      </c>
      <c r="AU734" s="229" t="s">
        <v>79</v>
      </c>
      <c r="AV734" s="12" t="s">
        <v>77</v>
      </c>
      <c r="AW734" s="12" t="s">
        <v>33</v>
      </c>
      <c r="AX734" s="12" t="s">
        <v>69</v>
      </c>
      <c r="AY734" s="229" t="s">
        <v>171</v>
      </c>
    </row>
    <row r="735" spans="2:51" s="11" customFormat="1">
      <c r="B735" s="203"/>
      <c r="C735" s="204"/>
      <c r="D735" s="215" t="s">
        <v>180</v>
      </c>
      <c r="E735" s="216" t="s">
        <v>21</v>
      </c>
      <c r="F735" s="217" t="s">
        <v>891</v>
      </c>
      <c r="G735" s="204"/>
      <c r="H735" s="218">
        <v>40.950000000000003</v>
      </c>
      <c r="I735" s="209"/>
      <c r="J735" s="204"/>
      <c r="K735" s="204"/>
      <c r="L735" s="210"/>
      <c r="M735" s="211"/>
      <c r="N735" s="212"/>
      <c r="O735" s="212"/>
      <c r="P735" s="212"/>
      <c r="Q735" s="212"/>
      <c r="R735" s="212"/>
      <c r="S735" s="212"/>
      <c r="T735" s="213"/>
      <c r="AT735" s="214" t="s">
        <v>180</v>
      </c>
      <c r="AU735" s="214" t="s">
        <v>79</v>
      </c>
      <c r="AV735" s="11" t="s">
        <v>79</v>
      </c>
      <c r="AW735" s="11" t="s">
        <v>33</v>
      </c>
      <c r="AX735" s="11" t="s">
        <v>69</v>
      </c>
      <c r="AY735" s="214" t="s">
        <v>171</v>
      </c>
    </row>
    <row r="736" spans="2:51" s="11" customFormat="1">
      <c r="B736" s="203"/>
      <c r="C736" s="204"/>
      <c r="D736" s="215" t="s">
        <v>180</v>
      </c>
      <c r="E736" s="216" t="s">
        <v>21</v>
      </c>
      <c r="F736" s="217" t="s">
        <v>882</v>
      </c>
      <c r="G736" s="204"/>
      <c r="H736" s="218">
        <v>8.64</v>
      </c>
      <c r="I736" s="209"/>
      <c r="J736" s="204"/>
      <c r="K736" s="204"/>
      <c r="L736" s="210"/>
      <c r="M736" s="211"/>
      <c r="N736" s="212"/>
      <c r="O736" s="212"/>
      <c r="P736" s="212"/>
      <c r="Q736" s="212"/>
      <c r="R736" s="212"/>
      <c r="S736" s="212"/>
      <c r="T736" s="213"/>
      <c r="AT736" s="214" t="s">
        <v>180</v>
      </c>
      <c r="AU736" s="214" t="s">
        <v>79</v>
      </c>
      <c r="AV736" s="11" t="s">
        <v>79</v>
      </c>
      <c r="AW736" s="11" t="s">
        <v>33</v>
      </c>
      <c r="AX736" s="11" t="s">
        <v>69</v>
      </c>
      <c r="AY736" s="214" t="s">
        <v>171</v>
      </c>
    </row>
    <row r="737" spans="2:65" s="11" customFormat="1">
      <c r="B737" s="203"/>
      <c r="C737" s="204"/>
      <c r="D737" s="215" t="s">
        <v>180</v>
      </c>
      <c r="E737" s="216" t="s">
        <v>21</v>
      </c>
      <c r="F737" s="217" t="s">
        <v>871</v>
      </c>
      <c r="G737" s="204"/>
      <c r="H737" s="218">
        <v>4.2</v>
      </c>
      <c r="I737" s="209"/>
      <c r="J737" s="204"/>
      <c r="K737" s="204"/>
      <c r="L737" s="210"/>
      <c r="M737" s="211"/>
      <c r="N737" s="212"/>
      <c r="O737" s="212"/>
      <c r="P737" s="212"/>
      <c r="Q737" s="212"/>
      <c r="R737" s="212"/>
      <c r="S737" s="212"/>
      <c r="T737" s="213"/>
      <c r="AT737" s="214" t="s">
        <v>180</v>
      </c>
      <c r="AU737" s="214" t="s">
        <v>79</v>
      </c>
      <c r="AV737" s="11" t="s">
        <v>79</v>
      </c>
      <c r="AW737" s="11" t="s">
        <v>33</v>
      </c>
      <c r="AX737" s="11" t="s">
        <v>69</v>
      </c>
      <c r="AY737" s="214" t="s">
        <v>171</v>
      </c>
    </row>
    <row r="738" spans="2:65" s="11" customFormat="1">
      <c r="B738" s="203"/>
      <c r="C738" s="204"/>
      <c r="D738" s="215" t="s">
        <v>180</v>
      </c>
      <c r="E738" s="216" t="s">
        <v>21</v>
      </c>
      <c r="F738" s="217" t="s">
        <v>892</v>
      </c>
      <c r="G738" s="204"/>
      <c r="H738" s="218">
        <v>1.86</v>
      </c>
      <c r="I738" s="209"/>
      <c r="J738" s="204"/>
      <c r="K738" s="204"/>
      <c r="L738" s="210"/>
      <c r="M738" s="211"/>
      <c r="N738" s="212"/>
      <c r="O738" s="212"/>
      <c r="P738" s="212"/>
      <c r="Q738" s="212"/>
      <c r="R738" s="212"/>
      <c r="S738" s="212"/>
      <c r="T738" s="213"/>
      <c r="AT738" s="214" t="s">
        <v>180</v>
      </c>
      <c r="AU738" s="214" t="s">
        <v>79</v>
      </c>
      <c r="AV738" s="11" t="s">
        <v>79</v>
      </c>
      <c r="AW738" s="11" t="s">
        <v>33</v>
      </c>
      <c r="AX738" s="11" t="s">
        <v>69</v>
      </c>
      <c r="AY738" s="214" t="s">
        <v>171</v>
      </c>
    </row>
    <row r="739" spans="2:65" s="12" customFormat="1">
      <c r="B739" s="219"/>
      <c r="C739" s="220"/>
      <c r="D739" s="215" t="s">
        <v>180</v>
      </c>
      <c r="E739" s="221" t="s">
        <v>21</v>
      </c>
      <c r="F739" s="222" t="s">
        <v>694</v>
      </c>
      <c r="G739" s="220"/>
      <c r="H739" s="223" t="s">
        <v>21</v>
      </c>
      <c r="I739" s="224"/>
      <c r="J739" s="220"/>
      <c r="K739" s="220"/>
      <c r="L739" s="225"/>
      <c r="M739" s="226"/>
      <c r="N739" s="227"/>
      <c r="O739" s="227"/>
      <c r="P739" s="227"/>
      <c r="Q739" s="227"/>
      <c r="R739" s="227"/>
      <c r="S739" s="227"/>
      <c r="T739" s="228"/>
      <c r="AT739" s="229" t="s">
        <v>180</v>
      </c>
      <c r="AU739" s="229" t="s">
        <v>79</v>
      </c>
      <c r="AV739" s="12" t="s">
        <v>77</v>
      </c>
      <c r="AW739" s="12" t="s">
        <v>33</v>
      </c>
      <c r="AX739" s="12" t="s">
        <v>69</v>
      </c>
      <c r="AY739" s="229" t="s">
        <v>171</v>
      </c>
    </row>
    <row r="740" spans="2:65" s="11" customFormat="1">
      <c r="B740" s="203"/>
      <c r="C740" s="204"/>
      <c r="D740" s="215" t="s">
        <v>180</v>
      </c>
      <c r="E740" s="216" t="s">
        <v>21</v>
      </c>
      <c r="F740" s="217" t="s">
        <v>893</v>
      </c>
      <c r="G740" s="204"/>
      <c r="H740" s="218">
        <v>1.62</v>
      </c>
      <c r="I740" s="209"/>
      <c r="J740" s="204"/>
      <c r="K740" s="204"/>
      <c r="L740" s="210"/>
      <c r="M740" s="211"/>
      <c r="N740" s="212"/>
      <c r="O740" s="212"/>
      <c r="P740" s="212"/>
      <c r="Q740" s="212"/>
      <c r="R740" s="212"/>
      <c r="S740" s="212"/>
      <c r="T740" s="213"/>
      <c r="AT740" s="214" t="s">
        <v>180</v>
      </c>
      <c r="AU740" s="214" t="s">
        <v>79</v>
      </c>
      <c r="AV740" s="11" t="s">
        <v>79</v>
      </c>
      <c r="AW740" s="11" t="s">
        <v>33</v>
      </c>
      <c r="AX740" s="11" t="s">
        <v>69</v>
      </c>
      <c r="AY740" s="214" t="s">
        <v>171</v>
      </c>
    </row>
    <row r="741" spans="2:65" s="11" customFormat="1">
      <c r="B741" s="203"/>
      <c r="C741" s="204"/>
      <c r="D741" s="215" t="s">
        <v>180</v>
      </c>
      <c r="E741" s="216" t="s">
        <v>21</v>
      </c>
      <c r="F741" s="217" t="s">
        <v>894</v>
      </c>
      <c r="G741" s="204"/>
      <c r="H741" s="218">
        <v>1.44</v>
      </c>
      <c r="I741" s="209"/>
      <c r="J741" s="204"/>
      <c r="K741" s="204"/>
      <c r="L741" s="210"/>
      <c r="M741" s="211"/>
      <c r="N741" s="212"/>
      <c r="O741" s="212"/>
      <c r="P741" s="212"/>
      <c r="Q741" s="212"/>
      <c r="R741" s="212"/>
      <c r="S741" s="212"/>
      <c r="T741" s="213"/>
      <c r="AT741" s="214" t="s">
        <v>180</v>
      </c>
      <c r="AU741" s="214" t="s">
        <v>79</v>
      </c>
      <c r="AV741" s="11" t="s">
        <v>79</v>
      </c>
      <c r="AW741" s="11" t="s">
        <v>33</v>
      </c>
      <c r="AX741" s="11" t="s">
        <v>69</v>
      </c>
      <c r="AY741" s="214" t="s">
        <v>171</v>
      </c>
    </row>
    <row r="742" spans="2:65" s="11" customFormat="1">
      <c r="B742" s="203"/>
      <c r="C742" s="204"/>
      <c r="D742" s="215" t="s">
        <v>180</v>
      </c>
      <c r="E742" s="216" t="s">
        <v>21</v>
      </c>
      <c r="F742" s="217" t="s">
        <v>895</v>
      </c>
      <c r="G742" s="204"/>
      <c r="H742" s="218">
        <v>4.32</v>
      </c>
      <c r="I742" s="209"/>
      <c r="J742" s="204"/>
      <c r="K742" s="204"/>
      <c r="L742" s="210"/>
      <c r="M742" s="211"/>
      <c r="N742" s="212"/>
      <c r="O742" s="212"/>
      <c r="P742" s="212"/>
      <c r="Q742" s="212"/>
      <c r="R742" s="212"/>
      <c r="S742" s="212"/>
      <c r="T742" s="213"/>
      <c r="AT742" s="214" t="s">
        <v>180</v>
      </c>
      <c r="AU742" s="214" t="s">
        <v>79</v>
      </c>
      <c r="AV742" s="11" t="s">
        <v>79</v>
      </c>
      <c r="AW742" s="11" t="s">
        <v>33</v>
      </c>
      <c r="AX742" s="11" t="s">
        <v>69</v>
      </c>
      <c r="AY742" s="214" t="s">
        <v>171</v>
      </c>
    </row>
    <row r="743" spans="2:65" s="11" customFormat="1">
      <c r="B743" s="203"/>
      <c r="C743" s="204"/>
      <c r="D743" s="205" t="s">
        <v>180</v>
      </c>
      <c r="E743" s="206" t="s">
        <v>21</v>
      </c>
      <c r="F743" s="207" t="s">
        <v>698</v>
      </c>
      <c r="G743" s="204"/>
      <c r="H743" s="208">
        <v>40</v>
      </c>
      <c r="I743" s="209"/>
      <c r="J743" s="204"/>
      <c r="K743" s="204"/>
      <c r="L743" s="210"/>
      <c r="M743" s="211"/>
      <c r="N743" s="212"/>
      <c r="O743" s="212"/>
      <c r="P743" s="212"/>
      <c r="Q743" s="212"/>
      <c r="R743" s="212"/>
      <c r="S743" s="212"/>
      <c r="T743" s="213"/>
      <c r="AT743" s="214" t="s">
        <v>180</v>
      </c>
      <c r="AU743" s="214" t="s">
        <v>79</v>
      </c>
      <c r="AV743" s="11" t="s">
        <v>79</v>
      </c>
      <c r="AW743" s="11" t="s">
        <v>33</v>
      </c>
      <c r="AX743" s="11" t="s">
        <v>69</v>
      </c>
      <c r="AY743" s="214" t="s">
        <v>171</v>
      </c>
    </row>
    <row r="744" spans="2:65" s="1" customFormat="1" ht="22.5" customHeight="1">
      <c r="B744" s="39"/>
      <c r="C744" s="191" t="s">
        <v>896</v>
      </c>
      <c r="D744" s="191" t="s">
        <v>173</v>
      </c>
      <c r="E744" s="192" t="s">
        <v>897</v>
      </c>
      <c r="F744" s="193" t="s">
        <v>898</v>
      </c>
      <c r="G744" s="194" t="s">
        <v>411</v>
      </c>
      <c r="H744" s="195">
        <v>46</v>
      </c>
      <c r="I744" s="196"/>
      <c r="J744" s="197">
        <f>ROUND(I744*H744,2)</f>
        <v>0</v>
      </c>
      <c r="K744" s="193" t="s">
        <v>177</v>
      </c>
      <c r="L744" s="59"/>
      <c r="M744" s="198" t="s">
        <v>21</v>
      </c>
      <c r="N744" s="199" t="s">
        <v>40</v>
      </c>
      <c r="O744" s="40"/>
      <c r="P744" s="200">
        <f>O744*H744</f>
        <v>0</v>
      </c>
      <c r="Q744" s="200">
        <v>0</v>
      </c>
      <c r="R744" s="200">
        <f>Q744*H744</f>
        <v>0</v>
      </c>
      <c r="S744" s="200">
        <v>0</v>
      </c>
      <c r="T744" s="201">
        <f>S744*H744</f>
        <v>0</v>
      </c>
      <c r="AR744" s="22" t="s">
        <v>178</v>
      </c>
      <c r="AT744" s="22" t="s">
        <v>173</v>
      </c>
      <c r="AU744" s="22" t="s">
        <v>79</v>
      </c>
      <c r="AY744" s="22" t="s">
        <v>171</v>
      </c>
      <c r="BE744" s="202">
        <f>IF(N744="základní",J744,0)</f>
        <v>0</v>
      </c>
      <c r="BF744" s="202">
        <f>IF(N744="snížená",J744,0)</f>
        <v>0</v>
      </c>
      <c r="BG744" s="202">
        <f>IF(N744="zákl. přenesená",J744,0)</f>
        <v>0</v>
      </c>
      <c r="BH744" s="202">
        <f>IF(N744="sníž. přenesená",J744,0)</f>
        <v>0</v>
      </c>
      <c r="BI744" s="202">
        <f>IF(N744="nulová",J744,0)</f>
        <v>0</v>
      </c>
      <c r="BJ744" s="22" t="s">
        <v>77</v>
      </c>
      <c r="BK744" s="202">
        <f>ROUND(I744*H744,2)</f>
        <v>0</v>
      </c>
      <c r="BL744" s="22" t="s">
        <v>178</v>
      </c>
      <c r="BM744" s="22" t="s">
        <v>899</v>
      </c>
    </row>
    <row r="745" spans="2:65" s="11" customFormat="1">
      <c r="B745" s="203"/>
      <c r="C745" s="204"/>
      <c r="D745" s="215" t="s">
        <v>180</v>
      </c>
      <c r="E745" s="216" t="s">
        <v>21</v>
      </c>
      <c r="F745" s="217" t="s">
        <v>900</v>
      </c>
      <c r="G745" s="204"/>
      <c r="H745" s="218">
        <v>11</v>
      </c>
      <c r="I745" s="209"/>
      <c r="J745" s="204"/>
      <c r="K745" s="204"/>
      <c r="L745" s="210"/>
      <c r="M745" s="211"/>
      <c r="N745" s="212"/>
      <c r="O745" s="212"/>
      <c r="P745" s="212"/>
      <c r="Q745" s="212"/>
      <c r="R745" s="212"/>
      <c r="S745" s="212"/>
      <c r="T745" s="213"/>
      <c r="AT745" s="214" t="s">
        <v>180</v>
      </c>
      <c r="AU745" s="214" t="s">
        <v>79</v>
      </c>
      <c r="AV745" s="11" t="s">
        <v>79</v>
      </c>
      <c r="AW745" s="11" t="s">
        <v>33</v>
      </c>
      <c r="AX745" s="11" t="s">
        <v>69</v>
      </c>
      <c r="AY745" s="214" t="s">
        <v>171</v>
      </c>
    </row>
    <row r="746" spans="2:65" s="11" customFormat="1">
      <c r="B746" s="203"/>
      <c r="C746" s="204"/>
      <c r="D746" s="215" t="s">
        <v>180</v>
      </c>
      <c r="E746" s="216" t="s">
        <v>21</v>
      </c>
      <c r="F746" s="217" t="s">
        <v>901</v>
      </c>
      <c r="G746" s="204"/>
      <c r="H746" s="218">
        <v>9</v>
      </c>
      <c r="I746" s="209"/>
      <c r="J746" s="204"/>
      <c r="K746" s="204"/>
      <c r="L746" s="210"/>
      <c r="M746" s="211"/>
      <c r="N746" s="212"/>
      <c r="O746" s="212"/>
      <c r="P746" s="212"/>
      <c r="Q746" s="212"/>
      <c r="R746" s="212"/>
      <c r="S746" s="212"/>
      <c r="T746" s="213"/>
      <c r="AT746" s="214" t="s">
        <v>180</v>
      </c>
      <c r="AU746" s="214" t="s">
        <v>79</v>
      </c>
      <c r="AV746" s="11" t="s">
        <v>79</v>
      </c>
      <c r="AW746" s="11" t="s">
        <v>33</v>
      </c>
      <c r="AX746" s="11" t="s">
        <v>69</v>
      </c>
      <c r="AY746" s="214" t="s">
        <v>171</v>
      </c>
    </row>
    <row r="747" spans="2:65" s="11" customFormat="1">
      <c r="B747" s="203"/>
      <c r="C747" s="204"/>
      <c r="D747" s="215" t="s">
        <v>180</v>
      </c>
      <c r="E747" s="216" t="s">
        <v>21</v>
      </c>
      <c r="F747" s="217" t="s">
        <v>902</v>
      </c>
      <c r="G747" s="204"/>
      <c r="H747" s="218">
        <v>13</v>
      </c>
      <c r="I747" s="209"/>
      <c r="J747" s="204"/>
      <c r="K747" s="204"/>
      <c r="L747" s="210"/>
      <c r="M747" s="211"/>
      <c r="N747" s="212"/>
      <c r="O747" s="212"/>
      <c r="P747" s="212"/>
      <c r="Q747" s="212"/>
      <c r="R747" s="212"/>
      <c r="S747" s="212"/>
      <c r="T747" s="213"/>
      <c r="AT747" s="214" t="s">
        <v>180</v>
      </c>
      <c r="AU747" s="214" t="s">
        <v>79</v>
      </c>
      <c r="AV747" s="11" t="s">
        <v>79</v>
      </c>
      <c r="AW747" s="11" t="s">
        <v>33</v>
      </c>
      <c r="AX747" s="11" t="s">
        <v>69</v>
      </c>
      <c r="AY747" s="214" t="s">
        <v>171</v>
      </c>
    </row>
    <row r="748" spans="2:65" s="11" customFormat="1">
      <c r="B748" s="203"/>
      <c r="C748" s="204"/>
      <c r="D748" s="205" t="s">
        <v>180</v>
      </c>
      <c r="E748" s="206" t="s">
        <v>21</v>
      </c>
      <c r="F748" s="207" t="s">
        <v>903</v>
      </c>
      <c r="G748" s="204"/>
      <c r="H748" s="208">
        <v>13</v>
      </c>
      <c r="I748" s="209"/>
      <c r="J748" s="204"/>
      <c r="K748" s="204"/>
      <c r="L748" s="210"/>
      <c r="M748" s="211"/>
      <c r="N748" s="212"/>
      <c r="O748" s="212"/>
      <c r="P748" s="212"/>
      <c r="Q748" s="212"/>
      <c r="R748" s="212"/>
      <c r="S748" s="212"/>
      <c r="T748" s="213"/>
      <c r="AT748" s="214" t="s">
        <v>180</v>
      </c>
      <c r="AU748" s="214" t="s">
        <v>79</v>
      </c>
      <c r="AV748" s="11" t="s">
        <v>79</v>
      </c>
      <c r="AW748" s="11" t="s">
        <v>33</v>
      </c>
      <c r="AX748" s="11" t="s">
        <v>69</v>
      </c>
      <c r="AY748" s="214" t="s">
        <v>171</v>
      </c>
    </row>
    <row r="749" spans="2:65" s="1" customFormat="1" ht="22.5" customHeight="1">
      <c r="B749" s="39"/>
      <c r="C749" s="191" t="s">
        <v>904</v>
      </c>
      <c r="D749" s="191" t="s">
        <v>173</v>
      </c>
      <c r="E749" s="192" t="s">
        <v>905</v>
      </c>
      <c r="F749" s="193" t="s">
        <v>906</v>
      </c>
      <c r="G749" s="194" t="s">
        <v>184</v>
      </c>
      <c r="H749" s="195">
        <v>37.186999999999998</v>
      </c>
      <c r="I749" s="196"/>
      <c r="J749" s="197">
        <f>ROUND(I749*H749,2)</f>
        <v>0</v>
      </c>
      <c r="K749" s="193" t="s">
        <v>177</v>
      </c>
      <c r="L749" s="59"/>
      <c r="M749" s="198" t="s">
        <v>21</v>
      </c>
      <c r="N749" s="199" t="s">
        <v>40</v>
      </c>
      <c r="O749" s="40"/>
      <c r="P749" s="200">
        <f>O749*H749</f>
        <v>0</v>
      </c>
      <c r="Q749" s="200">
        <v>2.45329</v>
      </c>
      <c r="R749" s="200">
        <f>Q749*H749</f>
        <v>91.230495229999988</v>
      </c>
      <c r="S749" s="200">
        <v>0</v>
      </c>
      <c r="T749" s="201">
        <f>S749*H749</f>
        <v>0</v>
      </c>
      <c r="AR749" s="22" t="s">
        <v>178</v>
      </c>
      <c r="AT749" s="22" t="s">
        <v>173</v>
      </c>
      <c r="AU749" s="22" t="s">
        <v>79</v>
      </c>
      <c r="AY749" s="22" t="s">
        <v>171</v>
      </c>
      <c r="BE749" s="202">
        <f>IF(N749="základní",J749,0)</f>
        <v>0</v>
      </c>
      <c r="BF749" s="202">
        <f>IF(N749="snížená",J749,0)</f>
        <v>0</v>
      </c>
      <c r="BG749" s="202">
        <f>IF(N749="zákl. přenesená",J749,0)</f>
        <v>0</v>
      </c>
      <c r="BH749" s="202">
        <f>IF(N749="sníž. přenesená",J749,0)</f>
        <v>0</v>
      </c>
      <c r="BI749" s="202">
        <f>IF(N749="nulová",J749,0)</f>
        <v>0</v>
      </c>
      <c r="BJ749" s="22" t="s">
        <v>77</v>
      </c>
      <c r="BK749" s="202">
        <f>ROUND(I749*H749,2)</f>
        <v>0</v>
      </c>
      <c r="BL749" s="22" t="s">
        <v>178</v>
      </c>
      <c r="BM749" s="22" t="s">
        <v>907</v>
      </c>
    </row>
    <row r="750" spans="2:65" s="12" customFormat="1">
      <c r="B750" s="219"/>
      <c r="C750" s="220"/>
      <c r="D750" s="215" t="s">
        <v>180</v>
      </c>
      <c r="E750" s="221" t="s">
        <v>21</v>
      </c>
      <c r="F750" s="222" t="s">
        <v>364</v>
      </c>
      <c r="G750" s="220"/>
      <c r="H750" s="223" t="s">
        <v>21</v>
      </c>
      <c r="I750" s="224"/>
      <c r="J750" s="220"/>
      <c r="K750" s="220"/>
      <c r="L750" s="225"/>
      <c r="M750" s="226"/>
      <c r="N750" s="227"/>
      <c r="O750" s="227"/>
      <c r="P750" s="227"/>
      <c r="Q750" s="227"/>
      <c r="R750" s="227"/>
      <c r="S750" s="227"/>
      <c r="T750" s="228"/>
      <c r="AT750" s="229" t="s">
        <v>180</v>
      </c>
      <c r="AU750" s="229" t="s">
        <v>79</v>
      </c>
      <c r="AV750" s="12" t="s">
        <v>77</v>
      </c>
      <c r="AW750" s="12" t="s">
        <v>33</v>
      </c>
      <c r="AX750" s="12" t="s">
        <v>69</v>
      </c>
      <c r="AY750" s="229" t="s">
        <v>171</v>
      </c>
    </row>
    <row r="751" spans="2:65" s="11" customFormat="1">
      <c r="B751" s="203"/>
      <c r="C751" s="204"/>
      <c r="D751" s="215" t="s">
        <v>180</v>
      </c>
      <c r="E751" s="216" t="s">
        <v>21</v>
      </c>
      <c r="F751" s="217" t="s">
        <v>908</v>
      </c>
      <c r="G751" s="204"/>
      <c r="H751" s="218">
        <v>0.27400000000000002</v>
      </c>
      <c r="I751" s="209"/>
      <c r="J751" s="204"/>
      <c r="K751" s="204"/>
      <c r="L751" s="210"/>
      <c r="M751" s="211"/>
      <c r="N751" s="212"/>
      <c r="O751" s="212"/>
      <c r="P751" s="212"/>
      <c r="Q751" s="212"/>
      <c r="R751" s="212"/>
      <c r="S751" s="212"/>
      <c r="T751" s="213"/>
      <c r="AT751" s="214" t="s">
        <v>180</v>
      </c>
      <c r="AU751" s="214" t="s">
        <v>79</v>
      </c>
      <c r="AV751" s="11" t="s">
        <v>79</v>
      </c>
      <c r="AW751" s="11" t="s">
        <v>33</v>
      </c>
      <c r="AX751" s="11" t="s">
        <v>69</v>
      </c>
      <c r="AY751" s="214" t="s">
        <v>171</v>
      </c>
    </row>
    <row r="752" spans="2:65" s="11" customFormat="1">
      <c r="B752" s="203"/>
      <c r="C752" s="204"/>
      <c r="D752" s="215" t="s">
        <v>180</v>
      </c>
      <c r="E752" s="216" t="s">
        <v>21</v>
      </c>
      <c r="F752" s="217" t="s">
        <v>909</v>
      </c>
      <c r="G752" s="204"/>
      <c r="H752" s="218">
        <v>0.49399999999999999</v>
      </c>
      <c r="I752" s="209"/>
      <c r="J752" s="204"/>
      <c r="K752" s="204"/>
      <c r="L752" s="210"/>
      <c r="M752" s="211"/>
      <c r="N752" s="212"/>
      <c r="O752" s="212"/>
      <c r="P752" s="212"/>
      <c r="Q752" s="212"/>
      <c r="R752" s="212"/>
      <c r="S752" s="212"/>
      <c r="T752" s="213"/>
      <c r="AT752" s="214" t="s">
        <v>180</v>
      </c>
      <c r="AU752" s="214" t="s">
        <v>79</v>
      </c>
      <c r="AV752" s="11" t="s">
        <v>79</v>
      </c>
      <c r="AW752" s="11" t="s">
        <v>33</v>
      </c>
      <c r="AX752" s="11" t="s">
        <v>69</v>
      </c>
      <c r="AY752" s="214" t="s">
        <v>171</v>
      </c>
    </row>
    <row r="753" spans="2:65" s="11" customFormat="1" ht="27">
      <c r="B753" s="203"/>
      <c r="C753" s="204"/>
      <c r="D753" s="215" t="s">
        <v>180</v>
      </c>
      <c r="E753" s="216" t="s">
        <v>21</v>
      </c>
      <c r="F753" s="217" t="s">
        <v>910</v>
      </c>
      <c r="G753" s="204"/>
      <c r="H753" s="218">
        <v>16.579999999999998</v>
      </c>
      <c r="I753" s="209"/>
      <c r="J753" s="204"/>
      <c r="K753" s="204"/>
      <c r="L753" s="210"/>
      <c r="M753" s="211"/>
      <c r="N753" s="212"/>
      <c r="O753" s="212"/>
      <c r="P753" s="212"/>
      <c r="Q753" s="212"/>
      <c r="R753" s="212"/>
      <c r="S753" s="212"/>
      <c r="T753" s="213"/>
      <c r="AT753" s="214" t="s">
        <v>180</v>
      </c>
      <c r="AU753" s="214" t="s">
        <v>79</v>
      </c>
      <c r="AV753" s="11" t="s">
        <v>79</v>
      </c>
      <c r="AW753" s="11" t="s">
        <v>33</v>
      </c>
      <c r="AX753" s="11" t="s">
        <v>69</v>
      </c>
      <c r="AY753" s="214" t="s">
        <v>171</v>
      </c>
    </row>
    <row r="754" spans="2:65" s="11" customFormat="1" ht="40.5">
      <c r="B754" s="203"/>
      <c r="C754" s="204"/>
      <c r="D754" s="215" t="s">
        <v>180</v>
      </c>
      <c r="E754" s="216" t="s">
        <v>21</v>
      </c>
      <c r="F754" s="217" t="s">
        <v>911</v>
      </c>
      <c r="G754" s="204"/>
      <c r="H754" s="218">
        <v>17.994</v>
      </c>
      <c r="I754" s="209"/>
      <c r="J754" s="204"/>
      <c r="K754" s="204"/>
      <c r="L754" s="210"/>
      <c r="M754" s="211"/>
      <c r="N754" s="212"/>
      <c r="O754" s="212"/>
      <c r="P754" s="212"/>
      <c r="Q754" s="212"/>
      <c r="R754" s="212"/>
      <c r="S754" s="212"/>
      <c r="T754" s="213"/>
      <c r="AT754" s="214" t="s">
        <v>180</v>
      </c>
      <c r="AU754" s="214" t="s">
        <v>79</v>
      </c>
      <c r="AV754" s="11" t="s">
        <v>79</v>
      </c>
      <c r="AW754" s="11" t="s">
        <v>33</v>
      </c>
      <c r="AX754" s="11" t="s">
        <v>69</v>
      </c>
      <c r="AY754" s="214" t="s">
        <v>171</v>
      </c>
    </row>
    <row r="755" spans="2:65" s="11" customFormat="1">
      <c r="B755" s="203"/>
      <c r="C755" s="204"/>
      <c r="D755" s="215" t="s">
        <v>180</v>
      </c>
      <c r="E755" s="216" t="s">
        <v>21</v>
      </c>
      <c r="F755" s="217" t="s">
        <v>912</v>
      </c>
      <c r="G755" s="204"/>
      <c r="H755" s="218">
        <v>0.98</v>
      </c>
      <c r="I755" s="209"/>
      <c r="J755" s="204"/>
      <c r="K755" s="204"/>
      <c r="L755" s="210"/>
      <c r="M755" s="211"/>
      <c r="N755" s="212"/>
      <c r="O755" s="212"/>
      <c r="P755" s="212"/>
      <c r="Q755" s="212"/>
      <c r="R755" s="212"/>
      <c r="S755" s="212"/>
      <c r="T755" s="213"/>
      <c r="AT755" s="214" t="s">
        <v>180</v>
      </c>
      <c r="AU755" s="214" t="s">
        <v>79</v>
      </c>
      <c r="AV755" s="11" t="s">
        <v>79</v>
      </c>
      <c r="AW755" s="11" t="s">
        <v>33</v>
      </c>
      <c r="AX755" s="11" t="s">
        <v>69</v>
      </c>
      <c r="AY755" s="214" t="s">
        <v>171</v>
      </c>
    </row>
    <row r="756" spans="2:65" s="11" customFormat="1">
      <c r="B756" s="203"/>
      <c r="C756" s="204"/>
      <c r="D756" s="205" t="s">
        <v>180</v>
      </c>
      <c r="E756" s="206" t="s">
        <v>21</v>
      </c>
      <c r="F756" s="207" t="s">
        <v>913</v>
      </c>
      <c r="G756" s="204"/>
      <c r="H756" s="208">
        <v>0.86499999999999999</v>
      </c>
      <c r="I756" s="209"/>
      <c r="J756" s="204"/>
      <c r="K756" s="204"/>
      <c r="L756" s="210"/>
      <c r="M756" s="211"/>
      <c r="N756" s="212"/>
      <c r="O756" s="212"/>
      <c r="P756" s="212"/>
      <c r="Q756" s="212"/>
      <c r="R756" s="212"/>
      <c r="S756" s="212"/>
      <c r="T756" s="213"/>
      <c r="AT756" s="214" t="s">
        <v>180</v>
      </c>
      <c r="AU756" s="214" t="s">
        <v>79</v>
      </c>
      <c r="AV756" s="11" t="s">
        <v>79</v>
      </c>
      <c r="AW756" s="11" t="s">
        <v>33</v>
      </c>
      <c r="AX756" s="11" t="s">
        <v>69</v>
      </c>
      <c r="AY756" s="214" t="s">
        <v>171</v>
      </c>
    </row>
    <row r="757" spans="2:65" s="1" customFormat="1" ht="31.5" customHeight="1">
      <c r="B757" s="39"/>
      <c r="C757" s="191" t="s">
        <v>914</v>
      </c>
      <c r="D757" s="191" t="s">
        <v>173</v>
      </c>
      <c r="E757" s="192" t="s">
        <v>915</v>
      </c>
      <c r="F757" s="193" t="s">
        <v>916</v>
      </c>
      <c r="G757" s="194" t="s">
        <v>184</v>
      </c>
      <c r="H757" s="195">
        <v>1.0189999999999999</v>
      </c>
      <c r="I757" s="196"/>
      <c r="J757" s="197">
        <f>ROUND(I757*H757,2)</f>
        <v>0</v>
      </c>
      <c r="K757" s="193" t="s">
        <v>177</v>
      </c>
      <c r="L757" s="59"/>
      <c r="M757" s="198" t="s">
        <v>21</v>
      </c>
      <c r="N757" s="199" t="s">
        <v>40</v>
      </c>
      <c r="O757" s="40"/>
      <c r="P757" s="200">
        <f>O757*H757</f>
        <v>0</v>
      </c>
      <c r="Q757" s="200">
        <v>2.45329</v>
      </c>
      <c r="R757" s="200">
        <f>Q757*H757</f>
        <v>2.4999025099999996</v>
      </c>
      <c r="S757" s="200">
        <v>0</v>
      </c>
      <c r="T757" s="201">
        <f>S757*H757</f>
        <v>0</v>
      </c>
      <c r="AR757" s="22" t="s">
        <v>178</v>
      </c>
      <c r="AT757" s="22" t="s">
        <v>173</v>
      </c>
      <c r="AU757" s="22" t="s">
        <v>79</v>
      </c>
      <c r="AY757" s="22" t="s">
        <v>171</v>
      </c>
      <c r="BE757" s="202">
        <f>IF(N757="základní",J757,0)</f>
        <v>0</v>
      </c>
      <c r="BF757" s="202">
        <f>IF(N757="snížená",J757,0)</f>
        <v>0</v>
      </c>
      <c r="BG757" s="202">
        <f>IF(N757="zákl. přenesená",J757,0)</f>
        <v>0</v>
      </c>
      <c r="BH757" s="202">
        <f>IF(N757="sníž. přenesená",J757,0)</f>
        <v>0</v>
      </c>
      <c r="BI757" s="202">
        <f>IF(N757="nulová",J757,0)</f>
        <v>0</v>
      </c>
      <c r="BJ757" s="22" t="s">
        <v>77</v>
      </c>
      <c r="BK757" s="202">
        <f>ROUND(I757*H757,2)</f>
        <v>0</v>
      </c>
      <c r="BL757" s="22" t="s">
        <v>178</v>
      </c>
      <c r="BM757" s="22" t="s">
        <v>917</v>
      </c>
    </row>
    <row r="758" spans="2:65" s="12" customFormat="1">
      <c r="B758" s="219"/>
      <c r="C758" s="220"/>
      <c r="D758" s="215" t="s">
        <v>180</v>
      </c>
      <c r="E758" s="221" t="s">
        <v>21</v>
      </c>
      <c r="F758" s="222" t="s">
        <v>918</v>
      </c>
      <c r="G758" s="220"/>
      <c r="H758" s="223" t="s">
        <v>21</v>
      </c>
      <c r="I758" s="224"/>
      <c r="J758" s="220"/>
      <c r="K758" s="220"/>
      <c r="L758" s="225"/>
      <c r="M758" s="226"/>
      <c r="N758" s="227"/>
      <c r="O758" s="227"/>
      <c r="P758" s="227"/>
      <c r="Q758" s="227"/>
      <c r="R758" s="227"/>
      <c r="S758" s="227"/>
      <c r="T758" s="228"/>
      <c r="AT758" s="229" t="s">
        <v>180</v>
      </c>
      <c r="AU758" s="229" t="s">
        <v>79</v>
      </c>
      <c r="AV758" s="12" t="s">
        <v>77</v>
      </c>
      <c r="AW758" s="12" t="s">
        <v>33</v>
      </c>
      <c r="AX758" s="12" t="s">
        <v>69</v>
      </c>
      <c r="AY758" s="229" t="s">
        <v>171</v>
      </c>
    </row>
    <row r="759" spans="2:65" s="11" customFormat="1">
      <c r="B759" s="203"/>
      <c r="C759" s="204"/>
      <c r="D759" s="205" t="s">
        <v>180</v>
      </c>
      <c r="E759" s="206" t="s">
        <v>21</v>
      </c>
      <c r="F759" s="207" t="s">
        <v>919</v>
      </c>
      <c r="G759" s="204"/>
      <c r="H759" s="208">
        <v>1.0189999999999999</v>
      </c>
      <c r="I759" s="209"/>
      <c r="J759" s="204"/>
      <c r="K759" s="204"/>
      <c r="L759" s="210"/>
      <c r="M759" s="211"/>
      <c r="N759" s="212"/>
      <c r="O759" s="212"/>
      <c r="P759" s="212"/>
      <c r="Q759" s="212"/>
      <c r="R759" s="212"/>
      <c r="S759" s="212"/>
      <c r="T759" s="213"/>
      <c r="AT759" s="214" t="s">
        <v>180</v>
      </c>
      <c r="AU759" s="214" t="s">
        <v>79</v>
      </c>
      <c r="AV759" s="11" t="s">
        <v>79</v>
      </c>
      <c r="AW759" s="11" t="s">
        <v>33</v>
      </c>
      <c r="AX759" s="11" t="s">
        <v>69</v>
      </c>
      <c r="AY759" s="214" t="s">
        <v>171</v>
      </c>
    </row>
    <row r="760" spans="2:65" s="1" customFormat="1" ht="22.5" customHeight="1">
      <c r="B760" s="39"/>
      <c r="C760" s="191" t="s">
        <v>920</v>
      </c>
      <c r="D760" s="191" t="s">
        <v>173</v>
      </c>
      <c r="E760" s="192" t="s">
        <v>921</v>
      </c>
      <c r="F760" s="193" t="s">
        <v>922</v>
      </c>
      <c r="G760" s="194" t="s">
        <v>184</v>
      </c>
      <c r="H760" s="195">
        <v>37.186999999999998</v>
      </c>
      <c r="I760" s="196"/>
      <c r="J760" s="197">
        <f>ROUND(I760*H760,2)</f>
        <v>0</v>
      </c>
      <c r="K760" s="193" t="s">
        <v>177</v>
      </c>
      <c r="L760" s="59"/>
      <c r="M760" s="198" t="s">
        <v>21</v>
      </c>
      <c r="N760" s="199" t="s">
        <v>40</v>
      </c>
      <c r="O760" s="40"/>
      <c r="P760" s="200">
        <f>O760*H760</f>
        <v>0</v>
      </c>
      <c r="Q760" s="200">
        <v>0</v>
      </c>
      <c r="R760" s="200">
        <f>Q760*H760</f>
        <v>0</v>
      </c>
      <c r="S760" s="200">
        <v>0</v>
      </c>
      <c r="T760" s="201">
        <f>S760*H760</f>
        <v>0</v>
      </c>
      <c r="AR760" s="22" t="s">
        <v>178</v>
      </c>
      <c r="AT760" s="22" t="s">
        <v>173</v>
      </c>
      <c r="AU760" s="22" t="s">
        <v>79</v>
      </c>
      <c r="AY760" s="22" t="s">
        <v>171</v>
      </c>
      <c r="BE760" s="202">
        <f>IF(N760="základní",J760,0)</f>
        <v>0</v>
      </c>
      <c r="BF760" s="202">
        <f>IF(N760="snížená",J760,0)</f>
        <v>0</v>
      </c>
      <c r="BG760" s="202">
        <f>IF(N760="zákl. přenesená",J760,0)</f>
        <v>0</v>
      </c>
      <c r="BH760" s="202">
        <f>IF(N760="sníž. přenesená",J760,0)</f>
        <v>0</v>
      </c>
      <c r="BI760" s="202">
        <f>IF(N760="nulová",J760,0)</f>
        <v>0</v>
      </c>
      <c r="BJ760" s="22" t="s">
        <v>77</v>
      </c>
      <c r="BK760" s="202">
        <f>ROUND(I760*H760,2)</f>
        <v>0</v>
      </c>
      <c r="BL760" s="22" t="s">
        <v>178</v>
      </c>
      <c r="BM760" s="22" t="s">
        <v>923</v>
      </c>
    </row>
    <row r="761" spans="2:65" s="1" customFormat="1" ht="22.5" customHeight="1">
      <c r="B761" s="39"/>
      <c r="C761" s="191" t="s">
        <v>924</v>
      </c>
      <c r="D761" s="191" t="s">
        <v>173</v>
      </c>
      <c r="E761" s="192" t="s">
        <v>925</v>
      </c>
      <c r="F761" s="193" t="s">
        <v>926</v>
      </c>
      <c r="G761" s="194" t="s">
        <v>184</v>
      </c>
      <c r="H761" s="195">
        <v>1.0189999999999999</v>
      </c>
      <c r="I761" s="196"/>
      <c r="J761" s="197">
        <f>ROUND(I761*H761,2)</f>
        <v>0</v>
      </c>
      <c r="K761" s="193" t="s">
        <v>177</v>
      </c>
      <c r="L761" s="59"/>
      <c r="M761" s="198" t="s">
        <v>21</v>
      </c>
      <c r="N761" s="199" t="s">
        <v>40</v>
      </c>
      <c r="O761" s="40"/>
      <c r="P761" s="200">
        <f>O761*H761</f>
        <v>0</v>
      </c>
      <c r="Q761" s="200">
        <v>0</v>
      </c>
      <c r="R761" s="200">
        <f>Q761*H761</f>
        <v>0</v>
      </c>
      <c r="S761" s="200">
        <v>0</v>
      </c>
      <c r="T761" s="201">
        <f>S761*H761</f>
        <v>0</v>
      </c>
      <c r="AR761" s="22" t="s">
        <v>178</v>
      </c>
      <c r="AT761" s="22" t="s">
        <v>173</v>
      </c>
      <c r="AU761" s="22" t="s">
        <v>79</v>
      </c>
      <c r="AY761" s="22" t="s">
        <v>171</v>
      </c>
      <c r="BE761" s="202">
        <f>IF(N761="základní",J761,0)</f>
        <v>0</v>
      </c>
      <c r="BF761" s="202">
        <f>IF(N761="snížená",J761,0)</f>
        <v>0</v>
      </c>
      <c r="BG761" s="202">
        <f>IF(N761="zákl. přenesená",J761,0)</f>
        <v>0</v>
      </c>
      <c r="BH761" s="202">
        <f>IF(N761="sníž. přenesená",J761,0)</f>
        <v>0</v>
      </c>
      <c r="BI761" s="202">
        <f>IF(N761="nulová",J761,0)</f>
        <v>0</v>
      </c>
      <c r="BJ761" s="22" t="s">
        <v>77</v>
      </c>
      <c r="BK761" s="202">
        <f>ROUND(I761*H761,2)</f>
        <v>0</v>
      </c>
      <c r="BL761" s="22" t="s">
        <v>178</v>
      </c>
      <c r="BM761" s="22" t="s">
        <v>927</v>
      </c>
    </row>
    <row r="762" spans="2:65" s="12" customFormat="1">
      <c r="B762" s="219"/>
      <c r="C762" s="220"/>
      <c r="D762" s="215" t="s">
        <v>180</v>
      </c>
      <c r="E762" s="221" t="s">
        <v>21</v>
      </c>
      <c r="F762" s="222" t="s">
        <v>918</v>
      </c>
      <c r="G762" s="220"/>
      <c r="H762" s="223" t="s">
        <v>21</v>
      </c>
      <c r="I762" s="224"/>
      <c r="J762" s="220"/>
      <c r="K762" s="220"/>
      <c r="L762" s="225"/>
      <c r="M762" s="226"/>
      <c r="N762" s="227"/>
      <c r="O762" s="227"/>
      <c r="P762" s="227"/>
      <c r="Q762" s="227"/>
      <c r="R762" s="227"/>
      <c r="S762" s="227"/>
      <c r="T762" s="228"/>
      <c r="AT762" s="229" t="s">
        <v>180</v>
      </c>
      <c r="AU762" s="229" t="s">
        <v>79</v>
      </c>
      <c r="AV762" s="12" t="s">
        <v>77</v>
      </c>
      <c r="AW762" s="12" t="s">
        <v>33</v>
      </c>
      <c r="AX762" s="12" t="s">
        <v>69</v>
      </c>
      <c r="AY762" s="229" t="s">
        <v>171</v>
      </c>
    </row>
    <row r="763" spans="2:65" s="11" customFormat="1">
      <c r="B763" s="203"/>
      <c r="C763" s="204"/>
      <c r="D763" s="205" t="s">
        <v>180</v>
      </c>
      <c r="E763" s="206" t="s">
        <v>21</v>
      </c>
      <c r="F763" s="207" t="s">
        <v>919</v>
      </c>
      <c r="G763" s="204"/>
      <c r="H763" s="208">
        <v>1.0189999999999999</v>
      </c>
      <c r="I763" s="209"/>
      <c r="J763" s="204"/>
      <c r="K763" s="204"/>
      <c r="L763" s="210"/>
      <c r="M763" s="211"/>
      <c r="N763" s="212"/>
      <c r="O763" s="212"/>
      <c r="P763" s="212"/>
      <c r="Q763" s="212"/>
      <c r="R763" s="212"/>
      <c r="S763" s="212"/>
      <c r="T763" s="213"/>
      <c r="AT763" s="214" t="s">
        <v>180</v>
      </c>
      <c r="AU763" s="214" t="s">
        <v>79</v>
      </c>
      <c r="AV763" s="11" t="s">
        <v>79</v>
      </c>
      <c r="AW763" s="11" t="s">
        <v>33</v>
      </c>
      <c r="AX763" s="11" t="s">
        <v>69</v>
      </c>
      <c r="AY763" s="214" t="s">
        <v>171</v>
      </c>
    </row>
    <row r="764" spans="2:65" s="1" customFormat="1" ht="31.5" customHeight="1">
      <c r="B764" s="39"/>
      <c r="C764" s="191" t="s">
        <v>928</v>
      </c>
      <c r="D764" s="191" t="s">
        <v>173</v>
      </c>
      <c r="E764" s="192" t="s">
        <v>929</v>
      </c>
      <c r="F764" s="193" t="s">
        <v>930</v>
      </c>
      <c r="G764" s="194" t="s">
        <v>184</v>
      </c>
      <c r="H764" s="195">
        <v>37.186999999999998</v>
      </c>
      <c r="I764" s="196"/>
      <c r="J764" s="197">
        <f>ROUND(I764*H764,2)</f>
        <v>0</v>
      </c>
      <c r="K764" s="193" t="s">
        <v>177</v>
      </c>
      <c r="L764" s="59"/>
      <c r="M764" s="198" t="s">
        <v>21</v>
      </c>
      <c r="N764" s="199" t="s">
        <v>40</v>
      </c>
      <c r="O764" s="40"/>
      <c r="P764" s="200">
        <f>O764*H764</f>
        <v>0</v>
      </c>
      <c r="Q764" s="200">
        <v>0</v>
      </c>
      <c r="R764" s="200">
        <f>Q764*H764</f>
        <v>0</v>
      </c>
      <c r="S764" s="200">
        <v>0</v>
      </c>
      <c r="T764" s="201">
        <f>S764*H764</f>
        <v>0</v>
      </c>
      <c r="AR764" s="22" t="s">
        <v>178</v>
      </c>
      <c r="AT764" s="22" t="s">
        <v>173</v>
      </c>
      <c r="AU764" s="22" t="s">
        <v>79</v>
      </c>
      <c r="AY764" s="22" t="s">
        <v>171</v>
      </c>
      <c r="BE764" s="202">
        <f>IF(N764="základní",J764,0)</f>
        <v>0</v>
      </c>
      <c r="BF764" s="202">
        <f>IF(N764="snížená",J764,0)</f>
        <v>0</v>
      </c>
      <c r="BG764" s="202">
        <f>IF(N764="zákl. přenesená",J764,0)</f>
        <v>0</v>
      </c>
      <c r="BH764" s="202">
        <f>IF(N764="sníž. přenesená",J764,0)</f>
        <v>0</v>
      </c>
      <c r="BI764" s="202">
        <f>IF(N764="nulová",J764,0)</f>
        <v>0</v>
      </c>
      <c r="BJ764" s="22" t="s">
        <v>77</v>
      </c>
      <c r="BK764" s="202">
        <f>ROUND(I764*H764,2)</f>
        <v>0</v>
      </c>
      <c r="BL764" s="22" t="s">
        <v>178</v>
      </c>
      <c r="BM764" s="22" t="s">
        <v>931</v>
      </c>
    </row>
    <row r="765" spans="2:65" s="1" customFormat="1" ht="31.5" customHeight="1">
      <c r="B765" s="39"/>
      <c r="C765" s="191" t="s">
        <v>932</v>
      </c>
      <c r="D765" s="191" t="s">
        <v>173</v>
      </c>
      <c r="E765" s="192" t="s">
        <v>933</v>
      </c>
      <c r="F765" s="193" t="s">
        <v>934</v>
      </c>
      <c r="G765" s="194" t="s">
        <v>184</v>
      </c>
      <c r="H765" s="195">
        <v>1.0189999999999999</v>
      </c>
      <c r="I765" s="196"/>
      <c r="J765" s="197">
        <f>ROUND(I765*H765,2)</f>
        <v>0</v>
      </c>
      <c r="K765" s="193" t="s">
        <v>177</v>
      </c>
      <c r="L765" s="59"/>
      <c r="M765" s="198" t="s">
        <v>21</v>
      </c>
      <c r="N765" s="199" t="s">
        <v>40</v>
      </c>
      <c r="O765" s="40"/>
      <c r="P765" s="200">
        <f>O765*H765</f>
        <v>0</v>
      </c>
      <c r="Q765" s="200">
        <v>0</v>
      </c>
      <c r="R765" s="200">
        <f>Q765*H765</f>
        <v>0</v>
      </c>
      <c r="S765" s="200">
        <v>0</v>
      </c>
      <c r="T765" s="201">
        <f>S765*H765</f>
        <v>0</v>
      </c>
      <c r="AR765" s="22" t="s">
        <v>178</v>
      </c>
      <c r="AT765" s="22" t="s">
        <v>173</v>
      </c>
      <c r="AU765" s="22" t="s">
        <v>79</v>
      </c>
      <c r="AY765" s="22" t="s">
        <v>171</v>
      </c>
      <c r="BE765" s="202">
        <f>IF(N765="základní",J765,0)</f>
        <v>0</v>
      </c>
      <c r="BF765" s="202">
        <f>IF(N765="snížená",J765,0)</f>
        <v>0</v>
      </c>
      <c r="BG765" s="202">
        <f>IF(N765="zákl. přenesená",J765,0)</f>
        <v>0</v>
      </c>
      <c r="BH765" s="202">
        <f>IF(N765="sníž. přenesená",J765,0)</f>
        <v>0</v>
      </c>
      <c r="BI765" s="202">
        <f>IF(N765="nulová",J765,0)</f>
        <v>0</v>
      </c>
      <c r="BJ765" s="22" t="s">
        <v>77</v>
      </c>
      <c r="BK765" s="202">
        <f>ROUND(I765*H765,2)</f>
        <v>0</v>
      </c>
      <c r="BL765" s="22" t="s">
        <v>178</v>
      </c>
      <c r="BM765" s="22" t="s">
        <v>935</v>
      </c>
    </row>
    <row r="766" spans="2:65" s="12" customFormat="1">
      <c r="B766" s="219"/>
      <c r="C766" s="220"/>
      <c r="D766" s="215" t="s">
        <v>180</v>
      </c>
      <c r="E766" s="221" t="s">
        <v>21</v>
      </c>
      <c r="F766" s="222" t="s">
        <v>918</v>
      </c>
      <c r="G766" s="220"/>
      <c r="H766" s="223" t="s">
        <v>21</v>
      </c>
      <c r="I766" s="224"/>
      <c r="J766" s="220"/>
      <c r="K766" s="220"/>
      <c r="L766" s="225"/>
      <c r="M766" s="226"/>
      <c r="N766" s="227"/>
      <c r="O766" s="227"/>
      <c r="P766" s="227"/>
      <c r="Q766" s="227"/>
      <c r="R766" s="227"/>
      <c r="S766" s="227"/>
      <c r="T766" s="228"/>
      <c r="AT766" s="229" t="s">
        <v>180</v>
      </c>
      <c r="AU766" s="229" t="s">
        <v>79</v>
      </c>
      <c r="AV766" s="12" t="s">
        <v>77</v>
      </c>
      <c r="AW766" s="12" t="s">
        <v>33</v>
      </c>
      <c r="AX766" s="12" t="s">
        <v>69</v>
      </c>
      <c r="AY766" s="229" t="s">
        <v>171</v>
      </c>
    </row>
    <row r="767" spans="2:65" s="11" customFormat="1">
      <c r="B767" s="203"/>
      <c r="C767" s="204"/>
      <c r="D767" s="205" t="s">
        <v>180</v>
      </c>
      <c r="E767" s="206" t="s">
        <v>21</v>
      </c>
      <c r="F767" s="207" t="s">
        <v>919</v>
      </c>
      <c r="G767" s="204"/>
      <c r="H767" s="208">
        <v>1.0189999999999999</v>
      </c>
      <c r="I767" s="209"/>
      <c r="J767" s="204"/>
      <c r="K767" s="204"/>
      <c r="L767" s="210"/>
      <c r="M767" s="211"/>
      <c r="N767" s="212"/>
      <c r="O767" s="212"/>
      <c r="P767" s="212"/>
      <c r="Q767" s="212"/>
      <c r="R767" s="212"/>
      <c r="S767" s="212"/>
      <c r="T767" s="213"/>
      <c r="AT767" s="214" t="s">
        <v>180</v>
      </c>
      <c r="AU767" s="214" t="s">
        <v>79</v>
      </c>
      <c r="AV767" s="11" t="s">
        <v>79</v>
      </c>
      <c r="AW767" s="11" t="s">
        <v>33</v>
      </c>
      <c r="AX767" s="11" t="s">
        <v>69</v>
      </c>
      <c r="AY767" s="214" t="s">
        <v>171</v>
      </c>
    </row>
    <row r="768" spans="2:65" s="1" customFormat="1" ht="22.5" customHeight="1">
      <c r="B768" s="39"/>
      <c r="C768" s="191" t="s">
        <v>936</v>
      </c>
      <c r="D768" s="191" t="s">
        <v>173</v>
      </c>
      <c r="E768" s="192" t="s">
        <v>937</v>
      </c>
      <c r="F768" s="193" t="s">
        <v>938</v>
      </c>
      <c r="G768" s="194" t="s">
        <v>176</v>
      </c>
      <c r="H768" s="195">
        <v>0.52600000000000002</v>
      </c>
      <c r="I768" s="196"/>
      <c r="J768" s="197">
        <f>ROUND(I768*H768,2)</f>
        <v>0</v>
      </c>
      <c r="K768" s="193" t="s">
        <v>177</v>
      </c>
      <c r="L768" s="59"/>
      <c r="M768" s="198" t="s">
        <v>21</v>
      </c>
      <c r="N768" s="199" t="s">
        <v>40</v>
      </c>
      <c r="O768" s="40"/>
      <c r="P768" s="200">
        <f>O768*H768</f>
        <v>0</v>
      </c>
      <c r="Q768" s="200">
        <v>1.3520000000000001E-2</v>
      </c>
      <c r="R768" s="200">
        <f>Q768*H768</f>
        <v>7.1115200000000005E-3</v>
      </c>
      <c r="S768" s="200">
        <v>0</v>
      </c>
      <c r="T768" s="201">
        <f>S768*H768</f>
        <v>0</v>
      </c>
      <c r="AR768" s="22" t="s">
        <v>178</v>
      </c>
      <c r="AT768" s="22" t="s">
        <v>173</v>
      </c>
      <c r="AU768" s="22" t="s">
        <v>79</v>
      </c>
      <c r="AY768" s="22" t="s">
        <v>171</v>
      </c>
      <c r="BE768" s="202">
        <f>IF(N768="základní",J768,0)</f>
        <v>0</v>
      </c>
      <c r="BF768" s="202">
        <f>IF(N768="snížená",J768,0)</f>
        <v>0</v>
      </c>
      <c r="BG768" s="202">
        <f>IF(N768="zákl. přenesená",J768,0)</f>
        <v>0</v>
      </c>
      <c r="BH768" s="202">
        <f>IF(N768="sníž. přenesená",J768,0)</f>
        <v>0</v>
      </c>
      <c r="BI768" s="202">
        <f>IF(N768="nulová",J768,0)</f>
        <v>0</v>
      </c>
      <c r="BJ768" s="22" t="s">
        <v>77</v>
      </c>
      <c r="BK768" s="202">
        <f>ROUND(I768*H768,2)</f>
        <v>0</v>
      </c>
      <c r="BL768" s="22" t="s">
        <v>178</v>
      </c>
      <c r="BM768" s="22" t="s">
        <v>939</v>
      </c>
    </row>
    <row r="769" spans="2:65" s="12" customFormat="1">
      <c r="B769" s="219"/>
      <c r="C769" s="220"/>
      <c r="D769" s="215" t="s">
        <v>180</v>
      </c>
      <c r="E769" s="221" t="s">
        <v>21</v>
      </c>
      <c r="F769" s="222" t="s">
        <v>364</v>
      </c>
      <c r="G769" s="220"/>
      <c r="H769" s="223" t="s">
        <v>21</v>
      </c>
      <c r="I769" s="224"/>
      <c r="J769" s="220"/>
      <c r="K769" s="220"/>
      <c r="L769" s="225"/>
      <c r="M769" s="226"/>
      <c r="N769" s="227"/>
      <c r="O769" s="227"/>
      <c r="P769" s="227"/>
      <c r="Q769" s="227"/>
      <c r="R769" s="227"/>
      <c r="S769" s="227"/>
      <c r="T769" s="228"/>
      <c r="AT769" s="229" t="s">
        <v>180</v>
      </c>
      <c r="AU769" s="229" t="s">
        <v>79</v>
      </c>
      <c r="AV769" s="12" t="s">
        <v>77</v>
      </c>
      <c r="AW769" s="12" t="s">
        <v>33</v>
      </c>
      <c r="AX769" s="12" t="s">
        <v>69</v>
      </c>
      <c r="AY769" s="229" t="s">
        <v>171</v>
      </c>
    </row>
    <row r="770" spans="2:65" s="11" customFormat="1">
      <c r="B770" s="203"/>
      <c r="C770" s="204"/>
      <c r="D770" s="215" t="s">
        <v>180</v>
      </c>
      <c r="E770" s="216" t="s">
        <v>21</v>
      </c>
      <c r="F770" s="217" t="s">
        <v>940</v>
      </c>
      <c r="G770" s="204"/>
      <c r="H770" s="218">
        <v>0.18</v>
      </c>
      <c r="I770" s="209"/>
      <c r="J770" s="204"/>
      <c r="K770" s="204"/>
      <c r="L770" s="210"/>
      <c r="M770" s="211"/>
      <c r="N770" s="212"/>
      <c r="O770" s="212"/>
      <c r="P770" s="212"/>
      <c r="Q770" s="212"/>
      <c r="R770" s="212"/>
      <c r="S770" s="212"/>
      <c r="T770" s="213"/>
      <c r="AT770" s="214" t="s">
        <v>180</v>
      </c>
      <c r="AU770" s="214" t="s">
        <v>79</v>
      </c>
      <c r="AV770" s="11" t="s">
        <v>79</v>
      </c>
      <c r="AW770" s="11" t="s">
        <v>33</v>
      </c>
      <c r="AX770" s="11" t="s">
        <v>69</v>
      </c>
      <c r="AY770" s="214" t="s">
        <v>171</v>
      </c>
    </row>
    <row r="771" spans="2:65" s="11" customFormat="1">
      <c r="B771" s="203"/>
      <c r="C771" s="204"/>
      <c r="D771" s="215" t="s">
        <v>180</v>
      </c>
      <c r="E771" s="216" t="s">
        <v>21</v>
      </c>
      <c r="F771" s="217" t="s">
        <v>941</v>
      </c>
      <c r="G771" s="204"/>
      <c r="H771" s="218">
        <v>0.17299999999999999</v>
      </c>
      <c r="I771" s="209"/>
      <c r="J771" s="204"/>
      <c r="K771" s="204"/>
      <c r="L771" s="210"/>
      <c r="M771" s="211"/>
      <c r="N771" s="212"/>
      <c r="O771" s="212"/>
      <c r="P771" s="212"/>
      <c r="Q771" s="212"/>
      <c r="R771" s="212"/>
      <c r="S771" s="212"/>
      <c r="T771" s="213"/>
      <c r="AT771" s="214" t="s">
        <v>180</v>
      </c>
      <c r="AU771" s="214" t="s">
        <v>79</v>
      </c>
      <c r="AV771" s="11" t="s">
        <v>79</v>
      </c>
      <c r="AW771" s="11" t="s">
        <v>33</v>
      </c>
      <c r="AX771" s="11" t="s">
        <v>69</v>
      </c>
      <c r="AY771" s="214" t="s">
        <v>171</v>
      </c>
    </row>
    <row r="772" spans="2:65" s="11" customFormat="1">
      <c r="B772" s="203"/>
      <c r="C772" s="204"/>
      <c r="D772" s="205" t="s">
        <v>180</v>
      </c>
      <c r="E772" s="206" t="s">
        <v>21</v>
      </c>
      <c r="F772" s="207" t="s">
        <v>942</v>
      </c>
      <c r="G772" s="204"/>
      <c r="H772" s="208">
        <v>0.17299999999999999</v>
      </c>
      <c r="I772" s="209"/>
      <c r="J772" s="204"/>
      <c r="K772" s="204"/>
      <c r="L772" s="210"/>
      <c r="M772" s="211"/>
      <c r="N772" s="212"/>
      <c r="O772" s="212"/>
      <c r="P772" s="212"/>
      <c r="Q772" s="212"/>
      <c r="R772" s="212"/>
      <c r="S772" s="212"/>
      <c r="T772" s="213"/>
      <c r="AT772" s="214" t="s">
        <v>180</v>
      </c>
      <c r="AU772" s="214" t="s">
        <v>79</v>
      </c>
      <c r="AV772" s="11" t="s">
        <v>79</v>
      </c>
      <c r="AW772" s="11" t="s">
        <v>33</v>
      </c>
      <c r="AX772" s="11" t="s">
        <v>69</v>
      </c>
      <c r="AY772" s="214" t="s">
        <v>171</v>
      </c>
    </row>
    <row r="773" spans="2:65" s="1" customFormat="1" ht="22.5" customHeight="1">
      <c r="B773" s="39"/>
      <c r="C773" s="191" t="s">
        <v>943</v>
      </c>
      <c r="D773" s="191" t="s">
        <v>173</v>
      </c>
      <c r="E773" s="192" t="s">
        <v>944</v>
      </c>
      <c r="F773" s="193" t="s">
        <v>945</v>
      </c>
      <c r="G773" s="194" t="s">
        <v>176</v>
      </c>
      <c r="H773" s="195">
        <v>0.52600000000000002</v>
      </c>
      <c r="I773" s="196"/>
      <c r="J773" s="197">
        <f>ROUND(I773*H773,2)</f>
        <v>0</v>
      </c>
      <c r="K773" s="193" t="s">
        <v>177</v>
      </c>
      <c r="L773" s="59"/>
      <c r="M773" s="198" t="s">
        <v>21</v>
      </c>
      <c r="N773" s="199" t="s">
        <v>40</v>
      </c>
      <c r="O773" s="40"/>
      <c r="P773" s="200">
        <f>O773*H773</f>
        <v>0</v>
      </c>
      <c r="Q773" s="200">
        <v>0</v>
      </c>
      <c r="R773" s="200">
        <f>Q773*H773</f>
        <v>0</v>
      </c>
      <c r="S773" s="200">
        <v>0</v>
      </c>
      <c r="T773" s="201">
        <f>S773*H773</f>
        <v>0</v>
      </c>
      <c r="AR773" s="22" t="s">
        <v>178</v>
      </c>
      <c r="AT773" s="22" t="s">
        <v>173</v>
      </c>
      <c r="AU773" s="22" t="s">
        <v>79</v>
      </c>
      <c r="AY773" s="22" t="s">
        <v>171</v>
      </c>
      <c r="BE773" s="202">
        <f>IF(N773="základní",J773,0)</f>
        <v>0</v>
      </c>
      <c r="BF773" s="202">
        <f>IF(N773="snížená",J773,0)</f>
        <v>0</v>
      </c>
      <c r="BG773" s="202">
        <f>IF(N773="zákl. přenesená",J773,0)</f>
        <v>0</v>
      </c>
      <c r="BH773" s="202">
        <f>IF(N773="sníž. přenesená",J773,0)</f>
        <v>0</v>
      </c>
      <c r="BI773" s="202">
        <f>IF(N773="nulová",J773,0)</f>
        <v>0</v>
      </c>
      <c r="BJ773" s="22" t="s">
        <v>77</v>
      </c>
      <c r="BK773" s="202">
        <f>ROUND(I773*H773,2)</f>
        <v>0</v>
      </c>
      <c r="BL773" s="22" t="s">
        <v>178</v>
      </c>
      <c r="BM773" s="22" t="s">
        <v>946</v>
      </c>
    </row>
    <row r="774" spans="2:65" s="12" customFormat="1">
      <c r="B774" s="219"/>
      <c r="C774" s="220"/>
      <c r="D774" s="215" t="s">
        <v>180</v>
      </c>
      <c r="E774" s="221" t="s">
        <v>21</v>
      </c>
      <c r="F774" s="222" t="s">
        <v>364</v>
      </c>
      <c r="G774" s="220"/>
      <c r="H774" s="223" t="s">
        <v>21</v>
      </c>
      <c r="I774" s="224"/>
      <c r="J774" s="220"/>
      <c r="K774" s="220"/>
      <c r="L774" s="225"/>
      <c r="M774" s="226"/>
      <c r="N774" s="227"/>
      <c r="O774" s="227"/>
      <c r="P774" s="227"/>
      <c r="Q774" s="227"/>
      <c r="R774" s="227"/>
      <c r="S774" s="227"/>
      <c r="T774" s="228"/>
      <c r="AT774" s="229" t="s">
        <v>180</v>
      </c>
      <c r="AU774" s="229" t="s">
        <v>79</v>
      </c>
      <c r="AV774" s="12" t="s">
        <v>77</v>
      </c>
      <c r="AW774" s="12" t="s">
        <v>33</v>
      </c>
      <c r="AX774" s="12" t="s">
        <v>69</v>
      </c>
      <c r="AY774" s="229" t="s">
        <v>171</v>
      </c>
    </row>
    <row r="775" spans="2:65" s="11" customFormat="1">
      <c r="B775" s="203"/>
      <c r="C775" s="204"/>
      <c r="D775" s="215" t="s">
        <v>180</v>
      </c>
      <c r="E775" s="216" t="s">
        <v>21</v>
      </c>
      <c r="F775" s="217" t="s">
        <v>940</v>
      </c>
      <c r="G775" s="204"/>
      <c r="H775" s="218">
        <v>0.18</v>
      </c>
      <c r="I775" s="209"/>
      <c r="J775" s="204"/>
      <c r="K775" s="204"/>
      <c r="L775" s="210"/>
      <c r="M775" s="211"/>
      <c r="N775" s="212"/>
      <c r="O775" s="212"/>
      <c r="P775" s="212"/>
      <c r="Q775" s="212"/>
      <c r="R775" s="212"/>
      <c r="S775" s="212"/>
      <c r="T775" s="213"/>
      <c r="AT775" s="214" t="s">
        <v>180</v>
      </c>
      <c r="AU775" s="214" t="s">
        <v>79</v>
      </c>
      <c r="AV775" s="11" t="s">
        <v>79</v>
      </c>
      <c r="AW775" s="11" t="s">
        <v>33</v>
      </c>
      <c r="AX775" s="11" t="s">
        <v>69</v>
      </c>
      <c r="AY775" s="214" t="s">
        <v>171</v>
      </c>
    </row>
    <row r="776" spans="2:65" s="11" customFormat="1">
      <c r="B776" s="203"/>
      <c r="C776" s="204"/>
      <c r="D776" s="215" t="s">
        <v>180</v>
      </c>
      <c r="E776" s="216" t="s">
        <v>21</v>
      </c>
      <c r="F776" s="217" t="s">
        <v>941</v>
      </c>
      <c r="G776" s="204"/>
      <c r="H776" s="218">
        <v>0.17299999999999999</v>
      </c>
      <c r="I776" s="209"/>
      <c r="J776" s="204"/>
      <c r="K776" s="204"/>
      <c r="L776" s="210"/>
      <c r="M776" s="211"/>
      <c r="N776" s="212"/>
      <c r="O776" s="212"/>
      <c r="P776" s="212"/>
      <c r="Q776" s="212"/>
      <c r="R776" s="212"/>
      <c r="S776" s="212"/>
      <c r="T776" s="213"/>
      <c r="AT776" s="214" t="s">
        <v>180</v>
      </c>
      <c r="AU776" s="214" t="s">
        <v>79</v>
      </c>
      <c r="AV776" s="11" t="s">
        <v>79</v>
      </c>
      <c r="AW776" s="11" t="s">
        <v>33</v>
      </c>
      <c r="AX776" s="11" t="s">
        <v>69</v>
      </c>
      <c r="AY776" s="214" t="s">
        <v>171</v>
      </c>
    </row>
    <row r="777" spans="2:65" s="11" customFormat="1">
      <c r="B777" s="203"/>
      <c r="C777" s="204"/>
      <c r="D777" s="205" t="s">
        <v>180</v>
      </c>
      <c r="E777" s="206" t="s">
        <v>21</v>
      </c>
      <c r="F777" s="207" t="s">
        <v>942</v>
      </c>
      <c r="G777" s="204"/>
      <c r="H777" s="208">
        <v>0.17299999999999999</v>
      </c>
      <c r="I777" s="209"/>
      <c r="J777" s="204"/>
      <c r="K777" s="204"/>
      <c r="L777" s="210"/>
      <c r="M777" s="211"/>
      <c r="N777" s="212"/>
      <c r="O777" s="212"/>
      <c r="P777" s="212"/>
      <c r="Q777" s="212"/>
      <c r="R777" s="212"/>
      <c r="S777" s="212"/>
      <c r="T777" s="213"/>
      <c r="AT777" s="214" t="s">
        <v>180</v>
      </c>
      <c r="AU777" s="214" t="s">
        <v>79</v>
      </c>
      <c r="AV777" s="11" t="s">
        <v>79</v>
      </c>
      <c r="AW777" s="11" t="s">
        <v>33</v>
      </c>
      <c r="AX777" s="11" t="s">
        <v>69</v>
      </c>
      <c r="AY777" s="214" t="s">
        <v>171</v>
      </c>
    </row>
    <row r="778" spans="2:65" s="1" customFormat="1" ht="22.5" customHeight="1">
      <c r="B778" s="39"/>
      <c r="C778" s="191" t="s">
        <v>947</v>
      </c>
      <c r="D778" s="191" t="s">
        <v>173</v>
      </c>
      <c r="E778" s="192" t="s">
        <v>948</v>
      </c>
      <c r="F778" s="193" t="s">
        <v>949</v>
      </c>
      <c r="G778" s="194" t="s">
        <v>219</v>
      </c>
      <c r="H778" s="195">
        <v>1.954</v>
      </c>
      <c r="I778" s="196"/>
      <c r="J778" s="197">
        <f>ROUND(I778*H778,2)</f>
        <v>0</v>
      </c>
      <c r="K778" s="193" t="s">
        <v>177</v>
      </c>
      <c r="L778" s="59"/>
      <c r="M778" s="198" t="s">
        <v>21</v>
      </c>
      <c r="N778" s="199" t="s">
        <v>40</v>
      </c>
      <c r="O778" s="40"/>
      <c r="P778" s="200">
        <f>O778*H778</f>
        <v>0</v>
      </c>
      <c r="Q778" s="200">
        <v>1.0530600000000001</v>
      </c>
      <c r="R778" s="200">
        <f>Q778*H778</f>
        <v>2.0576792400000001</v>
      </c>
      <c r="S778" s="200">
        <v>0</v>
      </c>
      <c r="T778" s="201">
        <f>S778*H778</f>
        <v>0</v>
      </c>
      <c r="AR778" s="22" t="s">
        <v>178</v>
      </c>
      <c r="AT778" s="22" t="s">
        <v>173</v>
      </c>
      <c r="AU778" s="22" t="s">
        <v>79</v>
      </c>
      <c r="AY778" s="22" t="s">
        <v>171</v>
      </c>
      <c r="BE778" s="202">
        <f>IF(N778="základní",J778,0)</f>
        <v>0</v>
      </c>
      <c r="BF778" s="202">
        <f>IF(N778="snížená",J778,0)</f>
        <v>0</v>
      </c>
      <c r="BG778" s="202">
        <f>IF(N778="zákl. přenesená",J778,0)</f>
        <v>0</v>
      </c>
      <c r="BH778" s="202">
        <f>IF(N778="sníž. přenesená",J778,0)</f>
        <v>0</v>
      </c>
      <c r="BI778" s="202">
        <f>IF(N778="nulová",J778,0)</f>
        <v>0</v>
      </c>
      <c r="BJ778" s="22" t="s">
        <v>77</v>
      </c>
      <c r="BK778" s="202">
        <f>ROUND(I778*H778,2)</f>
        <v>0</v>
      </c>
      <c r="BL778" s="22" t="s">
        <v>178</v>
      </c>
      <c r="BM778" s="22" t="s">
        <v>950</v>
      </c>
    </row>
    <row r="779" spans="2:65" s="12" customFormat="1">
      <c r="B779" s="219"/>
      <c r="C779" s="220"/>
      <c r="D779" s="215" t="s">
        <v>180</v>
      </c>
      <c r="E779" s="221" t="s">
        <v>21</v>
      </c>
      <c r="F779" s="222" t="s">
        <v>364</v>
      </c>
      <c r="G779" s="220"/>
      <c r="H779" s="223" t="s">
        <v>21</v>
      </c>
      <c r="I779" s="224"/>
      <c r="J779" s="220"/>
      <c r="K779" s="220"/>
      <c r="L779" s="225"/>
      <c r="M779" s="226"/>
      <c r="N779" s="227"/>
      <c r="O779" s="227"/>
      <c r="P779" s="227"/>
      <c r="Q779" s="227"/>
      <c r="R779" s="227"/>
      <c r="S779" s="227"/>
      <c r="T779" s="228"/>
      <c r="AT779" s="229" t="s">
        <v>180</v>
      </c>
      <c r="AU779" s="229" t="s">
        <v>79</v>
      </c>
      <c r="AV779" s="12" t="s">
        <v>77</v>
      </c>
      <c r="AW779" s="12" t="s">
        <v>33</v>
      </c>
      <c r="AX779" s="12" t="s">
        <v>69</v>
      </c>
      <c r="AY779" s="229" t="s">
        <v>171</v>
      </c>
    </row>
    <row r="780" spans="2:65" s="11" customFormat="1">
      <c r="B780" s="203"/>
      <c r="C780" s="204"/>
      <c r="D780" s="215" t="s">
        <v>180</v>
      </c>
      <c r="E780" s="216" t="s">
        <v>21</v>
      </c>
      <c r="F780" s="217" t="s">
        <v>951</v>
      </c>
      <c r="G780" s="204"/>
      <c r="H780" s="218">
        <v>1.2E-2</v>
      </c>
      <c r="I780" s="209"/>
      <c r="J780" s="204"/>
      <c r="K780" s="204"/>
      <c r="L780" s="210"/>
      <c r="M780" s="211"/>
      <c r="N780" s="212"/>
      <c r="O780" s="212"/>
      <c r="P780" s="212"/>
      <c r="Q780" s="212"/>
      <c r="R780" s="212"/>
      <c r="S780" s="212"/>
      <c r="T780" s="213"/>
      <c r="AT780" s="214" t="s">
        <v>180</v>
      </c>
      <c r="AU780" s="214" t="s">
        <v>79</v>
      </c>
      <c r="AV780" s="11" t="s">
        <v>79</v>
      </c>
      <c r="AW780" s="11" t="s">
        <v>33</v>
      </c>
      <c r="AX780" s="11" t="s">
        <v>69</v>
      </c>
      <c r="AY780" s="214" t="s">
        <v>171</v>
      </c>
    </row>
    <row r="781" spans="2:65" s="11" customFormat="1">
      <c r="B781" s="203"/>
      <c r="C781" s="204"/>
      <c r="D781" s="215" t="s">
        <v>180</v>
      </c>
      <c r="E781" s="216" t="s">
        <v>21</v>
      </c>
      <c r="F781" s="217" t="s">
        <v>952</v>
      </c>
      <c r="G781" s="204"/>
      <c r="H781" s="218">
        <v>2.1999999999999999E-2</v>
      </c>
      <c r="I781" s="209"/>
      <c r="J781" s="204"/>
      <c r="K781" s="204"/>
      <c r="L781" s="210"/>
      <c r="M781" s="211"/>
      <c r="N781" s="212"/>
      <c r="O781" s="212"/>
      <c r="P781" s="212"/>
      <c r="Q781" s="212"/>
      <c r="R781" s="212"/>
      <c r="S781" s="212"/>
      <c r="T781" s="213"/>
      <c r="AT781" s="214" t="s">
        <v>180</v>
      </c>
      <c r="AU781" s="214" t="s">
        <v>79</v>
      </c>
      <c r="AV781" s="11" t="s">
        <v>79</v>
      </c>
      <c r="AW781" s="11" t="s">
        <v>33</v>
      </c>
      <c r="AX781" s="11" t="s">
        <v>69</v>
      </c>
      <c r="AY781" s="214" t="s">
        <v>171</v>
      </c>
    </row>
    <row r="782" spans="2:65" s="12" customFormat="1">
      <c r="B782" s="219"/>
      <c r="C782" s="220"/>
      <c r="D782" s="215" t="s">
        <v>180</v>
      </c>
      <c r="E782" s="221" t="s">
        <v>21</v>
      </c>
      <c r="F782" s="222" t="s">
        <v>918</v>
      </c>
      <c r="G782" s="220"/>
      <c r="H782" s="223" t="s">
        <v>21</v>
      </c>
      <c r="I782" s="224"/>
      <c r="J782" s="220"/>
      <c r="K782" s="220"/>
      <c r="L782" s="225"/>
      <c r="M782" s="226"/>
      <c r="N782" s="227"/>
      <c r="O782" s="227"/>
      <c r="P782" s="227"/>
      <c r="Q782" s="227"/>
      <c r="R782" s="227"/>
      <c r="S782" s="227"/>
      <c r="T782" s="228"/>
      <c r="AT782" s="229" t="s">
        <v>180</v>
      </c>
      <c r="AU782" s="229" t="s">
        <v>79</v>
      </c>
      <c r="AV782" s="12" t="s">
        <v>77</v>
      </c>
      <c r="AW782" s="12" t="s">
        <v>33</v>
      </c>
      <c r="AX782" s="12" t="s">
        <v>69</v>
      </c>
      <c r="AY782" s="229" t="s">
        <v>171</v>
      </c>
    </row>
    <row r="783" spans="2:65" s="11" customFormat="1">
      <c r="B783" s="203"/>
      <c r="C783" s="204"/>
      <c r="D783" s="215" t="s">
        <v>180</v>
      </c>
      <c r="E783" s="216" t="s">
        <v>21</v>
      </c>
      <c r="F783" s="217" t="s">
        <v>953</v>
      </c>
      <c r="G783" s="204"/>
      <c r="H783" s="218">
        <v>3.6999999999999998E-2</v>
      </c>
      <c r="I783" s="209"/>
      <c r="J783" s="204"/>
      <c r="K783" s="204"/>
      <c r="L783" s="210"/>
      <c r="M783" s="211"/>
      <c r="N783" s="212"/>
      <c r="O783" s="212"/>
      <c r="P783" s="212"/>
      <c r="Q783" s="212"/>
      <c r="R783" s="212"/>
      <c r="S783" s="212"/>
      <c r="T783" s="213"/>
      <c r="AT783" s="214" t="s">
        <v>180</v>
      </c>
      <c r="AU783" s="214" t="s">
        <v>79</v>
      </c>
      <c r="AV783" s="11" t="s">
        <v>79</v>
      </c>
      <c r="AW783" s="11" t="s">
        <v>33</v>
      </c>
      <c r="AX783" s="11" t="s">
        <v>69</v>
      </c>
      <c r="AY783" s="214" t="s">
        <v>171</v>
      </c>
    </row>
    <row r="784" spans="2:65" s="11" customFormat="1" ht="40.5">
      <c r="B784" s="203"/>
      <c r="C784" s="204"/>
      <c r="D784" s="215" t="s">
        <v>180</v>
      </c>
      <c r="E784" s="216" t="s">
        <v>21</v>
      </c>
      <c r="F784" s="217" t="s">
        <v>954</v>
      </c>
      <c r="G784" s="204"/>
      <c r="H784" s="218">
        <v>0.86099999999999999</v>
      </c>
      <c r="I784" s="209"/>
      <c r="J784" s="204"/>
      <c r="K784" s="204"/>
      <c r="L784" s="210"/>
      <c r="M784" s="211"/>
      <c r="N784" s="212"/>
      <c r="O784" s="212"/>
      <c r="P784" s="212"/>
      <c r="Q784" s="212"/>
      <c r="R784" s="212"/>
      <c r="S784" s="212"/>
      <c r="T784" s="213"/>
      <c r="AT784" s="214" t="s">
        <v>180</v>
      </c>
      <c r="AU784" s="214" t="s">
        <v>79</v>
      </c>
      <c r="AV784" s="11" t="s">
        <v>79</v>
      </c>
      <c r="AW784" s="11" t="s">
        <v>33</v>
      </c>
      <c r="AX784" s="11" t="s">
        <v>69</v>
      </c>
      <c r="AY784" s="214" t="s">
        <v>171</v>
      </c>
    </row>
    <row r="785" spans="2:65" s="11" customFormat="1" ht="40.5">
      <c r="B785" s="203"/>
      <c r="C785" s="204"/>
      <c r="D785" s="215" t="s">
        <v>180</v>
      </c>
      <c r="E785" s="216" t="s">
        <v>21</v>
      </c>
      <c r="F785" s="217" t="s">
        <v>955</v>
      </c>
      <c r="G785" s="204"/>
      <c r="H785" s="218">
        <v>0.93500000000000005</v>
      </c>
      <c r="I785" s="209"/>
      <c r="J785" s="204"/>
      <c r="K785" s="204"/>
      <c r="L785" s="210"/>
      <c r="M785" s="211"/>
      <c r="N785" s="212"/>
      <c r="O785" s="212"/>
      <c r="P785" s="212"/>
      <c r="Q785" s="212"/>
      <c r="R785" s="212"/>
      <c r="S785" s="212"/>
      <c r="T785" s="213"/>
      <c r="AT785" s="214" t="s">
        <v>180</v>
      </c>
      <c r="AU785" s="214" t="s">
        <v>79</v>
      </c>
      <c r="AV785" s="11" t="s">
        <v>79</v>
      </c>
      <c r="AW785" s="11" t="s">
        <v>33</v>
      </c>
      <c r="AX785" s="11" t="s">
        <v>69</v>
      </c>
      <c r="AY785" s="214" t="s">
        <v>171</v>
      </c>
    </row>
    <row r="786" spans="2:65" s="11" customFormat="1">
      <c r="B786" s="203"/>
      <c r="C786" s="204"/>
      <c r="D786" s="215" t="s">
        <v>180</v>
      </c>
      <c r="E786" s="216" t="s">
        <v>21</v>
      </c>
      <c r="F786" s="217" t="s">
        <v>956</v>
      </c>
      <c r="G786" s="204"/>
      <c r="H786" s="218">
        <v>4.2000000000000003E-2</v>
      </c>
      <c r="I786" s="209"/>
      <c r="J786" s="204"/>
      <c r="K786" s="204"/>
      <c r="L786" s="210"/>
      <c r="M786" s="211"/>
      <c r="N786" s="212"/>
      <c r="O786" s="212"/>
      <c r="P786" s="212"/>
      <c r="Q786" s="212"/>
      <c r="R786" s="212"/>
      <c r="S786" s="212"/>
      <c r="T786" s="213"/>
      <c r="AT786" s="214" t="s">
        <v>180</v>
      </c>
      <c r="AU786" s="214" t="s">
        <v>79</v>
      </c>
      <c r="AV786" s="11" t="s">
        <v>79</v>
      </c>
      <c r="AW786" s="11" t="s">
        <v>33</v>
      </c>
      <c r="AX786" s="11" t="s">
        <v>69</v>
      </c>
      <c r="AY786" s="214" t="s">
        <v>171</v>
      </c>
    </row>
    <row r="787" spans="2:65" s="11" customFormat="1">
      <c r="B787" s="203"/>
      <c r="C787" s="204"/>
      <c r="D787" s="205" t="s">
        <v>180</v>
      </c>
      <c r="E787" s="206" t="s">
        <v>21</v>
      </c>
      <c r="F787" s="207" t="s">
        <v>957</v>
      </c>
      <c r="G787" s="204"/>
      <c r="H787" s="208">
        <v>4.4999999999999998E-2</v>
      </c>
      <c r="I787" s="209"/>
      <c r="J787" s="204"/>
      <c r="K787" s="204"/>
      <c r="L787" s="210"/>
      <c r="M787" s="211"/>
      <c r="N787" s="212"/>
      <c r="O787" s="212"/>
      <c r="P787" s="212"/>
      <c r="Q787" s="212"/>
      <c r="R787" s="212"/>
      <c r="S787" s="212"/>
      <c r="T787" s="213"/>
      <c r="AT787" s="214" t="s">
        <v>180</v>
      </c>
      <c r="AU787" s="214" t="s">
        <v>79</v>
      </c>
      <c r="AV787" s="11" t="s">
        <v>79</v>
      </c>
      <c r="AW787" s="11" t="s">
        <v>33</v>
      </c>
      <c r="AX787" s="11" t="s">
        <v>69</v>
      </c>
      <c r="AY787" s="214" t="s">
        <v>171</v>
      </c>
    </row>
    <row r="788" spans="2:65" s="1" customFormat="1" ht="22.5" customHeight="1">
      <c r="B788" s="39"/>
      <c r="C788" s="191" t="s">
        <v>958</v>
      </c>
      <c r="D788" s="191" t="s">
        <v>173</v>
      </c>
      <c r="E788" s="192" t="s">
        <v>959</v>
      </c>
      <c r="F788" s="193" t="s">
        <v>960</v>
      </c>
      <c r="G788" s="194" t="s">
        <v>176</v>
      </c>
      <c r="H788" s="195">
        <v>21.72</v>
      </c>
      <c r="I788" s="196"/>
      <c r="J788" s="197">
        <f>ROUND(I788*H788,2)</f>
        <v>0</v>
      </c>
      <c r="K788" s="193" t="s">
        <v>177</v>
      </c>
      <c r="L788" s="59"/>
      <c r="M788" s="198" t="s">
        <v>21</v>
      </c>
      <c r="N788" s="199" t="s">
        <v>40</v>
      </c>
      <c r="O788" s="40"/>
      <c r="P788" s="200">
        <f>O788*H788</f>
        <v>0</v>
      </c>
      <c r="Q788" s="200">
        <v>3.8999999999999999E-4</v>
      </c>
      <c r="R788" s="200">
        <f>Q788*H788</f>
        <v>8.4707999999999988E-3</v>
      </c>
      <c r="S788" s="200">
        <v>0</v>
      </c>
      <c r="T788" s="201">
        <f>S788*H788</f>
        <v>0</v>
      </c>
      <c r="AR788" s="22" t="s">
        <v>178</v>
      </c>
      <c r="AT788" s="22" t="s">
        <v>173</v>
      </c>
      <c r="AU788" s="22" t="s">
        <v>79</v>
      </c>
      <c r="AY788" s="22" t="s">
        <v>171</v>
      </c>
      <c r="BE788" s="202">
        <f>IF(N788="základní",J788,0)</f>
        <v>0</v>
      </c>
      <c r="BF788" s="202">
        <f>IF(N788="snížená",J788,0)</f>
        <v>0</v>
      </c>
      <c r="BG788" s="202">
        <f>IF(N788="zákl. přenesená",J788,0)</f>
        <v>0</v>
      </c>
      <c r="BH788" s="202">
        <f>IF(N788="sníž. přenesená",J788,0)</f>
        <v>0</v>
      </c>
      <c r="BI788" s="202">
        <f>IF(N788="nulová",J788,0)</f>
        <v>0</v>
      </c>
      <c r="BJ788" s="22" t="s">
        <v>77</v>
      </c>
      <c r="BK788" s="202">
        <f>ROUND(I788*H788,2)</f>
        <v>0</v>
      </c>
      <c r="BL788" s="22" t="s">
        <v>178</v>
      </c>
      <c r="BM788" s="22" t="s">
        <v>961</v>
      </c>
    </row>
    <row r="789" spans="2:65" s="12" customFormat="1">
      <c r="B789" s="219"/>
      <c r="C789" s="220"/>
      <c r="D789" s="215" t="s">
        <v>180</v>
      </c>
      <c r="E789" s="221" t="s">
        <v>21</v>
      </c>
      <c r="F789" s="222" t="s">
        <v>918</v>
      </c>
      <c r="G789" s="220"/>
      <c r="H789" s="223" t="s">
        <v>21</v>
      </c>
      <c r="I789" s="224"/>
      <c r="J789" s="220"/>
      <c r="K789" s="220"/>
      <c r="L789" s="225"/>
      <c r="M789" s="226"/>
      <c r="N789" s="227"/>
      <c r="O789" s="227"/>
      <c r="P789" s="227"/>
      <c r="Q789" s="227"/>
      <c r="R789" s="227"/>
      <c r="S789" s="227"/>
      <c r="T789" s="228"/>
      <c r="AT789" s="229" t="s">
        <v>180</v>
      </c>
      <c r="AU789" s="229" t="s">
        <v>79</v>
      </c>
      <c r="AV789" s="12" t="s">
        <v>77</v>
      </c>
      <c r="AW789" s="12" t="s">
        <v>33</v>
      </c>
      <c r="AX789" s="12" t="s">
        <v>69</v>
      </c>
      <c r="AY789" s="229" t="s">
        <v>171</v>
      </c>
    </row>
    <row r="790" spans="2:65" s="11" customFormat="1">
      <c r="B790" s="203"/>
      <c r="C790" s="204"/>
      <c r="D790" s="215" t="s">
        <v>180</v>
      </c>
      <c r="E790" s="216" t="s">
        <v>21</v>
      </c>
      <c r="F790" s="217" t="s">
        <v>962</v>
      </c>
      <c r="G790" s="204"/>
      <c r="H790" s="218">
        <v>10.19</v>
      </c>
      <c r="I790" s="209"/>
      <c r="J790" s="204"/>
      <c r="K790" s="204"/>
      <c r="L790" s="210"/>
      <c r="M790" s="211"/>
      <c r="N790" s="212"/>
      <c r="O790" s="212"/>
      <c r="P790" s="212"/>
      <c r="Q790" s="212"/>
      <c r="R790" s="212"/>
      <c r="S790" s="212"/>
      <c r="T790" s="213"/>
      <c r="AT790" s="214" t="s">
        <v>180</v>
      </c>
      <c r="AU790" s="214" t="s">
        <v>79</v>
      </c>
      <c r="AV790" s="11" t="s">
        <v>79</v>
      </c>
      <c r="AW790" s="11" t="s">
        <v>33</v>
      </c>
      <c r="AX790" s="11" t="s">
        <v>69</v>
      </c>
      <c r="AY790" s="214" t="s">
        <v>171</v>
      </c>
    </row>
    <row r="791" spans="2:65" s="11" customFormat="1">
      <c r="B791" s="203"/>
      <c r="C791" s="204"/>
      <c r="D791" s="205" t="s">
        <v>180</v>
      </c>
      <c r="E791" s="206" t="s">
        <v>21</v>
      </c>
      <c r="F791" s="207" t="s">
        <v>963</v>
      </c>
      <c r="G791" s="204"/>
      <c r="H791" s="208">
        <v>11.53</v>
      </c>
      <c r="I791" s="209"/>
      <c r="J791" s="204"/>
      <c r="K791" s="204"/>
      <c r="L791" s="210"/>
      <c r="M791" s="211"/>
      <c r="N791" s="212"/>
      <c r="O791" s="212"/>
      <c r="P791" s="212"/>
      <c r="Q791" s="212"/>
      <c r="R791" s="212"/>
      <c r="S791" s="212"/>
      <c r="T791" s="213"/>
      <c r="AT791" s="214" t="s">
        <v>180</v>
      </c>
      <c r="AU791" s="214" t="s">
        <v>79</v>
      </c>
      <c r="AV791" s="11" t="s">
        <v>79</v>
      </c>
      <c r="AW791" s="11" t="s">
        <v>33</v>
      </c>
      <c r="AX791" s="11" t="s">
        <v>69</v>
      </c>
      <c r="AY791" s="214" t="s">
        <v>171</v>
      </c>
    </row>
    <row r="792" spans="2:65" s="1" customFormat="1" ht="22.5" customHeight="1">
      <c r="B792" s="39"/>
      <c r="C792" s="191" t="s">
        <v>964</v>
      </c>
      <c r="D792" s="191" t="s">
        <v>173</v>
      </c>
      <c r="E792" s="192" t="s">
        <v>965</v>
      </c>
      <c r="F792" s="193" t="s">
        <v>966</v>
      </c>
      <c r="G792" s="194" t="s">
        <v>411</v>
      </c>
      <c r="H792" s="195">
        <v>505.3</v>
      </c>
      <c r="I792" s="196"/>
      <c r="J792" s="197">
        <f>ROUND(I792*H792,2)</f>
        <v>0</v>
      </c>
      <c r="K792" s="193" t="s">
        <v>177</v>
      </c>
      <c r="L792" s="59"/>
      <c r="M792" s="198" t="s">
        <v>21</v>
      </c>
      <c r="N792" s="199" t="s">
        <v>40</v>
      </c>
      <c r="O792" s="40"/>
      <c r="P792" s="200">
        <f>O792*H792</f>
        <v>0</v>
      </c>
      <c r="Q792" s="200">
        <v>9.0000000000000006E-5</v>
      </c>
      <c r="R792" s="200">
        <f>Q792*H792</f>
        <v>4.5477000000000004E-2</v>
      </c>
      <c r="S792" s="200">
        <v>0</v>
      </c>
      <c r="T792" s="201">
        <f>S792*H792</f>
        <v>0</v>
      </c>
      <c r="AR792" s="22" t="s">
        <v>178</v>
      </c>
      <c r="AT792" s="22" t="s">
        <v>173</v>
      </c>
      <c r="AU792" s="22" t="s">
        <v>79</v>
      </c>
      <c r="AY792" s="22" t="s">
        <v>171</v>
      </c>
      <c r="BE792" s="202">
        <f>IF(N792="základní",J792,0)</f>
        <v>0</v>
      </c>
      <c r="BF792" s="202">
        <f>IF(N792="snížená",J792,0)</f>
        <v>0</v>
      </c>
      <c r="BG792" s="202">
        <f>IF(N792="zákl. přenesená",J792,0)</f>
        <v>0</v>
      </c>
      <c r="BH792" s="202">
        <f>IF(N792="sníž. přenesená",J792,0)</f>
        <v>0</v>
      </c>
      <c r="BI792" s="202">
        <f>IF(N792="nulová",J792,0)</f>
        <v>0</v>
      </c>
      <c r="BJ792" s="22" t="s">
        <v>77</v>
      </c>
      <c r="BK792" s="202">
        <f>ROUND(I792*H792,2)</f>
        <v>0</v>
      </c>
      <c r="BL792" s="22" t="s">
        <v>178</v>
      </c>
      <c r="BM792" s="22" t="s">
        <v>967</v>
      </c>
    </row>
    <row r="793" spans="2:65" s="12" customFormat="1">
      <c r="B793" s="219"/>
      <c r="C793" s="220"/>
      <c r="D793" s="215" t="s">
        <v>180</v>
      </c>
      <c r="E793" s="221" t="s">
        <v>21</v>
      </c>
      <c r="F793" s="222" t="s">
        <v>364</v>
      </c>
      <c r="G793" s="220"/>
      <c r="H793" s="223" t="s">
        <v>21</v>
      </c>
      <c r="I793" s="224"/>
      <c r="J793" s="220"/>
      <c r="K793" s="220"/>
      <c r="L793" s="225"/>
      <c r="M793" s="226"/>
      <c r="N793" s="227"/>
      <c r="O793" s="227"/>
      <c r="P793" s="227"/>
      <c r="Q793" s="227"/>
      <c r="R793" s="227"/>
      <c r="S793" s="227"/>
      <c r="T793" s="228"/>
      <c r="AT793" s="229" t="s">
        <v>180</v>
      </c>
      <c r="AU793" s="229" t="s">
        <v>79</v>
      </c>
      <c r="AV793" s="12" t="s">
        <v>77</v>
      </c>
      <c r="AW793" s="12" t="s">
        <v>33</v>
      </c>
      <c r="AX793" s="12" t="s">
        <v>69</v>
      </c>
      <c r="AY793" s="229" t="s">
        <v>171</v>
      </c>
    </row>
    <row r="794" spans="2:65" s="11" customFormat="1">
      <c r="B794" s="203"/>
      <c r="C794" s="204"/>
      <c r="D794" s="215" t="s">
        <v>180</v>
      </c>
      <c r="E794" s="216" t="s">
        <v>21</v>
      </c>
      <c r="F794" s="217" t="s">
        <v>968</v>
      </c>
      <c r="G794" s="204"/>
      <c r="H794" s="218">
        <v>8.1</v>
      </c>
      <c r="I794" s="209"/>
      <c r="J794" s="204"/>
      <c r="K794" s="204"/>
      <c r="L794" s="210"/>
      <c r="M794" s="211"/>
      <c r="N794" s="212"/>
      <c r="O794" s="212"/>
      <c r="P794" s="212"/>
      <c r="Q794" s="212"/>
      <c r="R794" s="212"/>
      <c r="S794" s="212"/>
      <c r="T794" s="213"/>
      <c r="AT794" s="214" t="s">
        <v>180</v>
      </c>
      <c r="AU794" s="214" t="s">
        <v>79</v>
      </c>
      <c r="AV794" s="11" t="s">
        <v>79</v>
      </c>
      <c r="AW794" s="11" t="s">
        <v>33</v>
      </c>
      <c r="AX794" s="11" t="s">
        <v>69</v>
      </c>
      <c r="AY794" s="214" t="s">
        <v>171</v>
      </c>
    </row>
    <row r="795" spans="2:65" s="11" customFormat="1">
      <c r="B795" s="203"/>
      <c r="C795" s="204"/>
      <c r="D795" s="215" t="s">
        <v>180</v>
      </c>
      <c r="E795" s="216" t="s">
        <v>21</v>
      </c>
      <c r="F795" s="217" t="s">
        <v>969</v>
      </c>
      <c r="G795" s="204"/>
      <c r="H795" s="218">
        <v>10.5</v>
      </c>
      <c r="I795" s="209"/>
      <c r="J795" s="204"/>
      <c r="K795" s="204"/>
      <c r="L795" s="210"/>
      <c r="M795" s="211"/>
      <c r="N795" s="212"/>
      <c r="O795" s="212"/>
      <c r="P795" s="212"/>
      <c r="Q795" s="212"/>
      <c r="R795" s="212"/>
      <c r="S795" s="212"/>
      <c r="T795" s="213"/>
      <c r="AT795" s="214" t="s">
        <v>180</v>
      </c>
      <c r="AU795" s="214" t="s">
        <v>79</v>
      </c>
      <c r="AV795" s="11" t="s">
        <v>79</v>
      </c>
      <c r="AW795" s="11" t="s">
        <v>33</v>
      </c>
      <c r="AX795" s="11" t="s">
        <v>69</v>
      </c>
      <c r="AY795" s="214" t="s">
        <v>171</v>
      </c>
    </row>
    <row r="796" spans="2:65" s="12" customFormat="1">
      <c r="B796" s="219"/>
      <c r="C796" s="220"/>
      <c r="D796" s="215" t="s">
        <v>180</v>
      </c>
      <c r="E796" s="221" t="s">
        <v>21</v>
      </c>
      <c r="F796" s="222" t="s">
        <v>918</v>
      </c>
      <c r="G796" s="220"/>
      <c r="H796" s="223" t="s">
        <v>21</v>
      </c>
      <c r="I796" s="224"/>
      <c r="J796" s="220"/>
      <c r="K796" s="220"/>
      <c r="L796" s="225"/>
      <c r="M796" s="226"/>
      <c r="N796" s="227"/>
      <c r="O796" s="227"/>
      <c r="P796" s="227"/>
      <c r="Q796" s="227"/>
      <c r="R796" s="227"/>
      <c r="S796" s="227"/>
      <c r="T796" s="228"/>
      <c r="AT796" s="229" t="s">
        <v>180</v>
      </c>
      <c r="AU796" s="229" t="s">
        <v>79</v>
      </c>
      <c r="AV796" s="12" t="s">
        <v>77</v>
      </c>
      <c r="AW796" s="12" t="s">
        <v>33</v>
      </c>
      <c r="AX796" s="12" t="s">
        <v>69</v>
      </c>
      <c r="AY796" s="229" t="s">
        <v>171</v>
      </c>
    </row>
    <row r="797" spans="2:65" s="11" customFormat="1">
      <c r="B797" s="203"/>
      <c r="C797" s="204"/>
      <c r="D797" s="215" t="s">
        <v>180</v>
      </c>
      <c r="E797" s="216" t="s">
        <v>21</v>
      </c>
      <c r="F797" s="217" t="s">
        <v>970</v>
      </c>
      <c r="G797" s="204"/>
      <c r="H797" s="218">
        <v>16.2</v>
      </c>
      <c r="I797" s="209"/>
      <c r="J797" s="204"/>
      <c r="K797" s="204"/>
      <c r="L797" s="210"/>
      <c r="M797" s="211"/>
      <c r="N797" s="212"/>
      <c r="O797" s="212"/>
      <c r="P797" s="212"/>
      <c r="Q797" s="212"/>
      <c r="R797" s="212"/>
      <c r="S797" s="212"/>
      <c r="T797" s="213"/>
      <c r="AT797" s="214" t="s">
        <v>180</v>
      </c>
      <c r="AU797" s="214" t="s">
        <v>79</v>
      </c>
      <c r="AV797" s="11" t="s">
        <v>79</v>
      </c>
      <c r="AW797" s="11" t="s">
        <v>33</v>
      </c>
      <c r="AX797" s="11" t="s">
        <v>69</v>
      </c>
      <c r="AY797" s="214" t="s">
        <v>171</v>
      </c>
    </row>
    <row r="798" spans="2:65" s="11" customFormat="1">
      <c r="B798" s="203"/>
      <c r="C798" s="204"/>
      <c r="D798" s="215" t="s">
        <v>180</v>
      </c>
      <c r="E798" s="216" t="s">
        <v>21</v>
      </c>
      <c r="F798" s="217" t="s">
        <v>971</v>
      </c>
      <c r="G798" s="204"/>
      <c r="H798" s="218">
        <v>220.5</v>
      </c>
      <c r="I798" s="209"/>
      <c r="J798" s="204"/>
      <c r="K798" s="204"/>
      <c r="L798" s="210"/>
      <c r="M798" s="211"/>
      <c r="N798" s="212"/>
      <c r="O798" s="212"/>
      <c r="P798" s="212"/>
      <c r="Q798" s="212"/>
      <c r="R798" s="212"/>
      <c r="S798" s="212"/>
      <c r="T798" s="213"/>
      <c r="AT798" s="214" t="s">
        <v>180</v>
      </c>
      <c r="AU798" s="214" t="s">
        <v>79</v>
      </c>
      <c r="AV798" s="11" t="s">
        <v>79</v>
      </c>
      <c r="AW798" s="11" t="s">
        <v>33</v>
      </c>
      <c r="AX798" s="11" t="s">
        <v>69</v>
      </c>
      <c r="AY798" s="214" t="s">
        <v>171</v>
      </c>
    </row>
    <row r="799" spans="2:65" s="11" customFormat="1">
      <c r="B799" s="203"/>
      <c r="C799" s="204"/>
      <c r="D799" s="205" t="s">
        <v>180</v>
      </c>
      <c r="E799" s="206" t="s">
        <v>21</v>
      </c>
      <c r="F799" s="207" t="s">
        <v>972</v>
      </c>
      <c r="G799" s="204"/>
      <c r="H799" s="208">
        <v>250</v>
      </c>
      <c r="I799" s="209"/>
      <c r="J799" s="204"/>
      <c r="K799" s="204"/>
      <c r="L799" s="210"/>
      <c r="M799" s="211"/>
      <c r="N799" s="212"/>
      <c r="O799" s="212"/>
      <c r="P799" s="212"/>
      <c r="Q799" s="212"/>
      <c r="R799" s="212"/>
      <c r="S799" s="212"/>
      <c r="T799" s="213"/>
      <c r="AT799" s="214" t="s">
        <v>180</v>
      </c>
      <c r="AU799" s="214" t="s">
        <v>79</v>
      </c>
      <c r="AV799" s="11" t="s">
        <v>79</v>
      </c>
      <c r="AW799" s="11" t="s">
        <v>33</v>
      </c>
      <c r="AX799" s="11" t="s">
        <v>69</v>
      </c>
      <c r="AY799" s="214" t="s">
        <v>171</v>
      </c>
    </row>
    <row r="800" spans="2:65" s="1" customFormat="1" ht="22.5" customHeight="1">
      <c r="B800" s="39"/>
      <c r="C800" s="191" t="s">
        <v>973</v>
      </c>
      <c r="D800" s="191" t="s">
        <v>173</v>
      </c>
      <c r="E800" s="192" t="s">
        <v>974</v>
      </c>
      <c r="F800" s="193" t="s">
        <v>975</v>
      </c>
      <c r="G800" s="194" t="s">
        <v>184</v>
      </c>
      <c r="H800" s="195">
        <v>1</v>
      </c>
      <c r="I800" s="196"/>
      <c r="J800" s="197">
        <f>ROUND(I800*H800,2)</f>
        <v>0</v>
      </c>
      <c r="K800" s="193" t="s">
        <v>177</v>
      </c>
      <c r="L800" s="59"/>
      <c r="M800" s="198" t="s">
        <v>21</v>
      </c>
      <c r="N800" s="199" t="s">
        <v>40</v>
      </c>
      <c r="O800" s="40"/>
      <c r="P800" s="200">
        <f>O800*H800</f>
        <v>0</v>
      </c>
      <c r="Q800" s="200">
        <v>1.837</v>
      </c>
      <c r="R800" s="200">
        <f>Q800*H800</f>
        <v>1.837</v>
      </c>
      <c r="S800" s="200">
        <v>0</v>
      </c>
      <c r="T800" s="201">
        <f>S800*H800</f>
        <v>0</v>
      </c>
      <c r="AR800" s="22" t="s">
        <v>178</v>
      </c>
      <c r="AT800" s="22" t="s">
        <v>173</v>
      </c>
      <c r="AU800" s="22" t="s">
        <v>79</v>
      </c>
      <c r="AY800" s="22" t="s">
        <v>171</v>
      </c>
      <c r="BE800" s="202">
        <f>IF(N800="základní",J800,0)</f>
        <v>0</v>
      </c>
      <c r="BF800" s="202">
        <f>IF(N800="snížená",J800,0)</f>
        <v>0</v>
      </c>
      <c r="BG800" s="202">
        <f>IF(N800="zákl. přenesená",J800,0)</f>
        <v>0</v>
      </c>
      <c r="BH800" s="202">
        <f>IF(N800="sníž. přenesená",J800,0)</f>
        <v>0</v>
      </c>
      <c r="BI800" s="202">
        <f>IF(N800="nulová",J800,0)</f>
        <v>0</v>
      </c>
      <c r="BJ800" s="22" t="s">
        <v>77</v>
      </c>
      <c r="BK800" s="202">
        <f>ROUND(I800*H800,2)</f>
        <v>0</v>
      </c>
      <c r="BL800" s="22" t="s">
        <v>178</v>
      </c>
      <c r="BM800" s="22" t="s">
        <v>976</v>
      </c>
    </row>
    <row r="801" spans="2:65" s="12" customFormat="1">
      <c r="B801" s="219"/>
      <c r="C801" s="220"/>
      <c r="D801" s="215" t="s">
        <v>180</v>
      </c>
      <c r="E801" s="221" t="s">
        <v>21</v>
      </c>
      <c r="F801" s="222" t="s">
        <v>364</v>
      </c>
      <c r="G801" s="220"/>
      <c r="H801" s="223" t="s">
        <v>21</v>
      </c>
      <c r="I801" s="224"/>
      <c r="J801" s="220"/>
      <c r="K801" s="220"/>
      <c r="L801" s="225"/>
      <c r="M801" s="226"/>
      <c r="N801" s="227"/>
      <c r="O801" s="227"/>
      <c r="P801" s="227"/>
      <c r="Q801" s="227"/>
      <c r="R801" s="227"/>
      <c r="S801" s="227"/>
      <c r="T801" s="228"/>
      <c r="AT801" s="229" t="s">
        <v>180</v>
      </c>
      <c r="AU801" s="229" t="s">
        <v>79</v>
      </c>
      <c r="AV801" s="12" t="s">
        <v>77</v>
      </c>
      <c r="AW801" s="12" t="s">
        <v>33</v>
      </c>
      <c r="AX801" s="12" t="s">
        <v>69</v>
      </c>
      <c r="AY801" s="229" t="s">
        <v>171</v>
      </c>
    </row>
    <row r="802" spans="2:65" s="11" customFormat="1">
      <c r="B802" s="203"/>
      <c r="C802" s="204"/>
      <c r="D802" s="205" t="s">
        <v>180</v>
      </c>
      <c r="E802" s="206" t="s">
        <v>21</v>
      </c>
      <c r="F802" s="207" t="s">
        <v>977</v>
      </c>
      <c r="G802" s="204"/>
      <c r="H802" s="208">
        <v>1</v>
      </c>
      <c r="I802" s="209"/>
      <c r="J802" s="204"/>
      <c r="K802" s="204"/>
      <c r="L802" s="210"/>
      <c r="M802" s="211"/>
      <c r="N802" s="212"/>
      <c r="O802" s="212"/>
      <c r="P802" s="212"/>
      <c r="Q802" s="212"/>
      <c r="R802" s="212"/>
      <c r="S802" s="212"/>
      <c r="T802" s="213"/>
      <c r="AT802" s="214" t="s">
        <v>180</v>
      </c>
      <c r="AU802" s="214" t="s">
        <v>79</v>
      </c>
      <c r="AV802" s="11" t="s">
        <v>79</v>
      </c>
      <c r="AW802" s="11" t="s">
        <v>33</v>
      </c>
      <c r="AX802" s="11" t="s">
        <v>69</v>
      </c>
      <c r="AY802" s="214" t="s">
        <v>171</v>
      </c>
    </row>
    <row r="803" spans="2:65" s="1" customFormat="1" ht="22.5" customHeight="1">
      <c r="B803" s="39"/>
      <c r="C803" s="191" t="s">
        <v>978</v>
      </c>
      <c r="D803" s="191" t="s">
        <v>173</v>
      </c>
      <c r="E803" s="192" t="s">
        <v>979</v>
      </c>
      <c r="F803" s="193" t="s">
        <v>980</v>
      </c>
      <c r="G803" s="194" t="s">
        <v>184</v>
      </c>
      <c r="H803" s="195">
        <v>3</v>
      </c>
      <c r="I803" s="196"/>
      <c r="J803" s="197">
        <f>ROUND(I803*H803,2)</f>
        <v>0</v>
      </c>
      <c r="K803" s="193" t="s">
        <v>177</v>
      </c>
      <c r="L803" s="59"/>
      <c r="M803" s="198" t="s">
        <v>21</v>
      </c>
      <c r="N803" s="199" t="s">
        <v>40</v>
      </c>
      <c r="O803" s="40"/>
      <c r="P803" s="200">
        <f>O803*H803</f>
        <v>0</v>
      </c>
      <c r="Q803" s="200">
        <v>2.16</v>
      </c>
      <c r="R803" s="200">
        <f>Q803*H803</f>
        <v>6.48</v>
      </c>
      <c r="S803" s="200">
        <v>0</v>
      </c>
      <c r="T803" s="201">
        <f>S803*H803</f>
        <v>0</v>
      </c>
      <c r="AR803" s="22" t="s">
        <v>178</v>
      </c>
      <c r="AT803" s="22" t="s">
        <v>173</v>
      </c>
      <c r="AU803" s="22" t="s">
        <v>79</v>
      </c>
      <c r="AY803" s="22" t="s">
        <v>171</v>
      </c>
      <c r="BE803" s="202">
        <f>IF(N803="základní",J803,0)</f>
        <v>0</v>
      </c>
      <c r="BF803" s="202">
        <f>IF(N803="snížená",J803,0)</f>
        <v>0</v>
      </c>
      <c r="BG803" s="202">
        <f>IF(N803="zákl. přenesená",J803,0)</f>
        <v>0</v>
      </c>
      <c r="BH803" s="202">
        <f>IF(N803="sníž. přenesená",J803,0)</f>
        <v>0</v>
      </c>
      <c r="BI803" s="202">
        <f>IF(N803="nulová",J803,0)</f>
        <v>0</v>
      </c>
      <c r="BJ803" s="22" t="s">
        <v>77</v>
      </c>
      <c r="BK803" s="202">
        <f>ROUND(I803*H803,2)</f>
        <v>0</v>
      </c>
      <c r="BL803" s="22" t="s">
        <v>178</v>
      </c>
      <c r="BM803" s="22" t="s">
        <v>981</v>
      </c>
    </row>
    <row r="804" spans="2:65" s="11" customFormat="1">
      <c r="B804" s="203"/>
      <c r="C804" s="204"/>
      <c r="D804" s="205" t="s">
        <v>180</v>
      </c>
      <c r="E804" s="206" t="s">
        <v>21</v>
      </c>
      <c r="F804" s="207" t="s">
        <v>982</v>
      </c>
      <c r="G804" s="204"/>
      <c r="H804" s="208">
        <v>3</v>
      </c>
      <c r="I804" s="209"/>
      <c r="J804" s="204"/>
      <c r="K804" s="204"/>
      <c r="L804" s="210"/>
      <c r="M804" s="211"/>
      <c r="N804" s="212"/>
      <c r="O804" s="212"/>
      <c r="P804" s="212"/>
      <c r="Q804" s="212"/>
      <c r="R804" s="212"/>
      <c r="S804" s="212"/>
      <c r="T804" s="213"/>
      <c r="AT804" s="214" t="s">
        <v>180</v>
      </c>
      <c r="AU804" s="214" t="s">
        <v>79</v>
      </c>
      <c r="AV804" s="11" t="s">
        <v>79</v>
      </c>
      <c r="AW804" s="11" t="s">
        <v>33</v>
      </c>
      <c r="AX804" s="11" t="s">
        <v>69</v>
      </c>
      <c r="AY804" s="214" t="s">
        <v>171</v>
      </c>
    </row>
    <row r="805" spans="2:65" s="1" customFormat="1" ht="22.5" customHeight="1">
      <c r="B805" s="39"/>
      <c r="C805" s="191" t="s">
        <v>983</v>
      </c>
      <c r="D805" s="191" t="s">
        <v>173</v>
      </c>
      <c r="E805" s="192" t="s">
        <v>984</v>
      </c>
      <c r="F805" s="193" t="s">
        <v>985</v>
      </c>
      <c r="G805" s="194" t="s">
        <v>184</v>
      </c>
      <c r="H805" s="195">
        <v>1.0189999999999999</v>
      </c>
      <c r="I805" s="196"/>
      <c r="J805" s="197">
        <f>ROUND(I805*H805,2)</f>
        <v>0</v>
      </c>
      <c r="K805" s="193" t="s">
        <v>177</v>
      </c>
      <c r="L805" s="59"/>
      <c r="M805" s="198" t="s">
        <v>21</v>
      </c>
      <c r="N805" s="199" t="s">
        <v>40</v>
      </c>
      <c r="O805" s="40"/>
      <c r="P805" s="200">
        <f>O805*H805</f>
        <v>0</v>
      </c>
      <c r="Q805" s="200">
        <v>2.004</v>
      </c>
      <c r="R805" s="200">
        <f>Q805*H805</f>
        <v>2.0420759999999998</v>
      </c>
      <c r="S805" s="200">
        <v>0</v>
      </c>
      <c r="T805" s="201">
        <f>S805*H805</f>
        <v>0</v>
      </c>
      <c r="AR805" s="22" t="s">
        <v>178</v>
      </c>
      <c r="AT805" s="22" t="s">
        <v>173</v>
      </c>
      <c r="AU805" s="22" t="s">
        <v>79</v>
      </c>
      <c r="AY805" s="22" t="s">
        <v>171</v>
      </c>
      <c r="BE805" s="202">
        <f>IF(N805="základní",J805,0)</f>
        <v>0</v>
      </c>
      <c r="BF805" s="202">
        <f>IF(N805="snížená",J805,0)</f>
        <v>0</v>
      </c>
      <c r="BG805" s="202">
        <f>IF(N805="zákl. přenesená",J805,0)</f>
        <v>0</v>
      </c>
      <c r="BH805" s="202">
        <f>IF(N805="sníž. přenesená",J805,0)</f>
        <v>0</v>
      </c>
      <c r="BI805" s="202">
        <f>IF(N805="nulová",J805,0)</f>
        <v>0</v>
      </c>
      <c r="BJ805" s="22" t="s">
        <v>77</v>
      </c>
      <c r="BK805" s="202">
        <f>ROUND(I805*H805,2)</f>
        <v>0</v>
      </c>
      <c r="BL805" s="22" t="s">
        <v>178</v>
      </c>
      <c r="BM805" s="22" t="s">
        <v>986</v>
      </c>
    </row>
    <row r="806" spans="2:65" s="12" customFormat="1">
      <c r="B806" s="219"/>
      <c r="C806" s="220"/>
      <c r="D806" s="215" t="s">
        <v>180</v>
      </c>
      <c r="E806" s="221" t="s">
        <v>21</v>
      </c>
      <c r="F806" s="222" t="s">
        <v>987</v>
      </c>
      <c r="G806" s="220"/>
      <c r="H806" s="223" t="s">
        <v>21</v>
      </c>
      <c r="I806" s="224"/>
      <c r="J806" s="220"/>
      <c r="K806" s="220"/>
      <c r="L806" s="225"/>
      <c r="M806" s="226"/>
      <c r="N806" s="227"/>
      <c r="O806" s="227"/>
      <c r="P806" s="227"/>
      <c r="Q806" s="227"/>
      <c r="R806" s="227"/>
      <c r="S806" s="227"/>
      <c r="T806" s="228"/>
      <c r="AT806" s="229" t="s">
        <v>180</v>
      </c>
      <c r="AU806" s="229" t="s">
        <v>79</v>
      </c>
      <c r="AV806" s="12" t="s">
        <v>77</v>
      </c>
      <c r="AW806" s="12" t="s">
        <v>33</v>
      </c>
      <c r="AX806" s="12" t="s">
        <v>69</v>
      </c>
      <c r="AY806" s="229" t="s">
        <v>171</v>
      </c>
    </row>
    <row r="807" spans="2:65" s="11" customFormat="1">
      <c r="B807" s="203"/>
      <c r="C807" s="204"/>
      <c r="D807" s="205" t="s">
        <v>180</v>
      </c>
      <c r="E807" s="206" t="s">
        <v>21</v>
      </c>
      <c r="F807" s="207" t="s">
        <v>919</v>
      </c>
      <c r="G807" s="204"/>
      <c r="H807" s="208">
        <v>1.0189999999999999</v>
      </c>
      <c r="I807" s="209"/>
      <c r="J807" s="204"/>
      <c r="K807" s="204"/>
      <c r="L807" s="210"/>
      <c r="M807" s="211"/>
      <c r="N807" s="212"/>
      <c r="O807" s="212"/>
      <c r="P807" s="212"/>
      <c r="Q807" s="212"/>
      <c r="R807" s="212"/>
      <c r="S807" s="212"/>
      <c r="T807" s="213"/>
      <c r="AT807" s="214" t="s">
        <v>180</v>
      </c>
      <c r="AU807" s="214" t="s">
        <v>79</v>
      </c>
      <c r="AV807" s="11" t="s">
        <v>79</v>
      </c>
      <c r="AW807" s="11" t="s">
        <v>33</v>
      </c>
      <c r="AX807" s="11" t="s">
        <v>69</v>
      </c>
      <c r="AY807" s="214" t="s">
        <v>171</v>
      </c>
    </row>
    <row r="808" spans="2:65" s="1" customFormat="1" ht="22.5" customHeight="1">
      <c r="B808" s="39"/>
      <c r="C808" s="191" t="s">
        <v>988</v>
      </c>
      <c r="D808" s="191" t="s">
        <v>173</v>
      </c>
      <c r="E808" s="192" t="s">
        <v>989</v>
      </c>
      <c r="F808" s="193" t="s">
        <v>990</v>
      </c>
      <c r="G808" s="194" t="s">
        <v>184</v>
      </c>
      <c r="H808" s="195">
        <v>6.6</v>
      </c>
      <c r="I808" s="196"/>
      <c r="J808" s="197">
        <f>ROUND(I808*H808,2)</f>
        <v>0</v>
      </c>
      <c r="K808" s="193" t="s">
        <v>177</v>
      </c>
      <c r="L808" s="59"/>
      <c r="M808" s="198" t="s">
        <v>21</v>
      </c>
      <c r="N808" s="199" t="s">
        <v>40</v>
      </c>
      <c r="O808" s="40"/>
      <c r="P808" s="200">
        <f>O808*H808</f>
        <v>0</v>
      </c>
      <c r="Q808" s="200">
        <v>0.42</v>
      </c>
      <c r="R808" s="200">
        <f>Q808*H808</f>
        <v>2.7719999999999998</v>
      </c>
      <c r="S808" s="200">
        <v>0</v>
      </c>
      <c r="T808" s="201">
        <f>S808*H808</f>
        <v>0</v>
      </c>
      <c r="AR808" s="22" t="s">
        <v>178</v>
      </c>
      <c r="AT808" s="22" t="s">
        <v>173</v>
      </c>
      <c r="AU808" s="22" t="s">
        <v>79</v>
      </c>
      <c r="AY808" s="22" t="s">
        <v>171</v>
      </c>
      <c r="BE808" s="202">
        <f>IF(N808="základní",J808,0)</f>
        <v>0</v>
      </c>
      <c r="BF808" s="202">
        <f>IF(N808="snížená",J808,0)</f>
        <v>0</v>
      </c>
      <c r="BG808" s="202">
        <f>IF(N808="zákl. přenesená",J808,0)</f>
        <v>0</v>
      </c>
      <c r="BH808" s="202">
        <f>IF(N808="sníž. přenesená",J808,0)</f>
        <v>0</v>
      </c>
      <c r="BI808" s="202">
        <f>IF(N808="nulová",J808,0)</f>
        <v>0</v>
      </c>
      <c r="BJ808" s="22" t="s">
        <v>77</v>
      </c>
      <c r="BK808" s="202">
        <f>ROUND(I808*H808,2)</f>
        <v>0</v>
      </c>
      <c r="BL808" s="22" t="s">
        <v>178</v>
      </c>
      <c r="BM808" s="22" t="s">
        <v>991</v>
      </c>
    </row>
    <row r="809" spans="2:65" s="11" customFormat="1">
      <c r="B809" s="203"/>
      <c r="C809" s="204"/>
      <c r="D809" s="205" t="s">
        <v>180</v>
      </c>
      <c r="E809" s="206" t="s">
        <v>21</v>
      </c>
      <c r="F809" s="207" t="s">
        <v>992</v>
      </c>
      <c r="G809" s="204"/>
      <c r="H809" s="208">
        <v>6.6</v>
      </c>
      <c r="I809" s="209"/>
      <c r="J809" s="204"/>
      <c r="K809" s="204"/>
      <c r="L809" s="210"/>
      <c r="M809" s="211"/>
      <c r="N809" s="212"/>
      <c r="O809" s="212"/>
      <c r="P809" s="212"/>
      <c r="Q809" s="212"/>
      <c r="R809" s="212"/>
      <c r="S809" s="212"/>
      <c r="T809" s="213"/>
      <c r="AT809" s="214" t="s">
        <v>180</v>
      </c>
      <c r="AU809" s="214" t="s">
        <v>79</v>
      </c>
      <c r="AV809" s="11" t="s">
        <v>79</v>
      </c>
      <c r="AW809" s="11" t="s">
        <v>33</v>
      </c>
      <c r="AX809" s="11" t="s">
        <v>69</v>
      </c>
      <c r="AY809" s="214" t="s">
        <v>171</v>
      </c>
    </row>
    <row r="810" spans="2:65" s="1" customFormat="1" ht="22.5" customHeight="1">
      <c r="B810" s="39"/>
      <c r="C810" s="191" t="s">
        <v>993</v>
      </c>
      <c r="D810" s="191" t="s">
        <v>173</v>
      </c>
      <c r="E810" s="192" t="s">
        <v>994</v>
      </c>
      <c r="F810" s="193" t="s">
        <v>995</v>
      </c>
      <c r="G810" s="194" t="s">
        <v>176</v>
      </c>
      <c r="H810" s="195">
        <v>42.95</v>
      </c>
      <c r="I810" s="196"/>
      <c r="J810" s="197">
        <f>ROUND(I810*H810,2)</f>
        <v>0</v>
      </c>
      <c r="K810" s="193" t="s">
        <v>177</v>
      </c>
      <c r="L810" s="59"/>
      <c r="M810" s="198" t="s">
        <v>21</v>
      </c>
      <c r="N810" s="199" t="s">
        <v>40</v>
      </c>
      <c r="O810" s="40"/>
      <c r="P810" s="200">
        <f>O810*H810</f>
        <v>0</v>
      </c>
      <c r="Q810" s="200">
        <v>0.27272000000000002</v>
      </c>
      <c r="R810" s="200">
        <f>Q810*H810</f>
        <v>11.713324000000002</v>
      </c>
      <c r="S810" s="200">
        <v>0</v>
      </c>
      <c r="T810" s="201">
        <f>S810*H810</f>
        <v>0</v>
      </c>
      <c r="AR810" s="22" t="s">
        <v>178</v>
      </c>
      <c r="AT810" s="22" t="s">
        <v>173</v>
      </c>
      <c r="AU810" s="22" t="s">
        <v>79</v>
      </c>
      <c r="AY810" s="22" t="s">
        <v>171</v>
      </c>
      <c r="BE810" s="202">
        <f>IF(N810="základní",J810,0)</f>
        <v>0</v>
      </c>
      <c r="BF810" s="202">
        <f>IF(N810="snížená",J810,0)</f>
        <v>0</v>
      </c>
      <c r="BG810" s="202">
        <f>IF(N810="zákl. přenesená",J810,0)</f>
        <v>0</v>
      </c>
      <c r="BH810" s="202">
        <f>IF(N810="sníž. přenesená",J810,0)</f>
        <v>0</v>
      </c>
      <c r="BI810" s="202">
        <f>IF(N810="nulová",J810,0)</f>
        <v>0</v>
      </c>
      <c r="BJ810" s="22" t="s">
        <v>77</v>
      </c>
      <c r="BK810" s="202">
        <f>ROUND(I810*H810,2)</f>
        <v>0</v>
      </c>
      <c r="BL810" s="22" t="s">
        <v>178</v>
      </c>
      <c r="BM810" s="22" t="s">
        <v>996</v>
      </c>
    </row>
    <row r="811" spans="2:65" s="11" customFormat="1" ht="27">
      <c r="B811" s="203"/>
      <c r="C811" s="204"/>
      <c r="D811" s="205" t="s">
        <v>180</v>
      </c>
      <c r="E811" s="206" t="s">
        <v>21</v>
      </c>
      <c r="F811" s="207" t="s">
        <v>997</v>
      </c>
      <c r="G811" s="204"/>
      <c r="H811" s="208">
        <v>42.95</v>
      </c>
      <c r="I811" s="209"/>
      <c r="J811" s="204"/>
      <c r="K811" s="204"/>
      <c r="L811" s="210"/>
      <c r="M811" s="211"/>
      <c r="N811" s="212"/>
      <c r="O811" s="212"/>
      <c r="P811" s="212"/>
      <c r="Q811" s="212"/>
      <c r="R811" s="212"/>
      <c r="S811" s="212"/>
      <c r="T811" s="213"/>
      <c r="AT811" s="214" t="s">
        <v>180</v>
      </c>
      <c r="AU811" s="214" t="s">
        <v>79</v>
      </c>
      <c r="AV811" s="11" t="s">
        <v>79</v>
      </c>
      <c r="AW811" s="11" t="s">
        <v>33</v>
      </c>
      <c r="AX811" s="11" t="s">
        <v>69</v>
      </c>
      <c r="AY811" s="214" t="s">
        <v>171</v>
      </c>
    </row>
    <row r="812" spans="2:65" s="1" customFormat="1" ht="22.5" customHeight="1">
      <c r="B812" s="39"/>
      <c r="C812" s="191" t="s">
        <v>998</v>
      </c>
      <c r="D812" s="191" t="s">
        <v>173</v>
      </c>
      <c r="E812" s="192" t="s">
        <v>999</v>
      </c>
      <c r="F812" s="193" t="s">
        <v>1000</v>
      </c>
      <c r="G812" s="194" t="s">
        <v>285</v>
      </c>
      <c r="H812" s="195">
        <v>27</v>
      </c>
      <c r="I812" s="196"/>
      <c r="J812" s="197">
        <f>ROUND(I812*H812,2)</f>
        <v>0</v>
      </c>
      <c r="K812" s="193" t="s">
        <v>177</v>
      </c>
      <c r="L812" s="59"/>
      <c r="M812" s="198" t="s">
        <v>21</v>
      </c>
      <c r="N812" s="199" t="s">
        <v>40</v>
      </c>
      <c r="O812" s="40"/>
      <c r="P812" s="200">
        <f>O812*H812</f>
        <v>0</v>
      </c>
      <c r="Q812" s="200">
        <v>1.6979999999999999E-2</v>
      </c>
      <c r="R812" s="200">
        <f>Q812*H812</f>
        <v>0.45845999999999998</v>
      </c>
      <c r="S812" s="200">
        <v>0</v>
      </c>
      <c r="T812" s="201">
        <f>S812*H812</f>
        <v>0</v>
      </c>
      <c r="AR812" s="22" t="s">
        <v>178</v>
      </c>
      <c r="AT812" s="22" t="s">
        <v>173</v>
      </c>
      <c r="AU812" s="22" t="s">
        <v>79</v>
      </c>
      <c r="AY812" s="22" t="s">
        <v>171</v>
      </c>
      <c r="BE812" s="202">
        <f>IF(N812="základní",J812,0)</f>
        <v>0</v>
      </c>
      <c r="BF812" s="202">
        <f>IF(N812="snížená",J812,0)</f>
        <v>0</v>
      </c>
      <c r="BG812" s="202">
        <f>IF(N812="zákl. přenesená",J812,0)</f>
        <v>0</v>
      </c>
      <c r="BH812" s="202">
        <f>IF(N812="sníž. přenesená",J812,0)</f>
        <v>0</v>
      </c>
      <c r="BI812" s="202">
        <f>IF(N812="nulová",J812,0)</f>
        <v>0</v>
      </c>
      <c r="BJ812" s="22" t="s">
        <v>77</v>
      </c>
      <c r="BK812" s="202">
        <f>ROUND(I812*H812,2)</f>
        <v>0</v>
      </c>
      <c r="BL812" s="22" t="s">
        <v>178</v>
      </c>
      <c r="BM812" s="22" t="s">
        <v>1001</v>
      </c>
    </row>
    <row r="813" spans="2:65" s="12" customFormat="1">
      <c r="B813" s="219"/>
      <c r="C813" s="220"/>
      <c r="D813" s="215" t="s">
        <v>180</v>
      </c>
      <c r="E813" s="221" t="s">
        <v>21</v>
      </c>
      <c r="F813" s="222" t="s">
        <v>1002</v>
      </c>
      <c r="G813" s="220"/>
      <c r="H813" s="223" t="s">
        <v>21</v>
      </c>
      <c r="I813" s="224"/>
      <c r="J813" s="220"/>
      <c r="K813" s="220"/>
      <c r="L813" s="225"/>
      <c r="M813" s="226"/>
      <c r="N813" s="227"/>
      <c r="O813" s="227"/>
      <c r="P813" s="227"/>
      <c r="Q813" s="227"/>
      <c r="R813" s="227"/>
      <c r="S813" s="227"/>
      <c r="T813" s="228"/>
      <c r="AT813" s="229" t="s">
        <v>180</v>
      </c>
      <c r="AU813" s="229" t="s">
        <v>79</v>
      </c>
      <c r="AV813" s="12" t="s">
        <v>77</v>
      </c>
      <c r="AW813" s="12" t="s">
        <v>33</v>
      </c>
      <c r="AX813" s="12" t="s">
        <v>69</v>
      </c>
      <c r="AY813" s="229" t="s">
        <v>171</v>
      </c>
    </row>
    <row r="814" spans="2:65" s="11" customFormat="1">
      <c r="B814" s="203"/>
      <c r="C814" s="204"/>
      <c r="D814" s="215" t="s">
        <v>180</v>
      </c>
      <c r="E814" s="216" t="s">
        <v>21</v>
      </c>
      <c r="F814" s="217" t="s">
        <v>1003</v>
      </c>
      <c r="G814" s="204"/>
      <c r="H814" s="218">
        <v>1</v>
      </c>
      <c r="I814" s="209"/>
      <c r="J814" s="204"/>
      <c r="K814" s="204"/>
      <c r="L814" s="210"/>
      <c r="M814" s="211"/>
      <c r="N814" s="212"/>
      <c r="O814" s="212"/>
      <c r="P814" s="212"/>
      <c r="Q814" s="212"/>
      <c r="R814" s="212"/>
      <c r="S814" s="212"/>
      <c r="T814" s="213"/>
      <c r="AT814" s="214" t="s">
        <v>180</v>
      </c>
      <c r="AU814" s="214" t="s">
        <v>79</v>
      </c>
      <c r="AV814" s="11" t="s">
        <v>79</v>
      </c>
      <c r="AW814" s="11" t="s">
        <v>33</v>
      </c>
      <c r="AX814" s="11" t="s">
        <v>69</v>
      </c>
      <c r="AY814" s="214" t="s">
        <v>171</v>
      </c>
    </row>
    <row r="815" spans="2:65" s="11" customFormat="1">
      <c r="B815" s="203"/>
      <c r="C815" s="204"/>
      <c r="D815" s="215" t="s">
        <v>180</v>
      </c>
      <c r="E815" s="216" t="s">
        <v>21</v>
      </c>
      <c r="F815" s="217" t="s">
        <v>1004</v>
      </c>
      <c r="G815" s="204"/>
      <c r="H815" s="218">
        <v>4</v>
      </c>
      <c r="I815" s="209"/>
      <c r="J815" s="204"/>
      <c r="K815" s="204"/>
      <c r="L815" s="210"/>
      <c r="M815" s="211"/>
      <c r="N815" s="212"/>
      <c r="O815" s="212"/>
      <c r="P815" s="212"/>
      <c r="Q815" s="212"/>
      <c r="R815" s="212"/>
      <c r="S815" s="212"/>
      <c r="T815" s="213"/>
      <c r="AT815" s="214" t="s">
        <v>180</v>
      </c>
      <c r="AU815" s="214" t="s">
        <v>79</v>
      </c>
      <c r="AV815" s="11" t="s">
        <v>79</v>
      </c>
      <c r="AW815" s="11" t="s">
        <v>33</v>
      </c>
      <c r="AX815" s="11" t="s">
        <v>69</v>
      </c>
      <c r="AY815" s="214" t="s">
        <v>171</v>
      </c>
    </row>
    <row r="816" spans="2:65" s="11" customFormat="1">
      <c r="B816" s="203"/>
      <c r="C816" s="204"/>
      <c r="D816" s="215" t="s">
        <v>180</v>
      </c>
      <c r="E816" s="216" t="s">
        <v>21</v>
      </c>
      <c r="F816" s="217" t="s">
        <v>1005</v>
      </c>
      <c r="G816" s="204"/>
      <c r="H816" s="218">
        <v>8</v>
      </c>
      <c r="I816" s="209"/>
      <c r="J816" s="204"/>
      <c r="K816" s="204"/>
      <c r="L816" s="210"/>
      <c r="M816" s="211"/>
      <c r="N816" s="212"/>
      <c r="O816" s="212"/>
      <c r="P816" s="212"/>
      <c r="Q816" s="212"/>
      <c r="R816" s="212"/>
      <c r="S816" s="212"/>
      <c r="T816" s="213"/>
      <c r="AT816" s="214" t="s">
        <v>180</v>
      </c>
      <c r="AU816" s="214" t="s">
        <v>79</v>
      </c>
      <c r="AV816" s="11" t="s">
        <v>79</v>
      </c>
      <c r="AW816" s="11" t="s">
        <v>33</v>
      </c>
      <c r="AX816" s="11" t="s">
        <v>69</v>
      </c>
      <c r="AY816" s="214" t="s">
        <v>171</v>
      </c>
    </row>
    <row r="817" spans="2:65" s="11" customFormat="1">
      <c r="B817" s="203"/>
      <c r="C817" s="204"/>
      <c r="D817" s="215" t="s">
        <v>180</v>
      </c>
      <c r="E817" s="216" t="s">
        <v>21</v>
      </c>
      <c r="F817" s="217" t="s">
        <v>1006</v>
      </c>
      <c r="G817" s="204"/>
      <c r="H817" s="218">
        <v>9</v>
      </c>
      <c r="I817" s="209"/>
      <c r="J817" s="204"/>
      <c r="K817" s="204"/>
      <c r="L817" s="210"/>
      <c r="M817" s="211"/>
      <c r="N817" s="212"/>
      <c r="O817" s="212"/>
      <c r="P817" s="212"/>
      <c r="Q817" s="212"/>
      <c r="R817" s="212"/>
      <c r="S817" s="212"/>
      <c r="T817" s="213"/>
      <c r="AT817" s="214" t="s">
        <v>180</v>
      </c>
      <c r="AU817" s="214" t="s">
        <v>79</v>
      </c>
      <c r="AV817" s="11" t="s">
        <v>79</v>
      </c>
      <c r="AW817" s="11" t="s">
        <v>33</v>
      </c>
      <c r="AX817" s="11" t="s">
        <v>69</v>
      </c>
      <c r="AY817" s="214" t="s">
        <v>171</v>
      </c>
    </row>
    <row r="818" spans="2:65" s="11" customFormat="1">
      <c r="B818" s="203"/>
      <c r="C818" s="204"/>
      <c r="D818" s="215" t="s">
        <v>180</v>
      </c>
      <c r="E818" s="216" t="s">
        <v>21</v>
      </c>
      <c r="F818" s="217" t="s">
        <v>1007</v>
      </c>
      <c r="G818" s="204"/>
      <c r="H818" s="218">
        <v>2</v>
      </c>
      <c r="I818" s="209"/>
      <c r="J818" s="204"/>
      <c r="K818" s="204"/>
      <c r="L818" s="210"/>
      <c r="M818" s="211"/>
      <c r="N818" s="212"/>
      <c r="O818" s="212"/>
      <c r="P818" s="212"/>
      <c r="Q818" s="212"/>
      <c r="R818" s="212"/>
      <c r="S818" s="212"/>
      <c r="T818" s="213"/>
      <c r="AT818" s="214" t="s">
        <v>180</v>
      </c>
      <c r="AU818" s="214" t="s">
        <v>79</v>
      </c>
      <c r="AV818" s="11" t="s">
        <v>79</v>
      </c>
      <c r="AW818" s="11" t="s">
        <v>33</v>
      </c>
      <c r="AX818" s="11" t="s">
        <v>69</v>
      </c>
      <c r="AY818" s="214" t="s">
        <v>171</v>
      </c>
    </row>
    <row r="819" spans="2:65" s="11" customFormat="1">
      <c r="B819" s="203"/>
      <c r="C819" s="204"/>
      <c r="D819" s="215" t="s">
        <v>180</v>
      </c>
      <c r="E819" s="216" t="s">
        <v>21</v>
      </c>
      <c r="F819" s="217" t="s">
        <v>1008</v>
      </c>
      <c r="G819" s="204"/>
      <c r="H819" s="218">
        <v>1</v>
      </c>
      <c r="I819" s="209"/>
      <c r="J819" s="204"/>
      <c r="K819" s="204"/>
      <c r="L819" s="210"/>
      <c r="M819" s="211"/>
      <c r="N819" s="212"/>
      <c r="O819" s="212"/>
      <c r="P819" s="212"/>
      <c r="Q819" s="212"/>
      <c r="R819" s="212"/>
      <c r="S819" s="212"/>
      <c r="T819" s="213"/>
      <c r="AT819" s="214" t="s">
        <v>180</v>
      </c>
      <c r="AU819" s="214" t="s">
        <v>79</v>
      </c>
      <c r="AV819" s="11" t="s">
        <v>79</v>
      </c>
      <c r="AW819" s="11" t="s">
        <v>33</v>
      </c>
      <c r="AX819" s="11" t="s">
        <v>69</v>
      </c>
      <c r="AY819" s="214" t="s">
        <v>171</v>
      </c>
    </row>
    <row r="820" spans="2:65" s="11" customFormat="1">
      <c r="B820" s="203"/>
      <c r="C820" s="204"/>
      <c r="D820" s="215" t="s">
        <v>180</v>
      </c>
      <c r="E820" s="216" t="s">
        <v>21</v>
      </c>
      <c r="F820" s="217" t="s">
        <v>1009</v>
      </c>
      <c r="G820" s="204"/>
      <c r="H820" s="218">
        <v>1</v>
      </c>
      <c r="I820" s="209"/>
      <c r="J820" s="204"/>
      <c r="K820" s="204"/>
      <c r="L820" s="210"/>
      <c r="M820" s="211"/>
      <c r="N820" s="212"/>
      <c r="O820" s="212"/>
      <c r="P820" s="212"/>
      <c r="Q820" s="212"/>
      <c r="R820" s="212"/>
      <c r="S820" s="212"/>
      <c r="T820" s="213"/>
      <c r="AT820" s="214" t="s">
        <v>180</v>
      </c>
      <c r="AU820" s="214" t="s">
        <v>79</v>
      </c>
      <c r="AV820" s="11" t="s">
        <v>79</v>
      </c>
      <c r="AW820" s="11" t="s">
        <v>33</v>
      </c>
      <c r="AX820" s="11" t="s">
        <v>69</v>
      </c>
      <c r="AY820" s="214" t="s">
        <v>171</v>
      </c>
    </row>
    <row r="821" spans="2:65" s="11" customFormat="1">
      <c r="B821" s="203"/>
      <c r="C821" s="204"/>
      <c r="D821" s="205" t="s">
        <v>180</v>
      </c>
      <c r="E821" s="206" t="s">
        <v>21</v>
      </c>
      <c r="F821" s="207" t="s">
        <v>1010</v>
      </c>
      <c r="G821" s="204"/>
      <c r="H821" s="208">
        <v>1</v>
      </c>
      <c r="I821" s="209"/>
      <c r="J821" s="204"/>
      <c r="K821" s="204"/>
      <c r="L821" s="210"/>
      <c r="M821" s="211"/>
      <c r="N821" s="212"/>
      <c r="O821" s="212"/>
      <c r="P821" s="212"/>
      <c r="Q821" s="212"/>
      <c r="R821" s="212"/>
      <c r="S821" s="212"/>
      <c r="T821" s="213"/>
      <c r="AT821" s="214" t="s">
        <v>180</v>
      </c>
      <c r="AU821" s="214" t="s">
        <v>79</v>
      </c>
      <c r="AV821" s="11" t="s">
        <v>79</v>
      </c>
      <c r="AW821" s="11" t="s">
        <v>33</v>
      </c>
      <c r="AX821" s="11" t="s">
        <v>69</v>
      </c>
      <c r="AY821" s="214" t="s">
        <v>171</v>
      </c>
    </row>
    <row r="822" spans="2:65" s="1" customFormat="1" ht="22.5" customHeight="1">
      <c r="B822" s="39"/>
      <c r="C822" s="230" t="s">
        <v>1011</v>
      </c>
      <c r="D822" s="230" t="s">
        <v>290</v>
      </c>
      <c r="E822" s="231" t="s">
        <v>1012</v>
      </c>
      <c r="F822" s="232" t="s">
        <v>1013</v>
      </c>
      <c r="G822" s="233" t="s">
        <v>285</v>
      </c>
      <c r="H822" s="234">
        <v>2</v>
      </c>
      <c r="I822" s="235"/>
      <c r="J822" s="236">
        <f>ROUND(I822*H822,2)</f>
        <v>0</v>
      </c>
      <c r="K822" s="232" t="s">
        <v>177</v>
      </c>
      <c r="L822" s="237"/>
      <c r="M822" s="238" t="s">
        <v>21</v>
      </c>
      <c r="N822" s="239" t="s">
        <v>40</v>
      </c>
      <c r="O822" s="40"/>
      <c r="P822" s="200">
        <f>O822*H822</f>
        <v>0</v>
      </c>
      <c r="Q822" s="200">
        <v>1.9359999999999999E-2</v>
      </c>
      <c r="R822" s="200">
        <f>Q822*H822</f>
        <v>3.8719999999999997E-2</v>
      </c>
      <c r="S822" s="200">
        <v>0</v>
      </c>
      <c r="T822" s="201">
        <f>S822*H822</f>
        <v>0</v>
      </c>
      <c r="AR822" s="22" t="s">
        <v>212</v>
      </c>
      <c r="AT822" s="22" t="s">
        <v>290</v>
      </c>
      <c r="AU822" s="22" t="s">
        <v>79</v>
      </c>
      <c r="AY822" s="22" t="s">
        <v>171</v>
      </c>
      <c r="BE822" s="202">
        <f>IF(N822="základní",J822,0)</f>
        <v>0</v>
      </c>
      <c r="BF822" s="202">
        <f>IF(N822="snížená",J822,0)</f>
        <v>0</v>
      </c>
      <c r="BG822" s="202">
        <f>IF(N822="zákl. přenesená",J822,0)</f>
        <v>0</v>
      </c>
      <c r="BH822" s="202">
        <f>IF(N822="sníž. přenesená",J822,0)</f>
        <v>0</v>
      </c>
      <c r="BI822" s="202">
        <f>IF(N822="nulová",J822,0)</f>
        <v>0</v>
      </c>
      <c r="BJ822" s="22" t="s">
        <v>77</v>
      </c>
      <c r="BK822" s="202">
        <f>ROUND(I822*H822,2)</f>
        <v>0</v>
      </c>
      <c r="BL822" s="22" t="s">
        <v>178</v>
      </c>
      <c r="BM822" s="22" t="s">
        <v>1014</v>
      </c>
    </row>
    <row r="823" spans="2:65" s="12" customFormat="1">
      <c r="B823" s="219"/>
      <c r="C823" s="220"/>
      <c r="D823" s="215" t="s">
        <v>180</v>
      </c>
      <c r="E823" s="221" t="s">
        <v>21</v>
      </c>
      <c r="F823" s="222" t="s">
        <v>1002</v>
      </c>
      <c r="G823" s="220"/>
      <c r="H823" s="223" t="s">
        <v>21</v>
      </c>
      <c r="I823" s="224"/>
      <c r="J823" s="220"/>
      <c r="K823" s="220"/>
      <c r="L823" s="225"/>
      <c r="M823" s="226"/>
      <c r="N823" s="227"/>
      <c r="O823" s="227"/>
      <c r="P823" s="227"/>
      <c r="Q823" s="227"/>
      <c r="R823" s="227"/>
      <c r="S823" s="227"/>
      <c r="T823" s="228"/>
      <c r="AT823" s="229" t="s">
        <v>180</v>
      </c>
      <c r="AU823" s="229" t="s">
        <v>79</v>
      </c>
      <c r="AV823" s="12" t="s">
        <v>77</v>
      </c>
      <c r="AW823" s="12" t="s">
        <v>33</v>
      </c>
      <c r="AX823" s="12" t="s">
        <v>69</v>
      </c>
      <c r="AY823" s="229" t="s">
        <v>171</v>
      </c>
    </row>
    <row r="824" spans="2:65" s="11" customFormat="1">
      <c r="B824" s="203"/>
      <c r="C824" s="204"/>
      <c r="D824" s="205" t="s">
        <v>180</v>
      </c>
      <c r="E824" s="206" t="s">
        <v>21</v>
      </c>
      <c r="F824" s="207" t="s">
        <v>1007</v>
      </c>
      <c r="G824" s="204"/>
      <c r="H824" s="208">
        <v>2</v>
      </c>
      <c r="I824" s="209"/>
      <c r="J824" s="204"/>
      <c r="K824" s="204"/>
      <c r="L824" s="210"/>
      <c r="M824" s="211"/>
      <c r="N824" s="212"/>
      <c r="O824" s="212"/>
      <c r="P824" s="212"/>
      <c r="Q824" s="212"/>
      <c r="R824" s="212"/>
      <c r="S824" s="212"/>
      <c r="T824" s="213"/>
      <c r="AT824" s="214" t="s">
        <v>180</v>
      </c>
      <c r="AU824" s="214" t="s">
        <v>79</v>
      </c>
      <c r="AV824" s="11" t="s">
        <v>79</v>
      </c>
      <c r="AW824" s="11" t="s">
        <v>33</v>
      </c>
      <c r="AX824" s="11" t="s">
        <v>69</v>
      </c>
      <c r="AY824" s="214" t="s">
        <v>171</v>
      </c>
    </row>
    <row r="825" spans="2:65" s="1" customFormat="1" ht="22.5" customHeight="1">
      <c r="B825" s="39"/>
      <c r="C825" s="230" t="s">
        <v>1015</v>
      </c>
      <c r="D825" s="230" t="s">
        <v>290</v>
      </c>
      <c r="E825" s="231" t="s">
        <v>1016</v>
      </c>
      <c r="F825" s="232" t="s">
        <v>1017</v>
      </c>
      <c r="G825" s="233" t="s">
        <v>285</v>
      </c>
      <c r="H825" s="234">
        <v>13</v>
      </c>
      <c r="I825" s="235"/>
      <c r="J825" s="236">
        <f>ROUND(I825*H825,2)</f>
        <v>0</v>
      </c>
      <c r="K825" s="232" t="s">
        <v>177</v>
      </c>
      <c r="L825" s="237"/>
      <c r="M825" s="238" t="s">
        <v>21</v>
      </c>
      <c r="N825" s="239" t="s">
        <v>40</v>
      </c>
      <c r="O825" s="40"/>
      <c r="P825" s="200">
        <f>O825*H825</f>
        <v>0</v>
      </c>
      <c r="Q825" s="200">
        <v>1.992E-2</v>
      </c>
      <c r="R825" s="200">
        <f>Q825*H825</f>
        <v>0.25896000000000002</v>
      </c>
      <c r="S825" s="200">
        <v>0</v>
      </c>
      <c r="T825" s="201">
        <f>S825*H825</f>
        <v>0</v>
      </c>
      <c r="AR825" s="22" t="s">
        <v>212</v>
      </c>
      <c r="AT825" s="22" t="s">
        <v>290</v>
      </c>
      <c r="AU825" s="22" t="s">
        <v>79</v>
      </c>
      <c r="AY825" s="22" t="s">
        <v>171</v>
      </c>
      <c r="BE825" s="202">
        <f>IF(N825="základní",J825,0)</f>
        <v>0</v>
      </c>
      <c r="BF825" s="202">
        <f>IF(N825="snížená",J825,0)</f>
        <v>0</v>
      </c>
      <c r="BG825" s="202">
        <f>IF(N825="zákl. přenesená",J825,0)</f>
        <v>0</v>
      </c>
      <c r="BH825" s="202">
        <f>IF(N825="sníž. přenesená",J825,0)</f>
        <v>0</v>
      </c>
      <c r="BI825" s="202">
        <f>IF(N825="nulová",J825,0)</f>
        <v>0</v>
      </c>
      <c r="BJ825" s="22" t="s">
        <v>77</v>
      </c>
      <c r="BK825" s="202">
        <f>ROUND(I825*H825,2)</f>
        <v>0</v>
      </c>
      <c r="BL825" s="22" t="s">
        <v>178</v>
      </c>
      <c r="BM825" s="22" t="s">
        <v>1018</v>
      </c>
    </row>
    <row r="826" spans="2:65" s="12" customFormat="1">
      <c r="B826" s="219"/>
      <c r="C826" s="220"/>
      <c r="D826" s="215" t="s">
        <v>180</v>
      </c>
      <c r="E826" s="221" t="s">
        <v>21</v>
      </c>
      <c r="F826" s="222" t="s">
        <v>1002</v>
      </c>
      <c r="G826" s="220"/>
      <c r="H826" s="223" t="s">
        <v>21</v>
      </c>
      <c r="I826" s="224"/>
      <c r="J826" s="220"/>
      <c r="K826" s="220"/>
      <c r="L826" s="225"/>
      <c r="M826" s="226"/>
      <c r="N826" s="227"/>
      <c r="O826" s="227"/>
      <c r="P826" s="227"/>
      <c r="Q826" s="227"/>
      <c r="R826" s="227"/>
      <c r="S826" s="227"/>
      <c r="T826" s="228"/>
      <c r="AT826" s="229" t="s">
        <v>180</v>
      </c>
      <c r="AU826" s="229" t="s">
        <v>79</v>
      </c>
      <c r="AV826" s="12" t="s">
        <v>77</v>
      </c>
      <c r="AW826" s="12" t="s">
        <v>33</v>
      </c>
      <c r="AX826" s="12" t="s">
        <v>69</v>
      </c>
      <c r="AY826" s="229" t="s">
        <v>171</v>
      </c>
    </row>
    <row r="827" spans="2:65" s="11" customFormat="1">
      <c r="B827" s="203"/>
      <c r="C827" s="204"/>
      <c r="D827" s="215" t="s">
        <v>180</v>
      </c>
      <c r="E827" s="216" t="s">
        <v>21</v>
      </c>
      <c r="F827" s="217" t="s">
        <v>1004</v>
      </c>
      <c r="G827" s="204"/>
      <c r="H827" s="218">
        <v>4</v>
      </c>
      <c r="I827" s="209"/>
      <c r="J827" s="204"/>
      <c r="K827" s="204"/>
      <c r="L827" s="210"/>
      <c r="M827" s="211"/>
      <c r="N827" s="212"/>
      <c r="O827" s="212"/>
      <c r="P827" s="212"/>
      <c r="Q827" s="212"/>
      <c r="R827" s="212"/>
      <c r="S827" s="212"/>
      <c r="T827" s="213"/>
      <c r="AT827" s="214" t="s">
        <v>180</v>
      </c>
      <c r="AU827" s="214" t="s">
        <v>79</v>
      </c>
      <c r="AV827" s="11" t="s">
        <v>79</v>
      </c>
      <c r="AW827" s="11" t="s">
        <v>33</v>
      </c>
      <c r="AX827" s="11" t="s">
        <v>69</v>
      </c>
      <c r="AY827" s="214" t="s">
        <v>171</v>
      </c>
    </row>
    <row r="828" spans="2:65" s="11" customFormat="1">
      <c r="B828" s="203"/>
      <c r="C828" s="204"/>
      <c r="D828" s="215" t="s">
        <v>180</v>
      </c>
      <c r="E828" s="216" t="s">
        <v>21</v>
      </c>
      <c r="F828" s="217" t="s">
        <v>1005</v>
      </c>
      <c r="G828" s="204"/>
      <c r="H828" s="218">
        <v>8</v>
      </c>
      <c r="I828" s="209"/>
      <c r="J828" s="204"/>
      <c r="K828" s="204"/>
      <c r="L828" s="210"/>
      <c r="M828" s="211"/>
      <c r="N828" s="212"/>
      <c r="O828" s="212"/>
      <c r="P828" s="212"/>
      <c r="Q828" s="212"/>
      <c r="R828" s="212"/>
      <c r="S828" s="212"/>
      <c r="T828" s="213"/>
      <c r="AT828" s="214" t="s">
        <v>180</v>
      </c>
      <c r="AU828" s="214" t="s">
        <v>79</v>
      </c>
      <c r="AV828" s="11" t="s">
        <v>79</v>
      </c>
      <c r="AW828" s="11" t="s">
        <v>33</v>
      </c>
      <c r="AX828" s="11" t="s">
        <v>69</v>
      </c>
      <c r="AY828" s="214" t="s">
        <v>171</v>
      </c>
    </row>
    <row r="829" spans="2:65" s="11" customFormat="1">
      <c r="B829" s="203"/>
      <c r="C829" s="204"/>
      <c r="D829" s="205" t="s">
        <v>180</v>
      </c>
      <c r="E829" s="206" t="s">
        <v>21</v>
      </c>
      <c r="F829" s="207" t="s">
        <v>1008</v>
      </c>
      <c r="G829" s="204"/>
      <c r="H829" s="208">
        <v>1</v>
      </c>
      <c r="I829" s="209"/>
      <c r="J829" s="204"/>
      <c r="K829" s="204"/>
      <c r="L829" s="210"/>
      <c r="M829" s="211"/>
      <c r="N829" s="212"/>
      <c r="O829" s="212"/>
      <c r="P829" s="212"/>
      <c r="Q829" s="212"/>
      <c r="R829" s="212"/>
      <c r="S829" s="212"/>
      <c r="T829" s="213"/>
      <c r="AT829" s="214" t="s">
        <v>180</v>
      </c>
      <c r="AU829" s="214" t="s">
        <v>79</v>
      </c>
      <c r="AV829" s="11" t="s">
        <v>79</v>
      </c>
      <c r="AW829" s="11" t="s">
        <v>33</v>
      </c>
      <c r="AX829" s="11" t="s">
        <v>69</v>
      </c>
      <c r="AY829" s="214" t="s">
        <v>171</v>
      </c>
    </row>
    <row r="830" spans="2:65" s="1" customFormat="1" ht="22.5" customHeight="1">
      <c r="B830" s="39"/>
      <c r="C830" s="230" t="s">
        <v>1019</v>
      </c>
      <c r="D830" s="230" t="s">
        <v>290</v>
      </c>
      <c r="E830" s="231" t="s">
        <v>1020</v>
      </c>
      <c r="F830" s="232" t="s">
        <v>1021</v>
      </c>
      <c r="G830" s="233" t="s">
        <v>285</v>
      </c>
      <c r="H830" s="234">
        <v>1</v>
      </c>
      <c r="I830" s="235"/>
      <c r="J830" s="236">
        <f>ROUND(I830*H830,2)</f>
        <v>0</v>
      </c>
      <c r="K830" s="232" t="s">
        <v>177</v>
      </c>
      <c r="L830" s="237"/>
      <c r="M830" s="238" t="s">
        <v>21</v>
      </c>
      <c r="N830" s="239" t="s">
        <v>40</v>
      </c>
      <c r="O830" s="40"/>
      <c r="P830" s="200">
        <f>O830*H830</f>
        <v>0</v>
      </c>
      <c r="Q830" s="200">
        <v>2.053E-2</v>
      </c>
      <c r="R830" s="200">
        <f>Q830*H830</f>
        <v>2.053E-2</v>
      </c>
      <c r="S830" s="200">
        <v>0</v>
      </c>
      <c r="T830" s="201">
        <f>S830*H830</f>
        <v>0</v>
      </c>
      <c r="AR830" s="22" t="s">
        <v>212</v>
      </c>
      <c r="AT830" s="22" t="s">
        <v>290</v>
      </c>
      <c r="AU830" s="22" t="s">
        <v>79</v>
      </c>
      <c r="AY830" s="22" t="s">
        <v>171</v>
      </c>
      <c r="BE830" s="202">
        <f>IF(N830="základní",J830,0)</f>
        <v>0</v>
      </c>
      <c r="BF830" s="202">
        <f>IF(N830="snížená",J830,0)</f>
        <v>0</v>
      </c>
      <c r="BG830" s="202">
        <f>IF(N830="zákl. přenesená",J830,0)</f>
        <v>0</v>
      </c>
      <c r="BH830" s="202">
        <f>IF(N830="sníž. přenesená",J830,0)</f>
        <v>0</v>
      </c>
      <c r="BI830" s="202">
        <f>IF(N830="nulová",J830,0)</f>
        <v>0</v>
      </c>
      <c r="BJ830" s="22" t="s">
        <v>77</v>
      </c>
      <c r="BK830" s="202">
        <f>ROUND(I830*H830,2)</f>
        <v>0</v>
      </c>
      <c r="BL830" s="22" t="s">
        <v>178</v>
      </c>
      <c r="BM830" s="22" t="s">
        <v>1022</v>
      </c>
    </row>
    <row r="831" spans="2:65" s="12" customFormat="1">
      <c r="B831" s="219"/>
      <c r="C831" s="220"/>
      <c r="D831" s="215" t="s">
        <v>180</v>
      </c>
      <c r="E831" s="221" t="s">
        <v>21</v>
      </c>
      <c r="F831" s="222" t="s">
        <v>1002</v>
      </c>
      <c r="G831" s="220"/>
      <c r="H831" s="223" t="s">
        <v>21</v>
      </c>
      <c r="I831" s="224"/>
      <c r="J831" s="220"/>
      <c r="K831" s="220"/>
      <c r="L831" s="225"/>
      <c r="M831" s="226"/>
      <c r="N831" s="227"/>
      <c r="O831" s="227"/>
      <c r="P831" s="227"/>
      <c r="Q831" s="227"/>
      <c r="R831" s="227"/>
      <c r="S831" s="227"/>
      <c r="T831" s="228"/>
      <c r="AT831" s="229" t="s">
        <v>180</v>
      </c>
      <c r="AU831" s="229" t="s">
        <v>79</v>
      </c>
      <c r="AV831" s="12" t="s">
        <v>77</v>
      </c>
      <c r="AW831" s="12" t="s">
        <v>33</v>
      </c>
      <c r="AX831" s="12" t="s">
        <v>69</v>
      </c>
      <c r="AY831" s="229" t="s">
        <v>171</v>
      </c>
    </row>
    <row r="832" spans="2:65" s="11" customFormat="1">
      <c r="B832" s="203"/>
      <c r="C832" s="204"/>
      <c r="D832" s="205" t="s">
        <v>180</v>
      </c>
      <c r="E832" s="206" t="s">
        <v>21</v>
      </c>
      <c r="F832" s="207" t="s">
        <v>1003</v>
      </c>
      <c r="G832" s="204"/>
      <c r="H832" s="208">
        <v>1</v>
      </c>
      <c r="I832" s="209"/>
      <c r="J832" s="204"/>
      <c r="K832" s="204"/>
      <c r="L832" s="210"/>
      <c r="M832" s="211"/>
      <c r="N832" s="212"/>
      <c r="O832" s="212"/>
      <c r="P832" s="212"/>
      <c r="Q832" s="212"/>
      <c r="R832" s="212"/>
      <c r="S832" s="212"/>
      <c r="T832" s="213"/>
      <c r="AT832" s="214" t="s">
        <v>180</v>
      </c>
      <c r="AU832" s="214" t="s">
        <v>79</v>
      </c>
      <c r="AV832" s="11" t="s">
        <v>79</v>
      </c>
      <c r="AW832" s="11" t="s">
        <v>33</v>
      </c>
      <c r="AX832" s="11" t="s">
        <v>69</v>
      </c>
      <c r="AY832" s="214" t="s">
        <v>171</v>
      </c>
    </row>
    <row r="833" spans="2:65" s="1" customFormat="1" ht="22.5" customHeight="1">
      <c r="B833" s="39"/>
      <c r="C833" s="230" t="s">
        <v>1023</v>
      </c>
      <c r="D833" s="230" t="s">
        <v>290</v>
      </c>
      <c r="E833" s="231" t="s">
        <v>1024</v>
      </c>
      <c r="F833" s="232" t="s">
        <v>1025</v>
      </c>
      <c r="G833" s="233" t="s">
        <v>285</v>
      </c>
      <c r="H833" s="234">
        <v>11</v>
      </c>
      <c r="I833" s="235"/>
      <c r="J833" s="236">
        <f>ROUND(I833*H833,2)</f>
        <v>0</v>
      </c>
      <c r="K833" s="232" t="s">
        <v>177</v>
      </c>
      <c r="L833" s="237"/>
      <c r="M833" s="238" t="s">
        <v>21</v>
      </c>
      <c r="N833" s="239" t="s">
        <v>40</v>
      </c>
      <c r="O833" s="40"/>
      <c r="P833" s="200">
        <f>O833*H833</f>
        <v>0</v>
      </c>
      <c r="Q833" s="200">
        <v>2.265E-2</v>
      </c>
      <c r="R833" s="200">
        <f>Q833*H833</f>
        <v>0.24915000000000001</v>
      </c>
      <c r="S833" s="200">
        <v>0</v>
      </c>
      <c r="T833" s="201">
        <f>S833*H833</f>
        <v>0</v>
      </c>
      <c r="AR833" s="22" t="s">
        <v>212</v>
      </c>
      <c r="AT833" s="22" t="s">
        <v>290</v>
      </c>
      <c r="AU833" s="22" t="s">
        <v>79</v>
      </c>
      <c r="AY833" s="22" t="s">
        <v>171</v>
      </c>
      <c r="BE833" s="202">
        <f>IF(N833="základní",J833,0)</f>
        <v>0</v>
      </c>
      <c r="BF833" s="202">
        <f>IF(N833="snížená",J833,0)</f>
        <v>0</v>
      </c>
      <c r="BG833" s="202">
        <f>IF(N833="zákl. přenesená",J833,0)</f>
        <v>0</v>
      </c>
      <c r="BH833" s="202">
        <f>IF(N833="sníž. přenesená",J833,0)</f>
        <v>0</v>
      </c>
      <c r="BI833" s="202">
        <f>IF(N833="nulová",J833,0)</f>
        <v>0</v>
      </c>
      <c r="BJ833" s="22" t="s">
        <v>77</v>
      </c>
      <c r="BK833" s="202">
        <f>ROUND(I833*H833,2)</f>
        <v>0</v>
      </c>
      <c r="BL833" s="22" t="s">
        <v>178</v>
      </c>
      <c r="BM833" s="22" t="s">
        <v>1026</v>
      </c>
    </row>
    <row r="834" spans="2:65" s="12" customFormat="1">
      <c r="B834" s="219"/>
      <c r="C834" s="220"/>
      <c r="D834" s="215" t="s">
        <v>180</v>
      </c>
      <c r="E834" s="221" t="s">
        <v>21</v>
      </c>
      <c r="F834" s="222" t="s">
        <v>1002</v>
      </c>
      <c r="G834" s="220"/>
      <c r="H834" s="223" t="s">
        <v>21</v>
      </c>
      <c r="I834" s="224"/>
      <c r="J834" s="220"/>
      <c r="K834" s="220"/>
      <c r="L834" s="225"/>
      <c r="M834" s="226"/>
      <c r="N834" s="227"/>
      <c r="O834" s="227"/>
      <c r="P834" s="227"/>
      <c r="Q834" s="227"/>
      <c r="R834" s="227"/>
      <c r="S834" s="227"/>
      <c r="T834" s="228"/>
      <c r="AT834" s="229" t="s">
        <v>180</v>
      </c>
      <c r="AU834" s="229" t="s">
        <v>79</v>
      </c>
      <c r="AV834" s="12" t="s">
        <v>77</v>
      </c>
      <c r="AW834" s="12" t="s">
        <v>33</v>
      </c>
      <c r="AX834" s="12" t="s">
        <v>69</v>
      </c>
      <c r="AY834" s="229" t="s">
        <v>171</v>
      </c>
    </row>
    <row r="835" spans="2:65" s="11" customFormat="1">
      <c r="B835" s="203"/>
      <c r="C835" s="204"/>
      <c r="D835" s="215" t="s">
        <v>180</v>
      </c>
      <c r="E835" s="216" t="s">
        <v>21</v>
      </c>
      <c r="F835" s="217" t="s">
        <v>1006</v>
      </c>
      <c r="G835" s="204"/>
      <c r="H835" s="218">
        <v>9</v>
      </c>
      <c r="I835" s="209"/>
      <c r="J835" s="204"/>
      <c r="K835" s="204"/>
      <c r="L835" s="210"/>
      <c r="M835" s="211"/>
      <c r="N835" s="212"/>
      <c r="O835" s="212"/>
      <c r="P835" s="212"/>
      <c r="Q835" s="212"/>
      <c r="R835" s="212"/>
      <c r="S835" s="212"/>
      <c r="T835" s="213"/>
      <c r="AT835" s="214" t="s">
        <v>180</v>
      </c>
      <c r="AU835" s="214" t="s">
        <v>79</v>
      </c>
      <c r="AV835" s="11" t="s">
        <v>79</v>
      </c>
      <c r="AW835" s="11" t="s">
        <v>33</v>
      </c>
      <c r="AX835" s="11" t="s">
        <v>69</v>
      </c>
      <c r="AY835" s="214" t="s">
        <v>171</v>
      </c>
    </row>
    <row r="836" spans="2:65" s="11" customFormat="1">
      <c r="B836" s="203"/>
      <c r="C836" s="204"/>
      <c r="D836" s="215" t="s">
        <v>180</v>
      </c>
      <c r="E836" s="216" t="s">
        <v>21</v>
      </c>
      <c r="F836" s="217" t="s">
        <v>1009</v>
      </c>
      <c r="G836" s="204"/>
      <c r="H836" s="218">
        <v>1</v>
      </c>
      <c r="I836" s="209"/>
      <c r="J836" s="204"/>
      <c r="K836" s="204"/>
      <c r="L836" s="210"/>
      <c r="M836" s="211"/>
      <c r="N836" s="212"/>
      <c r="O836" s="212"/>
      <c r="P836" s="212"/>
      <c r="Q836" s="212"/>
      <c r="R836" s="212"/>
      <c r="S836" s="212"/>
      <c r="T836" s="213"/>
      <c r="AT836" s="214" t="s">
        <v>180</v>
      </c>
      <c r="AU836" s="214" t="s">
        <v>79</v>
      </c>
      <c r="AV836" s="11" t="s">
        <v>79</v>
      </c>
      <c r="AW836" s="11" t="s">
        <v>33</v>
      </c>
      <c r="AX836" s="11" t="s">
        <v>69</v>
      </c>
      <c r="AY836" s="214" t="s">
        <v>171</v>
      </c>
    </row>
    <row r="837" spans="2:65" s="11" customFormat="1">
      <c r="B837" s="203"/>
      <c r="C837" s="204"/>
      <c r="D837" s="205" t="s">
        <v>180</v>
      </c>
      <c r="E837" s="206" t="s">
        <v>21</v>
      </c>
      <c r="F837" s="207" t="s">
        <v>1010</v>
      </c>
      <c r="G837" s="204"/>
      <c r="H837" s="208">
        <v>1</v>
      </c>
      <c r="I837" s="209"/>
      <c r="J837" s="204"/>
      <c r="K837" s="204"/>
      <c r="L837" s="210"/>
      <c r="M837" s="211"/>
      <c r="N837" s="212"/>
      <c r="O837" s="212"/>
      <c r="P837" s="212"/>
      <c r="Q837" s="212"/>
      <c r="R837" s="212"/>
      <c r="S837" s="212"/>
      <c r="T837" s="213"/>
      <c r="AT837" s="214" t="s">
        <v>180</v>
      </c>
      <c r="AU837" s="214" t="s">
        <v>79</v>
      </c>
      <c r="AV837" s="11" t="s">
        <v>79</v>
      </c>
      <c r="AW837" s="11" t="s">
        <v>33</v>
      </c>
      <c r="AX837" s="11" t="s">
        <v>69</v>
      </c>
      <c r="AY837" s="214" t="s">
        <v>171</v>
      </c>
    </row>
    <row r="838" spans="2:65" s="1" customFormat="1" ht="22.5" customHeight="1">
      <c r="B838" s="39"/>
      <c r="C838" s="191" t="s">
        <v>1027</v>
      </c>
      <c r="D838" s="191" t="s">
        <v>173</v>
      </c>
      <c r="E838" s="192" t="s">
        <v>1028</v>
      </c>
      <c r="F838" s="193" t="s">
        <v>1029</v>
      </c>
      <c r="G838" s="194" t="s">
        <v>285</v>
      </c>
      <c r="H838" s="195">
        <v>7</v>
      </c>
      <c r="I838" s="196"/>
      <c r="J838" s="197">
        <f>ROUND(I838*H838,2)</f>
        <v>0</v>
      </c>
      <c r="K838" s="193" t="s">
        <v>177</v>
      </c>
      <c r="L838" s="59"/>
      <c r="M838" s="198" t="s">
        <v>21</v>
      </c>
      <c r="N838" s="199" t="s">
        <v>40</v>
      </c>
      <c r="O838" s="40"/>
      <c r="P838" s="200">
        <f>O838*H838</f>
        <v>0</v>
      </c>
      <c r="Q838" s="200">
        <v>0.44169999999999998</v>
      </c>
      <c r="R838" s="200">
        <f>Q838*H838</f>
        <v>3.0918999999999999</v>
      </c>
      <c r="S838" s="200">
        <v>0</v>
      </c>
      <c r="T838" s="201">
        <f>S838*H838</f>
        <v>0</v>
      </c>
      <c r="AR838" s="22" t="s">
        <v>178</v>
      </c>
      <c r="AT838" s="22" t="s">
        <v>173</v>
      </c>
      <c r="AU838" s="22" t="s">
        <v>79</v>
      </c>
      <c r="AY838" s="22" t="s">
        <v>171</v>
      </c>
      <c r="BE838" s="202">
        <f>IF(N838="základní",J838,0)</f>
        <v>0</v>
      </c>
      <c r="BF838" s="202">
        <f>IF(N838="snížená",J838,0)</f>
        <v>0</v>
      </c>
      <c r="BG838" s="202">
        <f>IF(N838="zákl. přenesená",J838,0)</f>
        <v>0</v>
      </c>
      <c r="BH838" s="202">
        <f>IF(N838="sníž. přenesená",J838,0)</f>
        <v>0</v>
      </c>
      <c r="BI838" s="202">
        <f>IF(N838="nulová",J838,0)</f>
        <v>0</v>
      </c>
      <c r="BJ838" s="22" t="s">
        <v>77</v>
      </c>
      <c r="BK838" s="202">
        <f>ROUND(I838*H838,2)</f>
        <v>0</v>
      </c>
      <c r="BL838" s="22" t="s">
        <v>178</v>
      </c>
      <c r="BM838" s="22" t="s">
        <v>1030</v>
      </c>
    </row>
    <row r="839" spans="2:65" s="12" customFormat="1">
      <c r="B839" s="219"/>
      <c r="C839" s="220"/>
      <c r="D839" s="215" t="s">
        <v>180</v>
      </c>
      <c r="E839" s="221" t="s">
        <v>21</v>
      </c>
      <c r="F839" s="222" t="s">
        <v>1002</v>
      </c>
      <c r="G839" s="220"/>
      <c r="H839" s="223" t="s">
        <v>21</v>
      </c>
      <c r="I839" s="224"/>
      <c r="J839" s="220"/>
      <c r="K839" s="220"/>
      <c r="L839" s="225"/>
      <c r="M839" s="226"/>
      <c r="N839" s="227"/>
      <c r="O839" s="227"/>
      <c r="P839" s="227"/>
      <c r="Q839" s="227"/>
      <c r="R839" s="227"/>
      <c r="S839" s="227"/>
      <c r="T839" s="228"/>
      <c r="AT839" s="229" t="s">
        <v>180</v>
      </c>
      <c r="AU839" s="229" t="s">
        <v>79</v>
      </c>
      <c r="AV839" s="12" t="s">
        <v>77</v>
      </c>
      <c r="AW839" s="12" t="s">
        <v>33</v>
      </c>
      <c r="AX839" s="12" t="s">
        <v>69</v>
      </c>
      <c r="AY839" s="229" t="s">
        <v>171</v>
      </c>
    </row>
    <row r="840" spans="2:65" s="11" customFormat="1">
      <c r="B840" s="203"/>
      <c r="C840" s="204"/>
      <c r="D840" s="215" t="s">
        <v>180</v>
      </c>
      <c r="E840" s="216" t="s">
        <v>21</v>
      </c>
      <c r="F840" s="217" t="s">
        <v>1031</v>
      </c>
      <c r="G840" s="204"/>
      <c r="H840" s="218">
        <v>1</v>
      </c>
      <c r="I840" s="209"/>
      <c r="J840" s="204"/>
      <c r="K840" s="204"/>
      <c r="L840" s="210"/>
      <c r="M840" s="211"/>
      <c r="N840" s="212"/>
      <c r="O840" s="212"/>
      <c r="P840" s="212"/>
      <c r="Q840" s="212"/>
      <c r="R840" s="212"/>
      <c r="S840" s="212"/>
      <c r="T840" s="213"/>
      <c r="AT840" s="214" t="s">
        <v>180</v>
      </c>
      <c r="AU840" s="214" t="s">
        <v>79</v>
      </c>
      <c r="AV840" s="11" t="s">
        <v>79</v>
      </c>
      <c r="AW840" s="11" t="s">
        <v>33</v>
      </c>
      <c r="AX840" s="11" t="s">
        <v>69</v>
      </c>
      <c r="AY840" s="214" t="s">
        <v>171</v>
      </c>
    </row>
    <row r="841" spans="2:65" s="11" customFormat="1">
      <c r="B841" s="203"/>
      <c r="C841" s="204"/>
      <c r="D841" s="215" t="s">
        <v>180</v>
      </c>
      <c r="E841" s="216" t="s">
        <v>21</v>
      </c>
      <c r="F841" s="217" t="s">
        <v>1032</v>
      </c>
      <c r="G841" s="204"/>
      <c r="H841" s="218">
        <v>1</v>
      </c>
      <c r="I841" s="209"/>
      <c r="J841" s="204"/>
      <c r="K841" s="204"/>
      <c r="L841" s="210"/>
      <c r="M841" s="211"/>
      <c r="N841" s="212"/>
      <c r="O841" s="212"/>
      <c r="P841" s="212"/>
      <c r="Q841" s="212"/>
      <c r="R841" s="212"/>
      <c r="S841" s="212"/>
      <c r="T841" s="213"/>
      <c r="AT841" s="214" t="s">
        <v>180</v>
      </c>
      <c r="AU841" s="214" t="s">
        <v>79</v>
      </c>
      <c r="AV841" s="11" t="s">
        <v>79</v>
      </c>
      <c r="AW841" s="11" t="s">
        <v>33</v>
      </c>
      <c r="AX841" s="11" t="s">
        <v>69</v>
      </c>
      <c r="AY841" s="214" t="s">
        <v>171</v>
      </c>
    </row>
    <row r="842" spans="2:65" s="11" customFormat="1">
      <c r="B842" s="203"/>
      <c r="C842" s="204"/>
      <c r="D842" s="215" t="s">
        <v>180</v>
      </c>
      <c r="E842" s="216" t="s">
        <v>21</v>
      </c>
      <c r="F842" s="217" t="s">
        <v>1033</v>
      </c>
      <c r="G842" s="204"/>
      <c r="H842" s="218">
        <v>1</v>
      </c>
      <c r="I842" s="209"/>
      <c r="J842" s="204"/>
      <c r="K842" s="204"/>
      <c r="L842" s="210"/>
      <c r="M842" s="211"/>
      <c r="N842" s="212"/>
      <c r="O842" s="212"/>
      <c r="P842" s="212"/>
      <c r="Q842" s="212"/>
      <c r="R842" s="212"/>
      <c r="S842" s="212"/>
      <c r="T842" s="213"/>
      <c r="AT842" s="214" t="s">
        <v>180</v>
      </c>
      <c r="AU842" s="214" t="s">
        <v>79</v>
      </c>
      <c r="AV842" s="11" t="s">
        <v>79</v>
      </c>
      <c r="AW842" s="11" t="s">
        <v>33</v>
      </c>
      <c r="AX842" s="11" t="s">
        <v>69</v>
      </c>
      <c r="AY842" s="214" t="s">
        <v>171</v>
      </c>
    </row>
    <row r="843" spans="2:65" s="11" customFormat="1">
      <c r="B843" s="203"/>
      <c r="C843" s="204"/>
      <c r="D843" s="215" t="s">
        <v>180</v>
      </c>
      <c r="E843" s="216" t="s">
        <v>21</v>
      </c>
      <c r="F843" s="217" t="s">
        <v>1034</v>
      </c>
      <c r="G843" s="204"/>
      <c r="H843" s="218">
        <v>1</v>
      </c>
      <c r="I843" s="209"/>
      <c r="J843" s="204"/>
      <c r="K843" s="204"/>
      <c r="L843" s="210"/>
      <c r="M843" s="211"/>
      <c r="N843" s="212"/>
      <c r="O843" s="212"/>
      <c r="P843" s="212"/>
      <c r="Q843" s="212"/>
      <c r="R843" s="212"/>
      <c r="S843" s="212"/>
      <c r="T843" s="213"/>
      <c r="AT843" s="214" t="s">
        <v>180</v>
      </c>
      <c r="AU843" s="214" t="s">
        <v>79</v>
      </c>
      <c r="AV843" s="11" t="s">
        <v>79</v>
      </c>
      <c r="AW843" s="11" t="s">
        <v>33</v>
      </c>
      <c r="AX843" s="11" t="s">
        <v>69</v>
      </c>
      <c r="AY843" s="214" t="s">
        <v>171</v>
      </c>
    </row>
    <row r="844" spans="2:65" s="11" customFormat="1">
      <c r="B844" s="203"/>
      <c r="C844" s="204"/>
      <c r="D844" s="215" t="s">
        <v>180</v>
      </c>
      <c r="E844" s="216" t="s">
        <v>21</v>
      </c>
      <c r="F844" s="217" t="s">
        <v>1035</v>
      </c>
      <c r="G844" s="204"/>
      <c r="H844" s="218">
        <v>2</v>
      </c>
      <c r="I844" s="209"/>
      <c r="J844" s="204"/>
      <c r="K844" s="204"/>
      <c r="L844" s="210"/>
      <c r="M844" s="211"/>
      <c r="N844" s="212"/>
      <c r="O844" s="212"/>
      <c r="P844" s="212"/>
      <c r="Q844" s="212"/>
      <c r="R844" s="212"/>
      <c r="S844" s="212"/>
      <c r="T844" s="213"/>
      <c r="AT844" s="214" t="s">
        <v>180</v>
      </c>
      <c r="AU844" s="214" t="s">
        <v>79</v>
      </c>
      <c r="AV844" s="11" t="s">
        <v>79</v>
      </c>
      <c r="AW844" s="11" t="s">
        <v>33</v>
      </c>
      <c r="AX844" s="11" t="s">
        <v>69</v>
      </c>
      <c r="AY844" s="214" t="s">
        <v>171</v>
      </c>
    </row>
    <row r="845" spans="2:65" s="11" customFormat="1">
      <c r="B845" s="203"/>
      <c r="C845" s="204"/>
      <c r="D845" s="205" t="s">
        <v>180</v>
      </c>
      <c r="E845" s="206" t="s">
        <v>21</v>
      </c>
      <c r="F845" s="207" t="s">
        <v>1036</v>
      </c>
      <c r="G845" s="204"/>
      <c r="H845" s="208">
        <v>1</v>
      </c>
      <c r="I845" s="209"/>
      <c r="J845" s="204"/>
      <c r="K845" s="204"/>
      <c r="L845" s="210"/>
      <c r="M845" s="211"/>
      <c r="N845" s="212"/>
      <c r="O845" s="212"/>
      <c r="P845" s="212"/>
      <c r="Q845" s="212"/>
      <c r="R845" s="212"/>
      <c r="S845" s="212"/>
      <c r="T845" s="213"/>
      <c r="AT845" s="214" t="s">
        <v>180</v>
      </c>
      <c r="AU845" s="214" t="s">
        <v>79</v>
      </c>
      <c r="AV845" s="11" t="s">
        <v>79</v>
      </c>
      <c r="AW845" s="11" t="s">
        <v>33</v>
      </c>
      <c r="AX845" s="11" t="s">
        <v>69</v>
      </c>
      <c r="AY845" s="214" t="s">
        <v>171</v>
      </c>
    </row>
    <row r="846" spans="2:65" s="1" customFormat="1" ht="22.5" customHeight="1">
      <c r="B846" s="39"/>
      <c r="C846" s="230" t="s">
        <v>1037</v>
      </c>
      <c r="D846" s="230" t="s">
        <v>290</v>
      </c>
      <c r="E846" s="231" t="s">
        <v>1038</v>
      </c>
      <c r="F846" s="232" t="s">
        <v>1039</v>
      </c>
      <c r="G846" s="233" t="s">
        <v>285</v>
      </c>
      <c r="H846" s="234">
        <v>1</v>
      </c>
      <c r="I846" s="235"/>
      <c r="J846" s="236">
        <f>ROUND(I846*H846,2)</f>
        <v>0</v>
      </c>
      <c r="K846" s="232" t="s">
        <v>21</v>
      </c>
      <c r="L846" s="237"/>
      <c r="M846" s="238" t="s">
        <v>21</v>
      </c>
      <c r="N846" s="239" t="s">
        <v>40</v>
      </c>
      <c r="O846" s="40"/>
      <c r="P846" s="200">
        <f>O846*H846</f>
        <v>0</v>
      </c>
      <c r="Q846" s="200">
        <v>2.3279999999999999E-2</v>
      </c>
      <c r="R846" s="200">
        <f>Q846*H846</f>
        <v>2.3279999999999999E-2</v>
      </c>
      <c r="S846" s="200">
        <v>0</v>
      </c>
      <c r="T846" s="201">
        <f>S846*H846</f>
        <v>0</v>
      </c>
      <c r="AR846" s="22" t="s">
        <v>212</v>
      </c>
      <c r="AT846" s="22" t="s">
        <v>290</v>
      </c>
      <c r="AU846" s="22" t="s">
        <v>79</v>
      </c>
      <c r="AY846" s="22" t="s">
        <v>171</v>
      </c>
      <c r="BE846" s="202">
        <f>IF(N846="základní",J846,0)</f>
        <v>0</v>
      </c>
      <c r="BF846" s="202">
        <f>IF(N846="snížená",J846,0)</f>
        <v>0</v>
      </c>
      <c r="BG846" s="202">
        <f>IF(N846="zákl. přenesená",J846,0)</f>
        <v>0</v>
      </c>
      <c r="BH846" s="202">
        <f>IF(N846="sníž. přenesená",J846,0)</f>
        <v>0</v>
      </c>
      <c r="BI846" s="202">
        <f>IF(N846="nulová",J846,0)</f>
        <v>0</v>
      </c>
      <c r="BJ846" s="22" t="s">
        <v>77</v>
      </c>
      <c r="BK846" s="202">
        <f>ROUND(I846*H846,2)</f>
        <v>0</v>
      </c>
      <c r="BL846" s="22" t="s">
        <v>178</v>
      </c>
      <c r="BM846" s="22" t="s">
        <v>1040</v>
      </c>
    </row>
    <row r="847" spans="2:65" s="12" customFormat="1">
      <c r="B847" s="219"/>
      <c r="C847" s="220"/>
      <c r="D847" s="215" t="s">
        <v>180</v>
      </c>
      <c r="E847" s="221" t="s">
        <v>21</v>
      </c>
      <c r="F847" s="222" t="s">
        <v>1002</v>
      </c>
      <c r="G847" s="220"/>
      <c r="H847" s="223" t="s">
        <v>21</v>
      </c>
      <c r="I847" s="224"/>
      <c r="J847" s="220"/>
      <c r="K847" s="220"/>
      <c r="L847" s="225"/>
      <c r="M847" s="226"/>
      <c r="N847" s="227"/>
      <c r="O847" s="227"/>
      <c r="P847" s="227"/>
      <c r="Q847" s="227"/>
      <c r="R847" s="227"/>
      <c r="S847" s="227"/>
      <c r="T847" s="228"/>
      <c r="AT847" s="229" t="s">
        <v>180</v>
      </c>
      <c r="AU847" s="229" t="s">
        <v>79</v>
      </c>
      <c r="AV847" s="12" t="s">
        <v>77</v>
      </c>
      <c r="AW847" s="12" t="s">
        <v>33</v>
      </c>
      <c r="AX847" s="12" t="s">
        <v>69</v>
      </c>
      <c r="AY847" s="229" t="s">
        <v>171</v>
      </c>
    </row>
    <row r="848" spans="2:65" s="11" customFormat="1">
      <c r="B848" s="203"/>
      <c r="C848" s="204"/>
      <c r="D848" s="205" t="s">
        <v>180</v>
      </c>
      <c r="E848" s="206" t="s">
        <v>21</v>
      </c>
      <c r="F848" s="207" t="s">
        <v>1034</v>
      </c>
      <c r="G848" s="204"/>
      <c r="H848" s="208">
        <v>1</v>
      </c>
      <c r="I848" s="209"/>
      <c r="J848" s="204"/>
      <c r="K848" s="204"/>
      <c r="L848" s="210"/>
      <c r="M848" s="211"/>
      <c r="N848" s="212"/>
      <c r="O848" s="212"/>
      <c r="P848" s="212"/>
      <c r="Q848" s="212"/>
      <c r="R848" s="212"/>
      <c r="S848" s="212"/>
      <c r="T848" s="213"/>
      <c r="AT848" s="214" t="s">
        <v>180</v>
      </c>
      <c r="AU848" s="214" t="s">
        <v>79</v>
      </c>
      <c r="AV848" s="11" t="s">
        <v>79</v>
      </c>
      <c r="AW848" s="11" t="s">
        <v>33</v>
      </c>
      <c r="AX848" s="11" t="s">
        <v>69</v>
      </c>
      <c r="AY848" s="214" t="s">
        <v>171</v>
      </c>
    </row>
    <row r="849" spans="2:65" s="1" customFormat="1" ht="22.5" customHeight="1">
      <c r="B849" s="39"/>
      <c r="C849" s="230" t="s">
        <v>1041</v>
      </c>
      <c r="D849" s="230" t="s">
        <v>290</v>
      </c>
      <c r="E849" s="231" t="s">
        <v>1042</v>
      </c>
      <c r="F849" s="232" t="s">
        <v>1043</v>
      </c>
      <c r="G849" s="233" t="s">
        <v>285</v>
      </c>
      <c r="H849" s="234">
        <v>2</v>
      </c>
      <c r="I849" s="235"/>
      <c r="J849" s="236">
        <f>ROUND(I849*H849,2)</f>
        <v>0</v>
      </c>
      <c r="K849" s="232" t="s">
        <v>21</v>
      </c>
      <c r="L849" s="237"/>
      <c r="M849" s="238" t="s">
        <v>21</v>
      </c>
      <c r="N849" s="239" t="s">
        <v>40</v>
      </c>
      <c r="O849" s="40"/>
      <c r="P849" s="200">
        <f>O849*H849</f>
        <v>0</v>
      </c>
      <c r="Q849" s="200">
        <v>2.3279999999999999E-2</v>
      </c>
      <c r="R849" s="200">
        <f>Q849*H849</f>
        <v>4.6559999999999997E-2</v>
      </c>
      <c r="S849" s="200">
        <v>0</v>
      </c>
      <c r="T849" s="201">
        <f>S849*H849</f>
        <v>0</v>
      </c>
      <c r="AR849" s="22" t="s">
        <v>212</v>
      </c>
      <c r="AT849" s="22" t="s">
        <v>290</v>
      </c>
      <c r="AU849" s="22" t="s">
        <v>79</v>
      </c>
      <c r="AY849" s="22" t="s">
        <v>171</v>
      </c>
      <c r="BE849" s="202">
        <f>IF(N849="základní",J849,0)</f>
        <v>0</v>
      </c>
      <c r="BF849" s="202">
        <f>IF(N849="snížená",J849,0)</f>
        <v>0</v>
      </c>
      <c r="BG849" s="202">
        <f>IF(N849="zákl. přenesená",J849,0)</f>
        <v>0</v>
      </c>
      <c r="BH849" s="202">
        <f>IF(N849="sníž. přenesená",J849,0)</f>
        <v>0</v>
      </c>
      <c r="BI849" s="202">
        <f>IF(N849="nulová",J849,0)</f>
        <v>0</v>
      </c>
      <c r="BJ849" s="22" t="s">
        <v>77</v>
      </c>
      <c r="BK849" s="202">
        <f>ROUND(I849*H849,2)</f>
        <v>0</v>
      </c>
      <c r="BL849" s="22" t="s">
        <v>178</v>
      </c>
      <c r="BM849" s="22" t="s">
        <v>1044</v>
      </c>
    </row>
    <row r="850" spans="2:65" s="12" customFormat="1">
      <c r="B850" s="219"/>
      <c r="C850" s="220"/>
      <c r="D850" s="215" t="s">
        <v>180</v>
      </c>
      <c r="E850" s="221" t="s">
        <v>21</v>
      </c>
      <c r="F850" s="222" t="s">
        <v>1002</v>
      </c>
      <c r="G850" s="220"/>
      <c r="H850" s="223" t="s">
        <v>21</v>
      </c>
      <c r="I850" s="224"/>
      <c r="J850" s="220"/>
      <c r="K850" s="220"/>
      <c r="L850" s="225"/>
      <c r="M850" s="226"/>
      <c r="N850" s="227"/>
      <c r="O850" s="227"/>
      <c r="P850" s="227"/>
      <c r="Q850" s="227"/>
      <c r="R850" s="227"/>
      <c r="S850" s="227"/>
      <c r="T850" s="228"/>
      <c r="AT850" s="229" t="s">
        <v>180</v>
      </c>
      <c r="AU850" s="229" t="s">
        <v>79</v>
      </c>
      <c r="AV850" s="12" t="s">
        <v>77</v>
      </c>
      <c r="AW850" s="12" t="s">
        <v>33</v>
      </c>
      <c r="AX850" s="12" t="s">
        <v>69</v>
      </c>
      <c r="AY850" s="229" t="s">
        <v>171</v>
      </c>
    </row>
    <row r="851" spans="2:65" s="11" customFormat="1">
      <c r="B851" s="203"/>
      <c r="C851" s="204"/>
      <c r="D851" s="205" t="s">
        <v>180</v>
      </c>
      <c r="E851" s="206" t="s">
        <v>21</v>
      </c>
      <c r="F851" s="207" t="s">
        <v>1035</v>
      </c>
      <c r="G851" s="204"/>
      <c r="H851" s="208">
        <v>2</v>
      </c>
      <c r="I851" s="209"/>
      <c r="J851" s="204"/>
      <c r="K851" s="204"/>
      <c r="L851" s="210"/>
      <c r="M851" s="211"/>
      <c r="N851" s="212"/>
      <c r="O851" s="212"/>
      <c r="P851" s="212"/>
      <c r="Q851" s="212"/>
      <c r="R851" s="212"/>
      <c r="S851" s="212"/>
      <c r="T851" s="213"/>
      <c r="AT851" s="214" t="s">
        <v>180</v>
      </c>
      <c r="AU851" s="214" t="s">
        <v>79</v>
      </c>
      <c r="AV851" s="11" t="s">
        <v>79</v>
      </c>
      <c r="AW851" s="11" t="s">
        <v>33</v>
      </c>
      <c r="AX851" s="11" t="s">
        <v>69</v>
      </c>
      <c r="AY851" s="214" t="s">
        <v>171</v>
      </c>
    </row>
    <row r="852" spans="2:65" s="1" customFormat="1" ht="22.5" customHeight="1">
      <c r="B852" s="39"/>
      <c r="C852" s="230" t="s">
        <v>1045</v>
      </c>
      <c r="D852" s="230" t="s">
        <v>290</v>
      </c>
      <c r="E852" s="231" t="s">
        <v>1046</v>
      </c>
      <c r="F852" s="232" t="s">
        <v>1047</v>
      </c>
      <c r="G852" s="233" t="s">
        <v>285</v>
      </c>
      <c r="H852" s="234">
        <v>4</v>
      </c>
      <c r="I852" s="235"/>
      <c r="J852" s="236">
        <f>ROUND(I852*H852,2)</f>
        <v>0</v>
      </c>
      <c r="K852" s="232" t="s">
        <v>21</v>
      </c>
      <c r="L852" s="237"/>
      <c r="M852" s="238" t="s">
        <v>21</v>
      </c>
      <c r="N852" s="239" t="s">
        <v>40</v>
      </c>
      <c r="O852" s="40"/>
      <c r="P852" s="200">
        <f>O852*H852</f>
        <v>0</v>
      </c>
      <c r="Q852" s="200">
        <v>2.3279999999999999E-2</v>
      </c>
      <c r="R852" s="200">
        <f>Q852*H852</f>
        <v>9.3119999999999994E-2</v>
      </c>
      <c r="S852" s="200">
        <v>0</v>
      </c>
      <c r="T852" s="201">
        <f>S852*H852</f>
        <v>0</v>
      </c>
      <c r="AR852" s="22" t="s">
        <v>212</v>
      </c>
      <c r="AT852" s="22" t="s">
        <v>290</v>
      </c>
      <c r="AU852" s="22" t="s">
        <v>79</v>
      </c>
      <c r="AY852" s="22" t="s">
        <v>171</v>
      </c>
      <c r="BE852" s="202">
        <f>IF(N852="základní",J852,0)</f>
        <v>0</v>
      </c>
      <c r="BF852" s="202">
        <f>IF(N852="snížená",J852,0)</f>
        <v>0</v>
      </c>
      <c r="BG852" s="202">
        <f>IF(N852="zákl. přenesená",J852,0)</f>
        <v>0</v>
      </c>
      <c r="BH852" s="202">
        <f>IF(N852="sníž. přenesená",J852,0)</f>
        <v>0</v>
      </c>
      <c r="BI852" s="202">
        <f>IF(N852="nulová",J852,0)</f>
        <v>0</v>
      </c>
      <c r="BJ852" s="22" t="s">
        <v>77</v>
      </c>
      <c r="BK852" s="202">
        <f>ROUND(I852*H852,2)</f>
        <v>0</v>
      </c>
      <c r="BL852" s="22" t="s">
        <v>178</v>
      </c>
      <c r="BM852" s="22" t="s">
        <v>1048</v>
      </c>
    </row>
    <row r="853" spans="2:65" s="12" customFormat="1">
      <c r="B853" s="219"/>
      <c r="C853" s="220"/>
      <c r="D853" s="215" t="s">
        <v>180</v>
      </c>
      <c r="E853" s="221" t="s">
        <v>21</v>
      </c>
      <c r="F853" s="222" t="s">
        <v>1002</v>
      </c>
      <c r="G853" s="220"/>
      <c r="H853" s="223" t="s">
        <v>21</v>
      </c>
      <c r="I853" s="224"/>
      <c r="J853" s="220"/>
      <c r="K853" s="220"/>
      <c r="L853" s="225"/>
      <c r="M853" s="226"/>
      <c r="N853" s="227"/>
      <c r="O853" s="227"/>
      <c r="P853" s="227"/>
      <c r="Q853" s="227"/>
      <c r="R853" s="227"/>
      <c r="S853" s="227"/>
      <c r="T853" s="228"/>
      <c r="AT853" s="229" t="s">
        <v>180</v>
      </c>
      <c r="AU853" s="229" t="s">
        <v>79</v>
      </c>
      <c r="AV853" s="12" t="s">
        <v>77</v>
      </c>
      <c r="AW853" s="12" t="s">
        <v>33</v>
      </c>
      <c r="AX853" s="12" t="s">
        <v>69</v>
      </c>
      <c r="AY853" s="229" t="s">
        <v>171</v>
      </c>
    </row>
    <row r="854" spans="2:65" s="11" customFormat="1">
      <c r="B854" s="203"/>
      <c r="C854" s="204"/>
      <c r="D854" s="215" t="s">
        <v>180</v>
      </c>
      <c r="E854" s="216" t="s">
        <v>21</v>
      </c>
      <c r="F854" s="217" t="s">
        <v>1031</v>
      </c>
      <c r="G854" s="204"/>
      <c r="H854" s="218">
        <v>1</v>
      </c>
      <c r="I854" s="209"/>
      <c r="J854" s="204"/>
      <c r="K854" s="204"/>
      <c r="L854" s="210"/>
      <c r="M854" s="211"/>
      <c r="N854" s="212"/>
      <c r="O854" s="212"/>
      <c r="P854" s="212"/>
      <c r="Q854" s="212"/>
      <c r="R854" s="212"/>
      <c r="S854" s="212"/>
      <c r="T854" s="213"/>
      <c r="AT854" s="214" t="s">
        <v>180</v>
      </c>
      <c r="AU854" s="214" t="s">
        <v>79</v>
      </c>
      <c r="AV854" s="11" t="s">
        <v>79</v>
      </c>
      <c r="AW854" s="11" t="s">
        <v>33</v>
      </c>
      <c r="AX854" s="11" t="s">
        <v>69</v>
      </c>
      <c r="AY854" s="214" t="s">
        <v>171</v>
      </c>
    </row>
    <row r="855" spans="2:65" s="11" customFormat="1">
      <c r="B855" s="203"/>
      <c r="C855" s="204"/>
      <c r="D855" s="215" t="s">
        <v>180</v>
      </c>
      <c r="E855" s="216" t="s">
        <v>21</v>
      </c>
      <c r="F855" s="217" t="s">
        <v>1032</v>
      </c>
      <c r="G855" s="204"/>
      <c r="H855" s="218">
        <v>1</v>
      </c>
      <c r="I855" s="209"/>
      <c r="J855" s="204"/>
      <c r="K855" s="204"/>
      <c r="L855" s="210"/>
      <c r="M855" s="211"/>
      <c r="N855" s="212"/>
      <c r="O855" s="212"/>
      <c r="P855" s="212"/>
      <c r="Q855" s="212"/>
      <c r="R855" s="212"/>
      <c r="S855" s="212"/>
      <c r="T855" s="213"/>
      <c r="AT855" s="214" t="s">
        <v>180</v>
      </c>
      <c r="AU855" s="214" t="s">
        <v>79</v>
      </c>
      <c r="AV855" s="11" t="s">
        <v>79</v>
      </c>
      <c r="AW855" s="11" t="s">
        <v>33</v>
      </c>
      <c r="AX855" s="11" t="s">
        <v>69</v>
      </c>
      <c r="AY855" s="214" t="s">
        <v>171</v>
      </c>
    </row>
    <row r="856" spans="2:65" s="11" customFormat="1">
      <c r="B856" s="203"/>
      <c r="C856" s="204"/>
      <c r="D856" s="215" t="s">
        <v>180</v>
      </c>
      <c r="E856" s="216" t="s">
        <v>21</v>
      </c>
      <c r="F856" s="217" t="s">
        <v>1033</v>
      </c>
      <c r="G856" s="204"/>
      <c r="H856" s="218">
        <v>1</v>
      </c>
      <c r="I856" s="209"/>
      <c r="J856" s="204"/>
      <c r="K856" s="204"/>
      <c r="L856" s="210"/>
      <c r="M856" s="211"/>
      <c r="N856" s="212"/>
      <c r="O856" s="212"/>
      <c r="P856" s="212"/>
      <c r="Q856" s="212"/>
      <c r="R856" s="212"/>
      <c r="S856" s="212"/>
      <c r="T856" s="213"/>
      <c r="AT856" s="214" t="s">
        <v>180</v>
      </c>
      <c r="AU856" s="214" t="s">
        <v>79</v>
      </c>
      <c r="AV856" s="11" t="s">
        <v>79</v>
      </c>
      <c r="AW856" s="11" t="s">
        <v>33</v>
      </c>
      <c r="AX856" s="11" t="s">
        <v>69</v>
      </c>
      <c r="AY856" s="214" t="s">
        <v>171</v>
      </c>
    </row>
    <row r="857" spans="2:65" s="11" customFormat="1">
      <c r="B857" s="203"/>
      <c r="C857" s="204"/>
      <c r="D857" s="205" t="s">
        <v>180</v>
      </c>
      <c r="E857" s="206" t="s">
        <v>21</v>
      </c>
      <c r="F857" s="207" t="s">
        <v>1036</v>
      </c>
      <c r="G857" s="204"/>
      <c r="H857" s="208">
        <v>1</v>
      </c>
      <c r="I857" s="209"/>
      <c r="J857" s="204"/>
      <c r="K857" s="204"/>
      <c r="L857" s="210"/>
      <c r="M857" s="211"/>
      <c r="N857" s="212"/>
      <c r="O857" s="212"/>
      <c r="P857" s="212"/>
      <c r="Q857" s="212"/>
      <c r="R857" s="212"/>
      <c r="S857" s="212"/>
      <c r="T857" s="213"/>
      <c r="AT857" s="214" t="s">
        <v>180</v>
      </c>
      <c r="AU857" s="214" t="s">
        <v>79</v>
      </c>
      <c r="AV857" s="11" t="s">
        <v>79</v>
      </c>
      <c r="AW857" s="11" t="s">
        <v>33</v>
      </c>
      <c r="AX857" s="11" t="s">
        <v>69</v>
      </c>
      <c r="AY857" s="214" t="s">
        <v>171</v>
      </c>
    </row>
    <row r="858" spans="2:65" s="1" customFormat="1" ht="22.5" customHeight="1">
      <c r="B858" s="39"/>
      <c r="C858" s="191" t="s">
        <v>1049</v>
      </c>
      <c r="D858" s="191" t="s">
        <v>173</v>
      </c>
      <c r="E858" s="192" t="s">
        <v>1050</v>
      </c>
      <c r="F858" s="193" t="s">
        <v>1051</v>
      </c>
      <c r="G858" s="194" t="s">
        <v>285</v>
      </c>
      <c r="H858" s="195">
        <v>13</v>
      </c>
      <c r="I858" s="196"/>
      <c r="J858" s="197">
        <f>ROUND(I858*H858,2)</f>
        <v>0</v>
      </c>
      <c r="K858" s="193" t="s">
        <v>21</v>
      </c>
      <c r="L858" s="59"/>
      <c r="M858" s="198" t="s">
        <v>21</v>
      </c>
      <c r="N858" s="199" t="s">
        <v>40</v>
      </c>
      <c r="O858" s="40"/>
      <c r="P858" s="200">
        <f>O858*H858</f>
        <v>0</v>
      </c>
      <c r="Q858" s="200">
        <v>0</v>
      </c>
      <c r="R858" s="200">
        <f>Q858*H858</f>
        <v>0</v>
      </c>
      <c r="S858" s="200">
        <v>0</v>
      </c>
      <c r="T858" s="201">
        <f>S858*H858</f>
        <v>0</v>
      </c>
      <c r="AR858" s="22" t="s">
        <v>178</v>
      </c>
      <c r="AT858" s="22" t="s">
        <v>173</v>
      </c>
      <c r="AU858" s="22" t="s">
        <v>79</v>
      </c>
      <c r="AY858" s="22" t="s">
        <v>171</v>
      </c>
      <c r="BE858" s="202">
        <f>IF(N858="základní",J858,0)</f>
        <v>0</v>
      </c>
      <c r="BF858" s="202">
        <f>IF(N858="snížená",J858,0)</f>
        <v>0</v>
      </c>
      <c r="BG858" s="202">
        <f>IF(N858="zákl. přenesená",J858,0)</f>
        <v>0</v>
      </c>
      <c r="BH858" s="202">
        <f>IF(N858="sníž. přenesená",J858,0)</f>
        <v>0</v>
      </c>
      <c r="BI858" s="202">
        <f>IF(N858="nulová",J858,0)</f>
        <v>0</v>
      </c>
      <c r="BJ858" s="22" t="s">
        <v>77</v>
      </c>
      <c r="BK858" s="202">
        <f>ROUND(I858*H858,2)</f>
        <v>0</v>
      </c>
      <c r="BL858" s="22" t="s">
        <v>178</v>
      </c>
      <c r="BM858" s="22" t="s">
        <v>1052</v>
      </c>
    </row>
    <row r="859" spans="2:65" s="11" customFormat="1">
      <c r="B859" s="203"/>
      <c r="C859" s="204"/>
      <c r="D859" s="215" t="s">
        <v>180</v>
      </c>
      <c r="E859" s="216" t="s">
        <v>21</v>
      </c>
      <c r="F859" s="217" t="s">
        <v>1053</v>
      </c>
      <c r="G859" s="204"/>
      <c r="H859" s="218">
        <v>11</v>
      </c>
      <c r="I859" s="209"/>
      <c r="J859" s="204"/>
      <c r="K859" s="204"/>
      <c r="L859" s="210"/>
      <c r="M859" s="211"/>
      <c r="N859" s="212"/>
      <c r="O859" s="212"/>
      <c r="P859" s="212"/>
      <c r="Q859" s="212"/>
      <c r="R859" s="212"/>
      <c r="S859" s="212"/>
      <c r="T859" s="213"/>
      <c r="AT859" s="214" t="s">
        <v>180</v>
      </c>
      <c r="AU859" s="214" t="s">
        <v>79</v>
      </c>
      <c r="AV859" s="11" t="s">
        <v>79</v>
      </c>
      <c r="AW859" s="11" t="s">
        <v>33</v>
      </c>
      <c r="AX859" s="11" t="s">
        <v>69</v>
      </c>
      <c r="AY859" s="214" t="s">
        <v>171</v>
      </c>
    </row>
    <row r="860" spans="2:65" s="11" customFormat="1">
      <c r="B860" s="203"/>
      <c r="C860" s="204"/>
      <c r="D860" s="215" t="s">
        <v>180</v>
      </c>
      <c r="E860" s="216" t="s">
        <v>21</v>
      </c>
      <c r="F860" s="217" t="s">
        <v>1054</v>
      </c>
      <c r="G860" s="204"/>
      <c r="H860" s="218">
        <v>1</v>
      </c>
      <c r="I860" s="209"/>
      <c r="J860" s="204"/>
      <c r="K860" s="204"/>
      <c r="L860" s="210"/>
      <c r="M860" s="211"/>
      <c r="N860" s="212"/>
      <c r="O860" s="212"/>
      <c r="P860" s="212"/>
      <c r="Q860" s="212"/>
      <c r="R860" s="212"/>
      <c r="S860" s="212"/>
      <c r="T860" s="213"/>
      <c r="AT860" s="214" t="s">
        <v>180</v>
      </c>
      <c r="AU860" s="214" t="s">
        <v>79</v>
      </c>
      <c r="AV860" s="11" t="s">
        <v>79</v>
      </c>
      <c r="AW860" s="11" t="s">
        <v>33</v>
      </c>
      <c r="AX860" s="11" t="s">
        <v>69</v>
      </c>
      <c r="AY860" s="214" t="s">
        <v>171</v>
      </c>
    </row>
    <row r="861" spans="2:65" s="11" customFormat="1">
      <c r="B861" s="203"/>
      <c r="C861" s="204"/>
      <c r="D861" s="205" t="s">
        <v>180</v>
      </c>
      <c r="E861" s="206" t="s">
        <v>21</v>
      </c>
      <c r="F861" s="207" t="s">
        <v>1055</v>
      </c>
      <c r="G861" s="204"/>
      <c r="H861" s="208">
        <v>1</v>
      </c>
      <c r="I861" s="209"/>
      <c r="J861" s="204"/>
      <c r="K861" s="204"/>
      <c r="L861" s="210"/>
      <c r="M861" s="211"/>
      <c r="N861" s="212"/>
      <c r="O861" s="212"/>
      <c r="P861" s="212"/>
      <c r="Q861" s="212"/>
      <c r="R861" s="212"/>
      <c r="S861" s="212"/>
      <c r="T861" s="213"/>
      <c r="AT861" s="214" t="s">
        <v>180</v>
      </c>
      <c r="AU861" s="214" t="s">
        <v>79</v>
      </c>
      <c r="AV861" s="11" t="s">
        <v>79</v>
      </c>
      <c r="AW861" s="11" t="s">
        <v>33</v>
      </c>
      <c r="AX861" s="11" t="s">
        <v>69</v>
      </c>
      <c r="AY861" s="214" t="s">
        <v>171</v>
      </c>
    </row>
    <row r="862" spans="2:65" s="1" customFormat="1" ht="22.5" customHeight="1">
      <c r="B862" s="39"/>
      <c r="C862" s="230" t="s">
        <v>1056</v>
      </c>
      <c r="D862" s="230" t="s">
        <v>290</v>
      </c>
      <c r="E862" s="231" t="s">
        <v>1057</v>
      </c>
      <c r="F862" s="232" t="s">
        <v>1058</v>
      </c>
      <c r="G862" s="233" t="s">
        <v>285</v>
      </c>
      <c r="H862" s="234">
        <v>11</v>
      </c>
      <c r="I862" s="235"/>
      <c r="J862" s="236">
        <f>ROUND(I862*H862,2)</f>
        <v>0</v>
      </c>
      <c r="K862" s="232" t="s">
        <v>177</v>
      </c>
      <c r="L862" s="237"/>
      <c r="M862" s="238" t="s">
        <v>21</v>
      </c>
      <c r="N862" s="239" t="s">
        <v>40</v>
      </c>
      <c r="O862" s="40"/>
      <c r="P862" s="200">
        <f>O862*H862</f>
        <v>0</v>
      </c>
      <c r="Q862" s="200">
        <v>3.5E-4</v>
      </c>
      <c r="R862" s="200">
        <f>Q862*H862</f>
        <v>3.8500000000000001E-3</v>
      </c>
      <c r="S862" s="200">
        <v>0</v>
      </c>
      <c r="T862" s="201">
        <f>S862*H862</f>
        <v>0</v>
      </c>
      <c r="AR862" s="22" t="s">
        <v>212</v>
      </c>
      <c r="AT862" s="22" t="s">
        <v>290</v>
      </c>
      <c r="AU862" s="22" t="s">
        <v>79</v>
      </c>
      <c r="AY862" s="22" t="s">
        <v>171</v>
      </c>
      <c r="BE862" s="202">
        <f>IF(N862="základní",J862,0)</f>
        <v>0</v>
      </c>
      <c r="BF862" s="202">
        <f>IF(N862="snížená",J862,0)</f>
        <v>0</v>
      </c>
      <c r="BG862" s="202">
        <f>IF(N862="zákl. přenesená",J862,0)</f>
        <v>0</v>
      </c>
      <c r="BH862" s="202">
        <f>IF(N862="sníž. přenesená",J862,0)</f>
        <v>0</v>
      </c>
      <c r="BI862" s="202">
        <f>IF(N862="nulová",J862,0)</f>
        <v>0</v>
      </c>
      <c r="BJ862" s="22" t="s">
        <v>77</v>
      </c>
      <c r="BK862" s="202">
        <f>ROUND(I862*H862,2)</f>
        <v>0</v>
      </c>
      <c r="BL862" s="22" t="s">
        <v>178</v>
      </c>
      <c r="BM862" s="22" t="s">
        <v>1059</v>
      </c>
    </row>
    <row r="863" spans="2:65" s="1" customFormat="1" ht="22.5" customHeight="1">
      <c r="B863" s="39"/>
      <c r="C863" s="230" t="s">
        <v>1060</v>
      </c>
      <c r="D863" s="230" t="s">
        <v>290</v>
      </c>
      <c r="E863" s="231" t="s">
        <v>1061</v>
      </c>
      <c r="F863" s="232" t="s">
        <v>1062</v>
      </c>
      <c r="G863" s="233" t="s">
        <v>285</v>
      </c>
      <c r="H863" s="234">
        <v>1</v>
      </c>
      <c r="I863" s="235"/>
      <c r="J863" s="236">
        <f>ROUND(I863*H863,2)</f>
        <v>0</v>
      </c>
      <c r="K863" s="232" t="s">
        <v>21</v>
      </c>
      <c r="L863" s="237"/>
      <c r="M863" s="238" t="s">
        <v>21</v>
      </c>
      <c r="N863" s="239" t="s">
        <v>40</v>
      </c>
      <c r="O863" s="40"/>
      <c r="P863" s="200">
        <f>O863*H863</f>
        <v>0</v>
      </c>
      <c r="Q863" s="200">
        <v>3.5E-4</v>
      </c>
      <c r="R863" s="200">
        <f>Q863*H863</f>
        <v>3.5E-4</v>
      </c>
      <c r="S863" s="200">
        <v>0</v>
      </c>
      <c r="T863" s="201">
        <f>S863*H863</f>
        <v>0</v>
      </c>
      <c r="AR863" s="22" t="s">
        <v>212</v>
      </c>
      <c r="AT863" s="22" t="s">
        <v>290</v>
      </c>
      <c r="AU863" s="22" t="s">
        <v>79</v>
      </c>
      <c r="AY863" s="22" t="s">
        <v>171</v>
      </c>
      <c r="BE863" s="202">
        <f>IF(N863="základní",J863,0)</f>
        <v>0</v>
      </c>
      <c r="BF863" s="202">
        <f>IF(N863="snížená",J863,0)</f>
        <v>0</v>
      </c>
      <c r="BG863" s="202">
        <f>IF(N863="zákl. přenesená",J863,0)</f>
        <v>0</v>
      </c>
      <c r="BH863" s="202">
        <f>IF(N863="sníž. přenesená",J863,0)</f>
        <v>0</v>
      </c>
      <c r="BI863" s="202">
        <f>IF(N863="nulová",J863,0)</f>
        <v>0</v>
      </c>
      <c r="BJ863" s="22" t="s">
        <v>77</v>
      </c>
      <c r="BK863" s="202">
        <f>ROUND(I863*H863,2)</f>
        <v>0</v>
      </c>
      <c r="BL863" s="22" t="s">
        <v>178</v>
      </c>
      <c r="BM863" s="22" t="s">
        <v>1063</v>
      </c>
    </row>
    <row r="864" spans="2:65" s="1" customFormat="1" ht="22.5" customHeight="1">
      <c r="B864" s="39"/>
      <c r="C864" s="230" t="s">
        <v>1064</v>
      </c>
      <c r="D864" s="230" t="s">
        <v>290</v>
      </c>
      <c r="E864" s="231" t="s">
        <v>1065</v>
      </c>
      <c r="F864" s="232" t="s">
        <v>1066</v>
      </c>
      <c r="G864" s="233" t="s">
        <v>285</v>
      </c>
      <c r="H864" s="234">
        <v>1</v>
      </c>
      <c r="I864" s="235"/>
      <c r="J864" s="236">
        <f>ROUND(I864*H864,2)</f>
        <v>0</v>
      </c>
      <c r="K864" s="232" t="s">
        <v>21</v>
      </c>
      <c r="L864" s="237"/>
      <c r="M864" s="238" t="s">
        <v>21</v>
      </c>
      <c r="N864" s="239" t="s">
        <v>40</v>
      </c>
      <c r="O864" s="40"/>
      <c r="P864" s="200">
        <f>O864*H864</f>
        <v>0</v>
      </c>
      <c r="Q864" s="200">
        <v>3.5E-4</v>
      </c>
      <c r="R864" s="200">
        <f>Q864*H864</f>
        <v>3.5E-4</v>
      </c>
      <c r="S864" s="200">
        <v>0</v>
      </c>
      <c r="T864" s="201">
        <f>S864*H864</f>
        <v>0</v>
      </c>
      <c r="AR864" s="22" t="s">
        <v>212</v>
      </c>
      <c r="AT864" s="22" t="s">
        <v>290</v>
      </c>
      <c r="AU864" s="22" t="s">
        <v>79</v>
      </c>
      <c r="AY864" s="22" t="s">
        <v>171</v>
      </c>
      <c r="BE864" s="202">
        <f>IF(N864="základní",J864,0)</f>
        <v>0</v>
      </c>
      <c r="BF864" s="202">
        <f>IF(N864="snížená",J864,0)</f>
        <v>0</v>
      </c>
      <c r="BG864" s="202">
        <f>IF(N864="zákl. přenesená",J864,0)</f>
        <v>0</v>
      </c>
      <c r="BH864" s="202">
        <f>IF(N864="sníž. přenesená",J864,0)</f>
        <v>0</v>
      </c>
      <c r="BI864" s="202">
        <f>IF(N864="nulová",J864,0)</f>
        <v>0</v>
      </c>
      <c r="BJ864" s="22" t="s">
        <v>77</v>
      </c>
      <c r="BK864" s="202">
        <f>ROUND(I864*H864,2)</f>
        <v>0</v>
      </c>
      <c r="BL864" s="22" t="s">
        <v>178</v>
      </c>
      <c r="BM864" s="22" t="s">
        <v>1067</v>
      </c>
    </row>
    <row r="865" spans="2:65" s="1" customFormat="1" ht="22.5" customHeight="1">
      <c r="B865" s="39"/>
      <c r="C865" s="191" t="s">
        <v>1068</v>
      </c>
      <c r="D865" s="191" t="s">
        <v>173</v>
      </c>
      <c r="E865" s="192" t="s">
        <v>1069</v>
      </c>
      <c r="F865" s="193" t="s">
        <v>1070</v>
      </c>
      <c r="G865" s="194" t="s">
        <v>285</v>
      </c>
      <c r="H865" s="195">
        <v>13</v>
      </c>
      <c r="I865" s="196"/>
      <c r="J865" s="197">
        <f>ROUND(I865*H865,2)</f>
        <v>0</v>
      </c>
      <c r="K865" s="193" t="s">
        <v>21</v>
      </c>
      <c r="L865" s="59"/>
      <c r="M865" s="198" t="s">
        <v>21</v>
      </c>
      <c r="N865" s="199" t="s">
        <v>40</v>
      </c>
      <c r="O865" s="40"/>
      <c r="P865" s="200">
        <f>O865*H865</f>
        <v>0</v>
      </c>
      <c r="Q865" s="200">
        <v>0</v>
      </c>
      <c r="R865" s="200">
        <f>Q865*H865</f>
        <v>0</v>
      </c>
      <c r="S865" s="200">
        <v>0</v>
      </c>
      <c r="T865" s="201">
        <f>S865*H865</f>
        <v>0</v>
      </c>
      <c r="AR865" s="22" t="s">
        <v>178</v>
      </c>
      <c r="AT865" s="22" t="s">
        <v>173</v>
      </c>
      <c r="AU865" s="22" t="s">
        <v>79</v>
      </c>
      <c r="AY865" s="22" t="s">
        <v>171</v>
      </c>
      <c r="BE865" s="202">
        <f>IF(N865="základní",J865,0)</f>
        <v>0</v>
      </c>
      <c r="BF865" s="202">
        <f>IF(N865="snížená",J865,0)</f>
        <v>0</v>
      </c>
      <c r="BG865" s="202">
        <f>IF(N865="zákl. přenesená",J865,0)</f>
        <v>0</v>
      </c>
      <c r="BH865" s="202">
        <f>IF(N865="sníž. přenesená",J865,0)</f>
        <v>0</v>
      </c>
      <c r="BI865" s="202">
        <f>IF(N865="nulová",J865,0)</f>
        <v>0</v>
      </c>
      <c r="BJ865" s="22" t="s">
        <v>77</v>
      </c>
      <c r="BK865" s="202">
        <f>ROUND(I865*H865,2)</f>
        <v>0</v>
      </c>
      <c r="BL865" s="22" t="s">
        <v>178</v>
      </c>
      <c r="BM865" s="22" t="s">
        <v>1071</v>
      </c>
    </row>
    <row r="866" spans="2:65" s="11" customFormat="1">
      <c r="B866" s="203"/>
      <c r="C866" s="204"/>
      <c r="D866" s="215" t="s">
        <v>180</v>
      </c>
      <c r="E866" s="216" t="s">
        <v>21</v>
      </c>
      <c r="F866" s="217" t="s">
        <v>1053</v>
      </c>
      <c r="G866" s="204"/>
      <c r="H866" s="218">
        <v>11</v>
      </c>
      <c r="I866" s="209"/>
      <c r="J866" s="204"/>
      <c r="K866" s="204"/>
      <c r="L866" s="210"/>
      <c r="M866" s="211"/>
      <c r="N866" s="212"/>
      <c r="O866" s="212"/>
      <c r="P866" s="212"/>
      <c r="Q866" s="212"/>
      <c r="R866" s="212"/>
      <c r="S866" s="212"/>
      <c r="T866" s="213"/>
      <c r="AT866" s="214" t="s">
        <v>180</v>
      </c>
      <c r="AU866" s="214" t="s">
        <v>79</v>
      </c>
      <c r="AV866" s="11" t="s">
        <v>79</v>
      </c>
      <c r="AW866" s="11" t="s">
        <v>33</v>
      </c>
      <c r="AX866" s="11" t="s">
        <v>69</v>
      </c>
      <c r="AY866" s="214" t="s">
        <v>171</v>
      </c>
    </row>
    <row r="867" spans="2:65" s="11" customFormat="1">
      <c r="B867" s="203"/>
      <c r="C867" s="204"/>
      <c r="D867" s="215" t="s">
        <v>180</v>
      </c>
      <c r="E867" s="216" t="s">
        <v>21</v>
      </c>
      <c r="F867" s="217" t="s">
        <v>1054</v>
      </c>
      <c r="G867" s="204"/>
      <c r="H867" s="218">
        <v>1</v>
      </c>
      <c r="I867" s="209"/>
      <c r="J867" s="204"/>
      <c r="K867" s="204"/>
      <c r="L867" s="210"/>
      <c r="M867" s="211"/>
      <c r="N867" s="212"/>
      <c r="O867" s="212"/>
      <c r="P867" s="212"/>
      <c r="Q867" s="212"/>
      <c r="R867" s="212"/>
      <c r="S867" s="212"/>
      <c r="T867" s="213"/>
      <c r="AT867" s="214" t="s">
        <v>180</v>
      </c>
      <c r="AU867" s="214" t="s">
        <v>79</v>
      </c>
      <c r="AV867" s="11" t="s">
        <v>79</v>
      </c>
      <c r="AW867" s="11" t="s">
        <v>33</v>
      </c>
      <c r="AX867" s="11" t="s">
        <v>69</v>
      </c>
      <c r="AY867" s="214" t="s">
        <v>171</v>
      </c>
    </row>
    <row r="868" spans="2:65" s="11" customFormat="1">
      <c r="B868" s="203"/>
      <c r="C868" s="204"/>
      <c r="D868" s="215" t="s">
        <v>180</v>
      </c>
      <c r="E868" s="216" t="s">
        <v>21</v>
      </c>
      <c r="F868" s="217" t="s">
        <v>1055</v>
      </c>
      <c r="G868" s="204"/>
      <c r="H868" s="218">
        <v>1</v>
      </c>
      <c r="I868" s="209"/>
      <c r="J868" s="204"/>
      <c r="K868" s="204"/>
      <c r="L868" s="210"/>
      <c r="M868" s="211"/>
      <c r="N868" s="212"/>
      <c r="O868" s="212"/>
      <c r="P868" s="212"/>
      <c r="Q868" s="212"/>
      <c r="R868" s="212"/>
      <c r="S868" s="212"/>
      <c r="T868" s="213"/>
      <c r="AT868" s="214" t="s">
        <v>180</v>
      </c>
      <c r="AU868" s="214" t="s">
        <v>79</v>
      </c>
      <c r="AV868" s="11" t="s">
        <v>79</v>
      </c>
      <c r="AW868" s="11" t="s">
        <v>33</v>
      </c>
      <c r="AX868" s="11" t="s">
        <v>69</v>
      </c>
      <c r="AY868" s="214" t="s">
        <v>171</v>
      </c>
    </row>
    <row r="869" spans="2:65" s="10" customFormat="1" ht="29.85" customHeight="1">
      <c r="B869" s="174"/>
      <c r="C869" s="175"/>
      <c r="D869" s="188" t="s">
        <v>68</v>
      </c>
      <c r="E869" s="189" t="s">
        <v>216</v>
      </c>
      <c r="F869" s="189" t="s">
        <v>1072</v>
      </c>
      <c r="G869" s="175"/>
      <c r="H869" s="175"/>
      <c r="I869" s="178"/>
      <c r="J869" s="190">
        <f>BK869</f>
        <v>0</v>
      </c>
      <c r="K869" s="175"/>
      <c r="L869" s="180"/>
      <c r="M869" s="181"/>
      <c r="N869" s="182"/>
      <c r="O869" s="182"/>
      <c r="P869" s="183">
        <f>SUM(P870:P971)</f>
        <v>0</v>
      </c>
      <c r="Q869" s="182"/>
      <c r="R869" s="183">
        <f>SUM(R870:R971)</f>
        <v>4.0182228000000002</v>
      </c>
      <c r="S869" s="182"/>
      <c r="T869" s="184">
        <f>SUM(T870:T971)</f>
        <v>323.86218200000002</v>
      </c>
      <c r="AR869" s="185" t="s">
        <v>77</v>
      </c>
      <c r="AT869" s="186" t="s">
        <v>68</v>
      </c>
      <c r="AU869" s="186" t="s">
        <v>77</v>
      </c>
      <c r="AY869" s="185" t="s">
        <v>171</v>
      </c>
      <c r="BK869" s="187">
        <f>SUM(BK870:BK971)</f>
        <v>0</v>
      </c>
    </row>
    <row r="870" spans="2:65" s="1" customFormat="1" ht="22.5" customHeight="1">
      <c r="B870" s="39"/>
      <c r="C870" s="191" t="s">
        <v>1073</v>
      </c>
      <c r="D870" s="191" t="s">
        <v>173</v>
      </c>
      <c r="E870" s="192" t="s">
        <v>1074</v>
      </c>
      <c r="F870" s="193" t="s">
        <v>1075</v>
      </c>
      <c r="G870" s="194" t="s">
        <v>176</v>
      </c>
      <c r="H870" s="195">
        <v>1708.57</v>
      </c>
      <c r="I870" s="196"/>
      <c r="J870" s="197">
        <f>ROUND(I870*H870,2)</f>
        <v>0</v>
      </c>
      <c r="K870" s="193" t="s">
        <v>177</v>
      </c>
      <c r="L870" s="59"/>
      <c r="M870" s="198" t="s">
        <v>21</v>
      </c>
      <c r="N870" s="199" t="s">
        <v>40</v>
      </c>
      <c r="O870" s="40"/>
      <c r="P870" s="200">
        <f>O870*H870</f>
        <v>0</v>
      </c>
      <c r="Q870" s="200">
        <v>4.0000000000000003E-5</v>
      </c>
      <c r="R870" s="200">
        <f>Q870*H870</f>
        <v>6.8342800000000009E-2</v>
      </c>
      <c r="S870" s="200">
        <v>0</v>
      </c>
      <c r="T870" s="201">
        <f>S870*H870</f>
        <v>0</v>
      </c>
      <c r="AR870" s="22" t="s">
        <v>178</v>
      </c>
      <c r="AT870" s="22" t="s">
        <v>173</v>
      </c>
      <c r="AU870" s="22" t="s">
        <v>79</v>
      </c>
      <c r="AY870" s="22" t="s">
        <v>171</v>
      </c>
      <c r="BE870" s="202">
        <f>IF(N870="základní",J870,0)</f>
        <v>0</v>
      </c>
      <c r="BF870" s="202">
        <f>IF(N870="snížená",J870,0)</f>
        <v>0</v>
      </c>
      <c r="BG870" s="202">
        <f>IF(N870="zákl. přenesená",J870,0)</f>
        <v>0</v>
      </c>
      <c r="BH870" s="202">
        <f>IF(N870="sníž. přenesená",J870,0)</f>
        <v>0</v>
      </c>
      <c r="BI870" s="202">
        <f>IF(N870="nulová",J870,0)</f>
        <v>0</v>
      </c>
      <c r="BJ870" s="22" t="s">
        <v>77</v>
      </c>
      <c r="BK870" s="202">
        <f>ROUND(I870*H870,2)</f>
        <v>0</v>
      </c>
      <c r="BL870" s="22" t="s">
        <v>178</v>
      </c>
      <c r="BM870" s="22" t="s">
        <v>1076</v>
      </c>
    </row>
    <row r="871" spans="2:65" s="11" customFormat="1" ht="27">
      <c r="B871" s="203"/>
      <c r="C871" s="204"/>
      <c r="D871" s="215" t="s">
        <v>180</v>
      </c>
      <c r="E871" s="216" t="s">
        <v>21</v>
      </c>
      <c r="F871" s="217" t="s">
        <v>1077</v>
      </c>
      <c r="G871" s="204"/>
      <c r="H871" s="218">
        <v>211.44</v>
      </c>
      <c r="I871" s="209"/>
      <c r="J871" s="204"/>
      <c r="K871" s="204"/>
      <c r="L871" s="210"/>
      <c r="M871" s="211"/>
      <c r="N871" s="212"/>
      <c r="O871" s="212"/>
      <c r="P871" s="212"/>
      <c r="Q871" s="212"/>
      <c r="R871" s="212"/>
      <c r="S871" s="212"/>
      <c r="T871" s="213"/>
      <c r="AT871" s="214" t="s">
        <v>180</v>
      </c>
      <c r="AU871" s="214" t="s">
        <v>79</v>
      </c>
      <c r="AV871" s="11" t="s">
        <v>79</v>
      </c>
      <c r="AW871" s="11" t="s">
        <v>33</v>
      </c>
      <c r="AX871" s="11" t="s">
        <v>69</v>
      </c>
      <c r="AY871" s="214" t="s">
        <v>171</v>
      </c>
    </row>
    <row r="872" spans="2:65" s="11" customFormat="1" ht="40.5">
      <c r="B872" s="203"/>
      <c r="C872" s="204"/>
      <c r="D872" s="215" t="s">
        <v>180</v>
      </c>
      <c r="E872" s="216" t="s">
        <v>21</v>
      </c>
      <c r="F872" s="217" t="s">
        <v>1078</v>
      </c>
      <c r="G872" s="204"/>
      <c r="H872" s="218">
        <v>234.4</v>
      </c>
      <c r="I872" s="209"/>
      <c r="J872" s="204"/>
      <c r="K872" s="204"/>
      <c r="L872" s="210"/>
      <c r="M872" s="211"/>
      <c r="N872" s="212"/>
      <c r="O872" s="212"/>
      <c r="P872" s="212"/>
      <c r="Q872" s="212"/>
      <c r="R872" s="212"/>
      <c r="S872" s="212"/>
      <c r="T872" s="213"/>
      <c r="AT872" s="214" t="s">
        <v>180</v>
      </c>
      <c r="AU872" s="214" t="s">
        <v>79</v>
      </c>
      <c r="AV872" s="11" t="s">
        <v>79</v>
      </c>
      <c r="AW872" s="11" t="s">
        <v>33</v>
      </c>
      <c r="AX872" s="11" t="s">
        <v>69</v>
      </c>
      <c r="AY872" s="214" t="s">
        <v>171</v>
      </c>
    </row>
    <row r="873" spans="2:65" s="11" customFormat="1">
      <c r="B873" s="203"/>
      <c r="C873" s="204"/>
      <c r="D873" s="215" t="s">
        <v>180</v>
      </c>
      <c r="E873" s="216" t="s">
        <v>21</v>
      </c>
      <c r="F873" s="217" t="s">
        <v>1079</v>
      </c>
      <c r="G873" s="204"/>
      <c r="H873" s="218">
        <v>46.77</v>
      </c>
      <c r="I873" s="209"/>
      <c r="J873" s="204"/>
      <c r="K873" s="204"/>
      <c r="L873" s="210"/>
      <c r="M873" s="211"/>
      <c r="N873" s="212"/>
      <c r="O873" s="212"/>
      <c r="P873" s="212"/>
      <c r="Q873" s="212"/>
      <c r="R873" s="212"/>
      <c r="S873" s="212"/>
      <c r="T873" s="213"/>
      <c r="AT873" s="214" t="s">
        <v>180</v>
      </c>
      <c r="AU873" s="214" t="s">
        <v>79</v>
      </c>
      <c r="AV873" s="11" t="s">
        <v>79</v>
      </c>
      <c r="AW873" s="11" t="s">
        <v>33</v>
      </c>
      <c r="AX873" s="11" t="s">
        <v>69</v>
      </c>
      <c r="AY873" s="214" t="s">
        <v>171</v>
      </c>
    </row>
    <row r="874" spans="2:65" s="11" customFormat="1" ht="27">
      <c r="B874" s="203"/>
      <c r="C874" s="204"/>
      <c r="D874" s="215" t="s">
        <v>180</v>
      </c>
      <c r="E874" s="216" t="s">
        <v>21</v>
      </c>
      <c r="F874" s="217" t="s">
        <v>1080</v>
      </c>
      <c r="G874" s="204"/>
      <c r="H874" s="218">
        <v>219.6</v>
      </c>
      <c r="I874" s="209"/>
      <c r="J874" s="204"/>
      <c r="K874" s="204"/>
      <c r="L874" s="210"/>
      <c r="M874" s="211"/>
      <c r="N874" s="212"/>
      <c r="O874" s="212"/>
      <c r="P874" s="212"/>
      <c r="Q874" s="212"/>
      <c r="R874" s="212"/>
      <c r="S874" s="212"/>
      <c r="T874" s="213"/>
      <c r="AT874" s="214" t="s">
        <v>180</v>
      </c>
      <c r="AU874" s="214" t="s">
        <v>79</v>
      </c>
      <c r="AV874" s="11" t="s">
        <v>79</v>
      </c>
      <c r="AW874" s="11" t="s">
        <v>33</v>
      </c>
      <c r="AX874" s="11" t="s">
        <v>69</v>
      </c>
      <c r="AY874" s="214" t="s">
        <v>171</v>
      </c>
    </row>
    <row r="875" spans="2:65" s="11" customFormat="1" ht="27">
      <c r="B875" s="203"/>
      <c r="C875" s="204"/>
      <c r="D875" s="215" t="s">
        <v>180</v>
      </c>
      <c r="E875" s="216" t="s">
        <v>21</v>
      </c>
      <c r="F875" s="217" t="s">
        <v>1081</v>
      </c>
      <c r="G875" s="204"/>
      <c r="H875" s="218">
        <v>262.08</v>
      </c>
      <c r="I875" s="209"/>
      <c r="J875" s="204"/>
      <c r="K875" s="204"/>
      <c r="L875" s="210"/>
      <c r="M875" s="211"/>
      <c r="N875" s="212"/>
      <c r="O875" s="212"/>
      <c r="P875" s="212"/>
      <c r="Q875" s="212"/>
      <c r="R875" s="212"/>
      <c r="S875" s="212"/>
      <c r="T875" s="213"/>
      <c r="AT875" s="214" t="s">
        <v>180</v>
      </c>
      <c r="AU875" s="214" t="s">
        <v>79</v>
      </c>
      <c r="AV875" s="11" t="s">
        <v>79</v>
      </c>
      <c r="AW875" s="11" t="s">
        <v>33</v>
      </c>
      <c r="AX875" s="11" t="s">
        <v>69</v>
      </c>
      <c r="AY875" s="214" t="s">
        <v>171</v>
      </c>
    </row>
    <row r="876" spans="2:65" s="11" customFormat="1" ht="40.5">
      <c r="B876" s="203"/>
      <c r="C876" s="204"/>
      <c r="D876" s="215" t="s">
        <v>180</v>
      </c>
      <c r="E876" s="216" t="s">
        <v>21</v>
      </c>
      <c r="F876" s="217" t="s">
        <v>1082</v>
      </c>
      <c r="G876" s="204"/>
      <c r="H876" s="218">
        <v>279.91000000000003</v>
      </c>
      <c r="I876" s="209"/>
      <c r="J876" s="204"/>
      <c r="K876" s="204"/>
      <c r="L876" s="210"/>
      <c r="M876" s="211"/>
      <c r="N876" s="212"/>
      <c r="O876" s="212"/>
      <c r="P876" s="212"/>
      <c r="Q876" s="212"/>
      <c r="R876" s="212"/>
      <c r="S876" s="212"/>
      <c r="T876" s="213"/>
      <c r="AT876" s="214" t="s">
        <v>180</v>
      </c>
      <c r="AU876" s="214" t="s">
        <v>79</v>
      </c>
      <c r="AV876" s="11" t="s">
        <v>79</v>
      </c>
      <c r="AW876" s="11" t="s">
        <v>33</v>
      </c>
      <c r="AX876" s="11" t="s">
        <v>69</v>
      </c>
      <c r="AY876" s="214" t="s">
        <v>171</v>
      </c>
    </row>
    <row r="877" spans="2:65" s="11" customFormat="1" ht="40.5">
      <c r="B877" s="203"/>
      <c r="C877" s="204"/>
      <c r="D877" s="215" t="s">
        <v>180</v>
      </c>
      <c r="E877" s="216" t="s">
        <v>21</v>
      </c>
      <c r="F877" s="217" t="s">
        <v>1083</v>
      </c>
      <c r="G877" s="204"/>
      <c r="H877" s="218">
        <v>232.37</v>
      </c>
      <c r="I877" s="209"/>
      <c r="J877" s="204"/>
      <c r="K877" s="204"/>
      <c r="L877" s="210"/>
      <c r="M877" s="211"/>
      <c r="N877" s="212"/>
      <c r="O877" s="212"/>
      <c r="P877" s="212"/>
      <c r="Q877" s="212"/>
      <c r="R877" s="212"/>
      <c r="S877" s="212"/>
      <c r="T877" s="213"/>
      <c r="AT877" s="214" t="s">
        <v>180</v>
      </c>
      <c r="AU877" s="214" t="s">
        <v>79</v>
      </c>
      <c r="AV877" s="11" t="s">
        <v>79</v>
      </c>
      <c r="AW877" s="11" t="s">
        <v>33</v>
      </c>
      <c r="AX877" s="11" t="s">
        <v>69</v>
      </c>
      <c r="AY877" s="214" t="s">
        <v>171</v>
      </c>
    </row>
    <row r="878" spans="2:65" s="11" customFormat="1" ht="40.5">
      <c r="B878" s="203"/>
      <c r="C878" s="204"/>
      <c r="D878" s="205" t="s">
        <v>180</v>
      </c>
      <c r="E878" s="206" t="s">
        <v>21</v>
      </c>
      <c r="F878" s="207" t="s">
        <v>1084</v>
      </c>
      <c r="G878" s="204"/>
      <c r="H878" s="208">
        <v>222</v>
      </c>
      <c r="I878" s="209"/>
      <c r="J878" s="204"/>
      <c r="K878" s="204"/>
      <c r="L878" s="210"/>
      <c r="M878" s="211"/>
      <c r="N878" s="212"/>
      <c r="O878" s="212"/>
      <c r="P878" s="212"/>
      <c r="Q878" s="212"/>
      <c r="R878" s="212"/>
      <c r="S878" s="212"/>
      <c r="T878" s="213"/>
      <c r="AT878" s="214" t="s">
        <v>180</v>
      </c>
      <c r="AU878" s="214" t="s">
        <v>79</v>
      </c>
      <c r="AV878" s="11" t="s">
        <v>79</v>
      </c>
      <c r="AW878" s="11" t="s">
        <v>33</v>
      </c>
      <c r="AX878" s="11" t="s">
        <v>69</v>
      </c>
      <c r="AY878" s="214" t="s">
        <v>171</v>
      </c>
    </row>
    <row r="879" spans="2:65" s="1" customFormat="1" ht="22.5" customHeight="1">
      <c r="B879" s="39"/>
      <c r="C879" s="191" t="s">
        <v>1085</v>
      </c>
      <c r="D879" s="191" t="s">
        <v>173</v>
      </c>
      <c r="E879" s="192" t="s">
        <v>1086</v>
      </c>
      <c r="F879" s="193" t="s">
        <v>1087</v>
      </c>
      <c r="G879" s="194" t="s">
        <v>285</v>
      </c>
      <c r="H879" s="195">
        <v>14</v>
      </c>
      <c r="I879" s="196"/>
      <c r="J879" s="197">
        <f t="shared" ref="J879:J886" si="0">ROUND(I879*H879,2)</f>
        <v>0</v>
      </c>
      <c r="K879" s="193" t="s">
        <v>177</v>
      </c>
      <c r="L879" s="59"/>
      <c r="M879" s="198" t="s">
        <v>21</v>
      </c>
      <c r="N879" s="199" t="s">
        <v>40</v>
      </c>
      <c r="O879" s="40"/>
      <c r="P879" s="200">
        <f t="shared" ref="P879:P886" si="1">O879*H879</f>
        <v>0</v>
      </c>
      <c r="Q879" s="200">
        <v>2.3400000000000001E-3</v>
      </c>
      <c r="R879" s="200">
        <f t="shared" ref="R879:R886" si="2">Q879*H879</f>
        <v>3.2759999999999997E-2</v>
      </c>
      <c r="S879" s="200">
        <v>0</v>
      </c>
      <c r="T879" s="201">
        <f t="shared" ref="T879:T886" si="3">S879*H879</f>
        <v>0</v>
      </c>
      <c r="AR879" s="22" t="s">
        <v>178</v>
      </c>
      <c r="AT879" s="22" t="s">
        <v>173</v>
      </c>
      <c r="AU879" s="22" t="s">
        <v>79</v>
      </c>
      <c r="AY879" s="22" t="s">
        <v>171</v>
      </c>
      <c r="BE879" s="202">
        <f t="shared" ref="BE879:BE886" si="4">IF(N879="základní",J879,0)</f>
        <v>0</v>
      </c>
      <c r="BF879" s="202">
        <f t="shared" ref="BF879:BF886" si="5">IF(N879="snížená",J879,0)</f>
        <v>0</v>
      </c>
      <c r="BG879" s="202">
        <f t="shared" ref="BG879:BG886" si="6">IF(N879="zákl. přenesená",J879,0)</f>
        <v>0</v>
      </c>
      <c r="BH879" s="202">
        <f t="shared" ref="BH879:BH886" si="7">IF(N879="sníž. přenesená",J879,0)</f>
        <v>0</v>
      </c>
      <c r="BI879" s="202">
        <f t="shared" ref="BI879:BI886" si="8">IF(N879="nulová",J879,0)</f>
        <v>0</v>
      </c>
      <c r="BJ879" s="22" t="s">
        <v>77</v>
      </c>
      <c r="BK879" s="202">
        <f t="shared" ref="BK879:BK886" si="9">ROUND(I879*H879,2)</f>
        <v>0</v>
      </c>
      <c r="BL879" s="22" t="s">
        <v>178</v>
      </c>
      <c r="BM879" s="22" t="s">
        <v>1088</v>
      </c>
    </row>
    <row r="880" spans="2:65" s="1" customFormat="1" ht="22.5" customHeight="1">
      <c r="B880" s="39"/>
      <c r="C880" s="230" t="s">
        <v>1089</v>
      </c>
      <c r="D880" s="230" t="s">
        <v>290</v>
      </c>
      <c r="E880" s="231" t="s">
        <v>1090</v>
      </c>
      <c r="F880" s="232" t="s">
        <v>1091</v>
      </c>
      <c r="G880" s="233" t="s">
        <v>285</v>
      </c>
      <c r="H880" s="234">
        <v>14</v>
      </c>
      <c r="I880" s="235"/>
      <c r="J880" s="236">
        <f t="shared" si="0"/>
        <v>0</v>
      </c>
      <c r="K880" s="232" t="s">
        <v>21</v>
      </c>
      <c r="L880" s="237"/>
      <c r="M880" s="238" t="s">
        <v>21</v>
      </c>
      <c r="N880" s="239" t="s">
        <v>40</v>
      </c>
      <c r="O880" s="40"/>
      <c r="P880" s="200">
        <f t="shared" si="1"/>
        <v>0</v>
      </c>
      <c r="Q880" s="200">
        <v>2E-3</v>
      </c>
      <c r="R880" s="200">
        <f t="shared" si="2"/>
        <v>2.8000000000000001E-2</v>
      </c>
      <c r="S880" s="200">
        <v>0</v>
      </c>
      <c r="T880" s="201">
        <f t="shared" si="3"/>
        <v>0</v>
      </c>
      <c r="AR880" s="22" t="s">
        <v>212</v>
      </c>
      <c r="AT880" s="22" t="s">
        <v>290</v>
      </c>
      <c r="AU880" s="22" t="s">
        <v>79</v>
      </c>
      <c r="AY880" s="22" t="s">
        <v>171</v>
      </c>
      <c r="BE880" s="202">
        <f t="shared" si="4"/>
        <v>0</v>
      </c>
      <c r="BF880" s="202">
        <f t="shared" si="5"/>
        <v>0</v>
      </c>
      <c r="BG880" s="202">
        <f t="shared" si="6"/>
        <v>0</v>
      </c>
      <c r="BH880" s="202">
        <f t="shared" si="7"/>
        <v>0</v>
      </c>
      <c r="BI880" s="202">
        <f t="shared" si="8"/>
        <v>0</v>
      </c>
      <c r="BJ880" s="22" t="s">
        <v>77</v>
      </c>
      <c r="BK880" s="202">
        <f t="shared" si="9"/>
        <v>0</v>
      </c>
      <c r="BL880" s="22" t="s">
        <v>178</v>
      </c>
      <c r="BM880" s="22" t="s">
        <v>1092</v>
      </c>
    </row>
    <row r="881" spans="2:65" s="1" customFormat="1" ht="22.5" customHeight="1">
      <c r="B881" s="39"/>
      <c r="C881" s="191" t="s">
        <v>1093</v>
      </c>
      <c r="D881" s="191" t="s">
        <v>173</v>
      </c>
      <c r="E881" s="192" t="s">
        <v>1094</v>
      </c>
      <c r="F881" s="193" t="s">
        <v>1095</v>
      </c>
      <c r="G881" s="194" t="s">
        <v>285</v>
      </c>
      <c r="H881" s="195">
        <v>7</v>
      </c>
      <c r="I881" s="196"/>
      <c r="J881" s="197">
        <f t="shared" si="0"/>
        <v>0</v>
      </c>
      <c r="K881" s="193" t="s">
        <v>21</v>
      </c>
      <c r="L881" s="59"/>
      <c r="M881" s="198" t="s">
        <v>21</v>
      </c>
      <c r="N881" s="199" t="s">
        <v>40</v>
      </c>
      <c r="O881" s="40"/>
      <c r="P881" s="200">
        <f t="shared" si="1"/>
        <v>0</v>
      </c>
      <c r="Q881" s="200">
        <v>2.8639999999999999E-2</v>
      </c>
      <c r="R881" s="200">
        <f t="shared" si="2"/>
        <v>0.20047999999999999</v>
      </c>
      <c r="S881" s="200">
        <v>0</v>
      </c>
      <c r="T881" s="201">
        <f t="shared" si="3"/>
        <v>0</v>
      </c>
      <c r="AR881" s="22" t="s">
        <v>178</v>
      </c>
      <c r="AT881" s="22" t="s">
        <v>173</v>
      </c>
      <c r="AU881" s="22" t="s">
        <v>79</v>
      </c>
      <c r="AY881" s="22" t="s">
        <v>171</v>
      </c>
      <c r="BE881" s="202">
        <f t="shared" si="4"/>
        <v>0</v>
      </c>
      <c r="BF881" s="202">
        <f t="shared" si="5"/>
        <v>0</v>
      </c>
      <c r="BG881" s="202">
        <f t="shared" si="6"/>
        <v>0</v>
      </c>
      <c r="BH881" s="202">
        <f t="shared" si="7"/>
        <v>0</v>
      </c>
      <c r="BI881" s="202">
        <f t="shared" si="8"/>
        <v>0</v>
      </c>
      <c r="BJ881" s="22" t="s">
        <v>77</v>
      </c>
      <c r="BK881" s="202">
        <f t="shared" si="9"/>
        <v>0</v>
      </c>
      <c r="BL881" s="22" t="s">
        <v>178</v>
      </c>
      <c r="BM881" s="22" t="s">
        <v>1096</v>
      </c>
    </row>
    <row r="882" spans="2:65" s="1" customFormat="1" ht="31.5" customHeight="1">
      <c r="B882" s="39"/>
      <c r="C882" s="191" t="s">
        <v>1097</v>
      </c>
      <c r="D882" s="191" t="s">
        <v>173</v>
      </c>
      <c r="E882" s="192" t="s">
        <v>1098</v>
      </c>
      <c r="F882" s="193" t="s">
        <v>1099</v>
      </c>
      <c r="G882" s="194" t="s">
        <v>285</v>
      </c>
      <c r="H882" s="195">
        <v>27</v>
      </c>
      <c r="I882" s="196"/>
      <c r="J882" s="197">
        <f t="shared" si="0"/>
        <v>0</v>
      </c>
      <c r="K882" s="193" t="s">
        <v>21</v>
      </c>
      <c r="L882" s="59"/>
      <c r="M882" s="198" t="s">
        <v>21</v>
      </c>
      <c r="N882" s="199" t="s">
        <v>40</v>
      </c>
      <c r="O882" s="40"/>
      <c r="P882" s="200">
        <f t="shared" si="1"/>
        <v>0</v>
      </c>
      <c r="Q882" s="200">
        <v>2.8639999999999999E-2</v>
      </c>
      <c r="R882" s="200">
        <f t="shared" si="2"/>
        <v>0.77327999999999997</v>
      </c>
      <c r="S882" s="200">
        <v>0</v>
      </c>
      <c r="T882" s="201">
        <f t="shared" si="3"/>
        <v>0</v>
      </c>
      <c r="AR882" s="22" t="s">
        <v>178</v>
      </c>
      <c r="AT882" s="22" t="s">
        <v>173</v>
      </c>
      <c r="AU882" s="22" t="s">
        <v>79</v>
      </c>
      <c r="AY882" s="22" t="s">
        <v>171</v>
      </c>
      <c r="BE882" s="202">
        <f t="shared" si="4"/>
        <v>0</v>
      </c>
      <c r="BF882" s="202">
        <f t="shared" si="5"/>
        <v>0</v>
      </c>
      <c r="BG882" s="202">
        <f t="shared" si="6"/>
        <v>0</v>
      </c>
      <c r="BH882" s="202">
        <f t="shared" si="7"/>
        <v>0</v>
      </c>
      <c r="BI882" s="202">
        <f t="shared" si="8"/>
        <v>0</v>
      </c>
      <c r="BJ882" s="22" t="s">
        <v>77</v>
      </c>
      <c r="BK882" s="202">
        <f t="shared" si="9"/>
        <v>0</v>
      </c>
      <c r="BL882" s="22" t="s">
        <v>178</v>
      </c>
      <c r="BM882" s="22" t="s">
        <v>1100</v>
      </c>
    </row>
    <row r="883" spans="2:65" s="1" customFormat="1" ht="31.5" customHeight="1">
      <c r="B883" s="39"/>
      <c r="C883" s="191" t="s">
        <v>1101</v>
      </c>
      <c r="D883" s="191" t="s">
        <v>173</v>
      </c>
      <c r="E883" s="192" t="s">
        <v>1102</v>
      </c>
      <c r="F883" s="193" t="s">
        <v>1103</v>
      </c>
      <c r="G883" s="194" t="s">
        <v>285</v>
      </c>
      <c r="H883" s="195">
        <v>1</v>
      </c>
      <c r="I883" s="196"/>
      <c r="J883" s="197">
        <f t="shared" si="0"/>
        <v>0</v>
      </c>
      <c r="K883" s="193" t="s">
        <v>21</v>
      </c>
      <c r="L883" s="59"/>
      <c r="M883" s="198" t="s">
        <v>21</v>
      </c>
      <c r="N883" s="199" t="s">
        <v>40</v>
      </c>
      <c r="O883" s="40"/>
      <c r="P883" s="200">
        <f t="shared" si="1"/>
        <v>0</v>
      </c>
      <c r="Q883" s="200">
        <v>2.8639999999999999E-2</v>
      </c>
      <c r="R883" s="200">
        <f t="shared" si="2"/>
        <v>2.8639999999999999E-2</v>
      </c>
      <c r="S883" s="200">
        <v>0</v>
      </c>
      <c r="T883" s="201">
        <f t="shared" si="3"/>
        <v>0</v>
      </c>
      <c r="AR883" s="22" t="s">
        <v>178</v>
      </c>
      <c r="AT883" s="22" t="s">
        <v>173</v>
      </c>
      <c r="AU883" s="22" t="s">
        <v>79</v>
      </c>
      <c r="AY883" s="22" t="s">
        <v>171</v>
      </c>
      <c r="BE883" s="202">
        <f t="shared" si="4"/>
        <v>0</v>
      </c>
      <c r="BF883" s="202">
        <f t="shared" si="5"/>
        <v>0</v>
      </c>
      <c r="BG883" s="202">
        <f t="shared" si="6"/>
        <v>0</v>
      </c>
      <c r="BH883" s="202">
        <f t="shared" si="7"/>
        <v>0</v>
      </c>
      <c r="BI883" s="202">
        <f t="shared" si="8"/>
        <v>0</v>
      </c>
      <c r="BJ883" s="22" t="s">
        <v>77</v>
      </c>
      <c r="BK883" s="202">
        <f t="shared" si="9"/>
        <v>0</v>
      </c>
      <c r="BL883" s="22" t="s">
        <v>178</v>
      </c>
      <c r="BM883" s="22" t="s">
        <v>1104</v>
      </c>
    </row>
    <row r="884" spans="2:65" s="1" customFormat="1" ht="31.5" customHeight="1">
      <c r="B884" s="39"/>
      <c r="C884" s="191" t="s">
        <v>1105</v>
      </c>
      <c r="D884" s="191" t="s">
        <v>173</v>
      </c>
      <c r="E884" s="192" t="s">
        <v>1106</v>
      </c>
      <c r="F884" s="193" t="s">
        <v>1107</v>
      </c>
      <c r="G884" s="194" t="s">
        <v>285</v>
      </c>
      <c r="H884" s="195">
        <v>85</v>
      </c>
      <c r="I884" s="196"/>
      <c r="J884" s="197">
        <f t="shared" si="0"/>
        <v>0</v>
      </c>
      <c r="K884" s="193" t="s">
        <v>21</v>
      </c>
      <c r="L884" s="59"/>
      <c r="M884" s="198" t="s">
        <v>21</v>
      </c>
      <c r="N884" s="199" t="s">
        <v>40</v>
      </c>
      <c r="O884" s="40"/>
      <c r="P884" s="200">
        <f t="shared" si="1"/>
        <v>0</v>
      </c>
      <c r="Q884" s="200">
        <v>2.8639999999999999E-2</v>
      </c>
      <c r="R884" s="200">
        <f t="shared" si="2"/>
        <v>2.4344000000000001</v>
      </c>
      <c r="S884" s="200">
        <v>0</v>
      </c>
      <c r="T884" s="201">
        <f t="shared" si="3"/>
        <v>0</v>
      </c>
      <c r="AR884" s="22" t="s">
        <v>178</v>
      </c>
      <c r="AT884" s="22" t="s">
        <v>173</v>
      </c>
      <c r="AU884" s="22" t="s">
        <v>79</v>
      </c>
      <c r="AY884" s="22" t="s">
        <v>171</v>
      </c>
      <c r="BE884" s="202">
        <f t="shared" si="4"/>
        <v>0</v>
      </c>
      <c r="BF884" s="202">
        <f t="shared" si="5"/>
        <v>0</v>
      </c>
      <c r="BG884" s="202">
        <f t="shared" si="6"/>
        <v>0</v>
      </c>
      <c r="BH884" s="202">
        <f t="shared" si="7"/>
        <v>0</v>
      </c>
      <c r="BI884" s="202">
        <f t="shared" si="8"/>
        <v>0</v>
      </c>
      <c r="BJ884" s="22" t="s">
        <v>77</v>
      </c>
      <c r="BK884" s="202">
        <f t="shared" si="9"/>
        <v>0</v>
      </c>
      <c r="BL884" s="22" t="s">
        <v>178</v>
      </c>
      <c r="BM884" s="22" t="s">
        <v>1108</v>
      </c>
    </row>
    <row r="885" spans="2:65" s="1" customFormat="1" ht="31.5" customHeight="1">
      <c r="B885" s="39"/>
      <c r="C885" s="191" t="s">
        <v>1109</v>
      </c>
      <c r="D885" s="191" t="s">
        <v>173</v>
      </c>
      <c r="E885" s="192" t="s">
        <v>1110</v>
      </c>
      <c r="F885" s="193" t="s">
        <v>1111</v>
      </c>
      <c r="G885" s="194" t="s">
        <v>285</v>
      </c>
      <c r="H885" s="195">
        <v>2</v>
      </c>
      <c r="I885" s="196"/>
      <c r="J885" s="197">
        <f t="shared" si="0"/>
        <v>0</v>
      </c>
      <c r="K885" s="193" t="s">
        <v>21</v>
      </c>
      <c r="L885" s="59"/>
      <c r="M885" s="198" t="s">
        <v>21</v>
      </c>
      <c r="N885" s="199" t="s">
        <v>40</v>
      </c>
      <c r="O885" s="40"/>
      <c r="P885" s="200">
        <f t="shared" si="1"/>
        <v>0</v>
      </c>
      <c r="Q885" s="200">
        <v>2.8639999999999999E-2</v>
      </c>
      <c r="R885" s="200">
        <f t="shared" si="2"/>
        <v>5.7279999999999998E-2</v>
      </c>
      <c r="S885" s="200">
        <v>0</v>
      </c>
      <c r="T885" s="201">
        <f t="shared" si="3"/>
        <v>0</v>
      </c>
      <c r="AR885" s="22" t="s">
        <v>178</v>
      </c>
      <c r="AT885" s="22" t="s">
        <v>173</v>
      </c>
      <c r="AU885" s="22" t="s">
        <v>79</v>
      </c>
      <c r="AY885" s="22" t="s">
        <v>171</v>
      </c>
      <c r="BE885" s="202">
        <f t="shared" si="4"/>
        <v>0</v>
      </c>
      <c r="BF885" s="202">
        <f t="shared" si="5"/>
        <v>0</v>
      </c>
      <c r="BG885" s="202">
        <f t="shared" si="6"/>
        <v>0</v>
      </c>
      <c r="BH885" s="202">
        <f t="shared" si="7"/>
        <v>0</v>
      </c>
      <c r="BI885" s="202">
        <f t="shared" si="8"/>
        <v>0</v>
      </c>
      <c r="BJ885" s="22" t="s">
        <v>77</v>
      </c>
      <c r="BK885" s="202">
        <f t="shared" si="9"/>
        <v>0</v>
      </c>
      <c r="BL885" s="22" t="s">
        <v>178</v>
      </c>
      <c r="BM885" s="22" t="s">
        <v>1112</v>
      </c>
    </row>
    <row r="886" spans="2:65" s="1" customFormat="1" ht="22.5" customHeight="1">
      <c r="B886" s="39"/>
      <c r="C886" s="191" t="s">
        <v>1113</v>
      </c>
      <c r="D886" s="191" t="s">
        <v>173</v>
      </c>
      <c r="E886" s="192" t="s">
        <v>1114</v>
      </c>
      <c r="F886" s="193" t="s">
        <v>1115</v>
      </c>
      <c r="G886" s="194" t="s">
        <v>184</v>
      </c>
      <c r="H886" s="195">
        <v>2.5</v>
      </c>
      <c r="I886" s="196"/>
      <c r="J886" s="197">
        <f t="shared" si="0"/>
        <v>0</v>
      </c>
      <c r="K886" s="193" t="s">
        <v>177</v>
      </c>
      <c r="L886" s="59"/>
      <c r="M886" s="198" t="s">
        <v>21</v>
      </c>
      <c r="N886" s="199" t="s">
        <v>40</v>
      </c>
      <c r="O886" s="40"/>
      <c r="P886" s="200">
        <f t="shared" si="1"/>
        <v>0</v>
      </c>
      <c r="Q886" s="200">
        <v>0</v>
      </c>
      <c r="R886" s="200">
        <f t="shared" si="2"/>
        <v>0</v>
      </c>
      <c r="S886" s="200">
        <v>1.8</v>
      </c>
      <c r="T886" s="201">
        <f t="shared" si="3"/>
        <v>4.5</v>
      </c>
      <c r="AR886" s="22" t="s">
        <v>178</v>
      </c>
      <c r="AT886" s="22" t="s">
        <v>173</v>
      </c>
      <c r="AU886" s="22" t="s">
        <v>79</v>
      </c>
      <c r="AY886" s="22" t="s">
        <v>171</v>
      </c>
      <c r="BE886" s="202">
        <f t="shared" si="4"/>
        <v>0</v>
      </c>
      <c r="BF886" s="202">
        <f t="shared" si="5"/>
        <v>0</v>
      </c>
      <c r="BG886" s="202">
        <f t="shared" si="6"/>
        <v>0</v>
      </c>
      <c r="BH886" s="202">
        <f t="shared" si="7"/>
        <v>0</v>
      </c>
      <c r="BI886" s="202">
        <f t="shared" si="8"/>
        <v>0</v>
      </c>
      <c r="BJ886" s="22" t="s">
        <v>77</v>
      </c>
      <c r="BK886" s="202">
        <f t="shared" si="9"/>
        <v>0</v>
      </c>
      <c r="BL886" s="22" t="s">
        <v>178</v>
      </c>
      <c r="BM886" s="22" t="s">
        <v>1116</v>
      </c>
    </row>
    <row r="887" spans="2:65" s="11" customFormat="1">
      <c r="B887" s="203"/>
      <c r="C887" s="204"/>
      <c r="D887" s="205" t="s">
        <v>180</v>
      </c>
      <c r="E887" s="206" t="s">
        <v>21</v>
      </c>
      <c r="F887" s="207" t="s">
        <v>1117</v>
      </c>
      <c r="G887" s="204"/>
      <c r="H887" s="208">
        <v>2.5</v>
      </c>
      <c r="I887" s="209"/>
      <c r="J887" s="204"/>
      <c r="K887" s="204"/>
      <c r="L887" s="210"/>
      <c r="M887" s="211"/>
      <c r="N887" s="212"/>
      <c r="O887" s="212"/>
      <c r="P887" s="212"/>
      <c r="Q887" s="212"/>
      <c r="R887" s="212"/>
      <c r="S887" s="212"/>
      <c r="T887" s="213"/>
      <c r="AT887" s="214" t="s">
        <v>180</v>
      </c>
      <c r="AU887" s="214" t="s">
        <v>79</v>
      </c>
      <c r="AV887" s="11" t="s">
        <v>79</v>
      </c>
      <c r="AW887" s="11" t="s">
        <v>33</v>
      </c>
      <c r="AX887" s="11" t="s">
        <v>69</v>
      </c>
      <c r="AY887" s="214" t="s">
        <v>171</v>
      </c>
    </row>
    <row r="888" spans="2:65" s="1" customFormat="1" ht="22.5" customHeight="1">
      <c r="B888" s="39"/>
      <c r="C888" s="191" t="s">
        <v>1118</v>
      </c>
      <c r="D888" s="191" t="s">
        <v>173</v>
      </c>
      <c r="E888" s="192" t="s">
        <v>1119</v>
      </c>
      <c r="F888" s="193" t="s">
        <v>1120</v>
      </c>
      <c r="G888" s="194" t="s">
        <v>184</v>
      </c>
      <c r="H888" s="195">
        <v>25.013000000000002</v>
      </c>
      <c r="I888" s="196"/>
      <c r="J888" s="197">
        <f>ROUND(I888*H888,2)</f>
        <v>0</v>
      </c>
      <c r="K888" s="193" t="s">
        <v>177</v>
      </c>
      <c r="L888" s="59"/>
      <c r="M888" s="198" t="s">
        <v>21</v>
      </c>
      <c r="N888" s="199" t="s">
        <v>40</v>
      </c>
      <c r="O888" s="40"/>
      <c r="P888" s="200">
        <f>O888*H888</f>
        <v>0</v>
      </c>
      <c r="Q888" s="200">
        <v>0</v>
      </c>
      <c r="R888" s="200">
        <f>Q888*H888</f>
        <v>0</v>
      </c>
      <c r="S888" s="200">
        <v>1.8</v>
      </c>
      <c r="T888" s="201">
        <f>S888*H888</f>
        <v>45.023400000000002</v>
      </c>
      <c r="AR888" s="22" t="s">
        <v>178</v>
      </c>
      <c r="AT888" s="22" t="s">
        <v>173</v>
      </c>
      <c r="AU888" s="22" t="s">
        <v>79</v>
      </c>
      <c r="AY888" s="22" t="s">
        <v>171</v>
      </c>
      <c r="BE888" s="202">
        <f>IF(N888="základní",J888,0)</f>
        <v>0</v>
      </c>
      <c r="BF888" s="202">
        <f>IF(N888="snížená",J888,0)</f>
        <v>0</v>
      </c>
      <c r="BG888" s="202">
        <f>IF(N888="zákl. přenesená",J888,0)</f>
        <v>0</v>
      </c>
      <c r="BH888" s="202">
        <f>IF(N888="sníž. přenesená",J888,0)</f>
        <v>0</v>
      </c>
      <c r="BI888" s="202">
        <f>IF(N888="nulová",J888,0)</f>
        <v>0</v>
      </c>
      <c r="BJ888" s="22" t="s">
        <v>77</v>
      </c>
      <c r="BK888" s="202">
        <f>ROUND(I888*H888,2)</f>
        <v>0</v>
      </c>
      <c r="BL888" s="22" t="s">
        <v>178</v>
      </c>
      <c r="BM888" s="22" t="s">
        <v>1121</v>
      </c>
    </row>
    <row r="889" spans="2:65" s="12" customFormat="1">
      <c r="B889" s="219"/>
      <c r="C889" s="220"/>
      <c r="D889" s="215" t="s">
        <v>180</v>
      </c>
      <c r="E889" s="221" t="s">
        <v>21</v>
      </c>
      <c r="F889" s="222" t="s">
        <v>1122</v>
      </c>
      <c r="G889" s="220"/>
      <c r="H889" s="223" t="s">
        <v>21</v>
      </c>
      <c r="I889" s="224"/>
      <c r="J889" s="220"/>
      <c r="K889" s="220"/>
      <c r="L889" s="225"/>
      <c r="M889" s="226"/>
      <c r="N889" s="227"/>
      <c r="O889" s="227"/>
      <c r="P889" s="227"/>
      <c r="Q889" s="227"/>
      <c r="R889" s="227"/>
      <c r="S889" s="227"/>
      <c r="T889" s="228"/>
      <c r="AT889" s="229" t="s">
        <v>180</v>
      </c>
      <c r="AU889" s="229" t="s">
        <v>79</v>
      </c>
      <c r="AV889" s="12" t="s">
        <v>77</v>
      </c>
      <c r="AW889" s="12" t="s">
        <v>33</v>
      </c>
      <c r="AX889" s="12" t="s">
        <v>69</v>
      </c>
      <c r="AY889" s="229" t="s">
        <v>171</v>
      </c>
    </row>
    <row r="890" spans="2:65" s="11" customFormat="1">
      <c r="B890" s="203"/>
      <c r="C890" s="204"/>
      <c r="D890" s="215" t="s">
        <v>180</v>
      </c>
      <c r="E890" s="216" t="s">
        <v>21</v>
      </c>
      <c r="F890" s="217" t="s">
        <v>1123</v>
      </c>
      <c r="G890" s="204"/>
      <c r="H890" s="218">
        <v>6.1379999999999999</v>
      </c>
      <c r="I890" s="209"/>
      <c r="J890" s="204"/>
      <c r="K890" s="204"/>
      <c r="L890" s="210"/>
      <c r="M890" s="211"/>
      <c r="N890" s="212"/>
      <c r="O890" s="212"/>
      <c r="P890" s="212"/>
      <c r="Q890" s="212"/>
      <c r="R890" s="212"/>
      <c r="S890" s="212"/>
      <c r="T890" s="213"/>
      <c r="AT890" s="214" t="s">
        <v>180</v>
      </c>
      <c r="AU890" s="214" t="s">
        <v>79</v>
      </c>
      <c r="AV890" s="11" t="s">
        <v>79</v>
      </c>
      <c r="AW890" s="11" t="s">
        <v>33</v>
      </c>
      <c r="AX890" s="11" t="s">
        <v>69</v>
      </c>
      <c r="AY890" s="214" t="s">
        <v>171</v>
      </c>
    </row>
    <row r="891" spans="2:65" s="11" customFormat="1">
      <c r="B891" s="203"/>
      <c r="C891" s="204"/>
      <c r="D891" s="215" t="s">
        <v>180</v>
      </c>
      <c r="E891" s="216" t="s">
        <v>21</v>
      </c>
      <c r="F891" s="217" t="s">
        <v>1124</v>
      </c>
      <c r="G891" s="204"/>
      <c r="H891" s="218">
        <v>1.589</v>
      </c>
      <c r="I891" s="209"/>
      <c r="J891" s="204"/>
      <c r="K891" s="204"/>
      <c r="L891" s="210"/>
      <c r="M891" s="211"/>
      <c r="N891" s="212"/>
      <c r="O891" s="212"/>
      <c r="P891" s="212"/>
      <c r="Q891" s="212"/>
      <c r="R891" s="212"/>
      <c r="S891" s="212"/>
      <c r="T891" s="213"/>
      <c r="AT891" s="214" t="s">
        <v>180</v>
      </c>
      <c r="AU891" s="214" t="s">
        <v>79</v>
      </c>
      <c r="AV891" s="11" t="s">
        <v>79</v>
      </c>
      <c r="AW891" s="11" t="s">
        <v>33</v>
      </c>
      <c r="AX891" s="11" t="s">
        <v>69</v>
      </c>
      <c r="AY891" s="214" t="s">
        <v>171</v>
      </c>
    </row>
    <row r="892" spans="2:65" s="11" customFormat="1">
      <c r="B892" s="203"/>
      <c r="C892" s="204"/>
      <c r="D892" s="215" t="s">
        <v>180</v>
      </c>
      <c r="E892" s="216" t="s">
        <v>21</v>
      </c>
      <c r="F892" s="217" t="s">
        <v>1125</v>
      </c>
      <c r="G892" s="204"/>
      <c r="H892" s="218">
        <v>6.1379999999999999</v>
      </c>
      <c r="I892" s="209"/>
      <c r="J892" s="204"/>
      <c r="K892" s="204"/>
      <c r="L892" s="210"/>
      <c r="M892" s="211"/>
      <c r="N892" s="212"/>
      <c r="O892" s="212"/>
      <c r="P892" s="212"/>
      <c r="Q892" s="212"/>
      <c r="R892" s="212"/>
      <c r="S892" s="212"/>
      <c r="T892" s="213"/>
      <c r="AT892" s="214" t="s">
        <v>180</v>
      </c>
      <c r="AU892" s="214" t="s">
        <v>79</v>
      </c>
      <c r="AV892" s="11" t="s">
        <v>79</v>
      </c>
      <c r="AW892" s="11" t="s">
        <v>33</v>
      </c>
      <c r="AX892" s="11" t="s">
        <v>69</v>
      </c>
      <c r="AY892" s="214" t="s">
        <v>171</v>
      </c>
    </row>
    <row r="893" spans="2:65" s="11" customFormat="1">
      <c r="B893" s="203"/>
      <c r="C893" s="204"/>
      <c r="D893" s="215" t="s">
        <v>180</v>
      </c>
      <c r="E893" s="216" t="s">
        <v>21</v>
      </c>
      <c r="F893" s="217" t="s">
        <v>1126</v>
      </c>
      <c r="G893" s="204"/>
      <c r="H893" s="218">
        <v>4.2839999999999998</v>
      </c>
      <c r="I893" s="209"/>
      <c r="J893" s="204"/>
      <c r="K893" s="204"/>
      <c r="L893" s="210"/>
      <c r="M893" s="211"/>
      <c r="N893" s="212"/>
      <c r="O893" s="212"/>
      <c r="P893" s="212"/>
      <c r="Q893" s="212"/>
      <c r="R893" s="212"/>
      <c r="S893" s="212"/>
      <c r="T893" s="213"/>
      <c r="AT893" s="214" t="s">
        <v>180</v>
      </c>
      <c r="AU893" s="214" t="s">
        <v>79</v>
      </c>
      <c r="AV893" s="11" t="s">
        <v>79</v>
      </c>
      <c r="AW893" s="11" t="s">
        <v>33</v>
      </c>
      <c r="AX893" s="11" t="s">
        <v>69</v>
      </c>
      <c r="AY893" s="214" t="s">
        <v>171</v>
      </c>
    </row>
    <row r="894" spans="2:65" s="11" customFormat="1" ht="27">
      <c r="B894" s="203"/>
      <c r="C894" s="204"/>
      <c r="D894" s="205" t="s">
        <v>180</v>
      </c>
      <c r="E894" s="206" t="s">
        <v>21</v>
      </c>
      <c r="F894" s="207" t="s">
        <v>1127</v>
      </c>
      <c r="G894" s="204"/>
      <c r="H894" s="208">
        <v>6.8639999999999999</v>
      </c>
      <c r="I894" s="209"/>
      <c r="J894" s="204"/>
      <c r="K894" s="204"/>
      <c r="L894" s="210"/>
      <c r="M894" s="211"/>
      <c r="N894" s="212"/>
      <c r="O894" s="212"/>
      <c r="P894" s="212"/>
      <c r="Q894" s="212"/>
      <c r="R894" s="212"/>
      <c r="S894" s="212"/>
      <c r="T894" s="213"/>
      <c r="AT894" s="214" t="s">
        <v>180</v>
      </c>
      <c r="AU894" s="214" t="s">
        <v>79</v>
      </c>
      <c r="AV894" s="11" t="s">
        <v>79</v>
      </c>
      <c r="AW894" s="11" t="s">
        <v>33</v>
      </c>
      <c r="AX894" s="11" t="s">
        <v>69</v>
      </c>
      <c r="AY894" s="214" t="s">
        <v>171</v>
      </c>
    </row>
    <row r="895" spans="2:65" s="1" customFormat="1" ht="22.5" customHeight="1">
      <c r="B895" s="39"/>
      <c r="C895" s="191" t="s">
        <v>1128</v>
      </c>
      <c r="D895" s="191" t="s">
        <v>173</v>
      </c>
      <c r="E895" s="192" t="s">
        <v>1129</v>
      </c>
      <c r="F895" s="193" t="s">
        <v>1130</v>
      </c>
      <c r="G895" s="194" t="s">
        <v>184</v>
      </c>
      <c r="H895" s="195">
        <v>0.86099999999999999</v>
      </c>
      <c r="I895" s="196"/>
      <c r="J895" s="197">
        <f>ROUND(I895*H895,2)</f>
        <v>0</v>
      </c>
      <c r="K895" s="193" t="s">
        <v>177</v>
      </c>
      <c r="L895" s="59"/>
      <c r="M895" s="198" t="s">
        <v>21</v>
      </c>
      <c r="N895" s="199" t="s">
        <v>40</v>
      </c>
      <c r="O895" s="40"/>
      <c r="P895" s="200">
        <f>O895*H895</f>
        <v>0</v>
      </c>
      <c r="Q895" s="200">
        <v>0</v>
      </c>
      <c r="R895" s="200">
        <f>Q895*H895</f>
        <v>0</v>
      </c>
      <c r="S895" s="200">
        <v>2.1</v>
      </c>
      <c r="T895" s="201">
        <f>S895*H895</f>
        <v>1.8081</v>
      </c>
      <c r="AR895" s="22" t="s">
        <v>178</v>
      </c>
      <c r="AT895" s="22" t="s">
        <v>173</v>
      </c>
      <c r="AU895" s="22" t="s">
        <v>79</v>
      </c>
      <c r="AY895" s="22" t="s">
        <v>171</v>
      </c>
      <c r="BE895" s="202">
        <f>IF(N895="základní",J895,0)</f>
        <v>0</v>
      </c>
      <c r="BF895" s="202">
        <f>IF(N895="snížená",J895,0)</f>
        <v>0</v>
      </c>
      <c r="BG895" s="202">
        <f>IF(N895="zákl. přenesená",J895,0)</f>
        <v>0</v>
      </c>
      <c r="BH895" s="202">
        <f>IF(N895="sníž. přenesená",J895,0)</f>
        <v>0</v>
      </c>
      <c r="BI895" s="202">
        <f>IF(N895="nulová",J895,0)</f>
        <v>0</v>
      </c>
      <c r="BJ895" s="22" t="s">
        <v>77</v>
      </c>
      <c r="BK895" s="202">
        <f>ROUND(I895*H895,2)</f>
        <v>0</v>
      </c>
      <c r="BL895" s="22" t="s">
        <v>178</v>
      </c>
      <c r="BM895" s="22" t="s">
        <v>1131</v>
      </c>
    </row>
    <row r="896" spans="2:65" s="11" customFormat="1">
      <c r="B896" s="203"/>
      <c r="C896" s="204"/>
      <c r="D896" s="215" t="s">
        <v>180</v>
      </c>
      <c r="E896" s="216" t="s">
        <v>21</v>
      </c>
      <c r="F896" s="217" t="s">
        <v>1132</v>
      </c>
      <c r="G896" s="204"/>
      <c r="H896" s="218">
        <v>0.66100000000000003</v>
      </c>
      <c r="I896" s="209"/>
      <c r="J896" s="204"/>
      <c r="K896" s="204"/>
      <c r="L896" s="210"/>
      <c r="M896" s="211"/>
      <c r="N896" s="212"/>
      <c r="O896" s="212"/>
      <c r="P896" s="212"/>
      <c r="Q896" s="212"/>
      <c r="R896" s="212"/>
      <c r="S896" s="212"/>
      <c r="T896" s="213"/>
      <c r="AT896" s="214" t="s">
        <v>180</v>
      </c>
      <c r="AU896" s="214" t="s">
        <v>79</v>
      </c>
      <c r="AV896" s="11" t="s">
        <v>79</v>
      </c>
      <c r="AW896" s="11" t="s">
        <v>33</v>
      </c>
      <c r="AX896" s="11" t="s">
        <v>69</v>
      </c>
      <c r="AY896" s="214" t="s">
        <v>171</v>
      </c>
    </row>
    <row r="897" spans="2:65" s="11" customFormat="1">
      <c r="B897" s="203"/>
      <c r="C897" s="204"/>
      <c r="D897" s="205" t="s">
        <v>180</v>
      </c>
      <c r="E897" s="206" t="s">
        <v>21</v>
      </c>
      <c r="F897" s="207" t="s">
        <v>1133</v>
      </c>
      <c r="G897" s="204"/>
      <c r="H897" s="208">
        <v>0.2</v>
      </c>
      <c r="I897" s="209"/>
      <c r="J897" s="204"/>
      <c r="K897" s="204"/>
      <c r="L897" s="210"/>
      <c r="M897" s="211"/>
      <c r="N897" s="212"/>
      <c r="O897" s="212"/>
      <c r="P897" s="212"/>
      <c r="Q897" s="212"/>
      <c r="R897" s="212"/>
      <c r="S897" s="212"/>
      <c r="T897" s="213"/>
      <c r="AT897" s="214" t="s">
        <v>180</v>
      </c>
      <c r="AU897" s="214" t="s">
        <v>79</v>
      </c>
      <c r="AV897" s="11" t="s">
        <v>79</v>
      </c>
      <c r="AW897" s="11" t="s">
        <v>33</v>
      </c>
      <c r="AX897" s="11" t="s">
        <v>69</v>
      </c>
      <c r="AY897" s="214" t="s">
        <v>171</v>
      </c>
    </row>
    <row r="898" spans="2:65" s="1" customFormat="1" ht="22.5" customHeight="1">
      <c r="B898" s="39"/>
      <c r="C898" s="191" t="s">
        <v>1134</v>
      </c>
      <c r="D898" s="191" t="s">
        <v>173</v>
      </c>
      <c r="E898" s="192" t="s">
        <v>1135</v>
      </c>
      <c r="F898" s="193" t="s">
        <v>1136</v>
      </c>
      <c r="G898" s="194" t="s">
        <v>176</v>
      </c>
      <c r="H898" s="195">
        <v>0.92400000000000004</v>
      </c>
      <c r="I898" s="196"/>
      <c r="J898" s="197">
        <f>ROUND(I898*H898,2)</f>
        <v>0</v>
      </c>
      <c r="K898" s="193" t="s">
        <v>177</v>
      </c>
      <c r="L898" s="59"/>
      <c r="M898" s="198" t="s">
        <v>21</v>
      </c>
      <c r="N898" s="199" t="s">
        <v>40</v>
      </c>
      <c r="O898" s="40"/>
      <c r="P898" s="200">
        <f>O898*H898</f>
        <v>0</v>
      </c>
      <c r="Q898" s="200">
        <v>0</v>
      </c>
      <c r="R898" s="200">
        <f>Q898*H898</f>
        <v>0</v>
      </c>
      <c r="S898" s="200">
        <v>0.38300000000000001</v>
      </c>
      <c r="T898" s="201">
        <f>S898*H898</f>
        <v>0.35389200000000004</v>
      </c>
      <c r="AR898" s="22" t="s">
        <v>178</v>
      </c>
      <c r="AT898" s="22" t="s">
        <v>173</v>
      </c>
      <c r="AU898" s="22" t="s">
        <v>79</v>
      </c>
      <c r="AY898" s="22" t="s">
        <v>171</v>
      </c>
      <c r="BE898" s="202">
        <f>IF(N898="základní",J898,0)</f>
        <v>0</v>
      </c>
      <c r="BF898" s="202">
        <f>IF(N898="snížená",J898,0)</f>
        <v>0</v>
      </c>
      <c r="BG898" s="202">
        <f>IF(N898="zákl. přenesená",J898,0)</f>
        <v>0</v>
      </c>
      <c r="BH898" s="202">
        <f>IF(N898="sníž. přenesená",J898,0)</f>
        <v>0</v>
      </c>
      <c r="BI898" s="202">
        <f>IF(N898="nulová",J898,0)</f>
        <v>0</v>
      </c>
      <c r="BJ898" s="22" t="s">
        <v>77</v>
      </c>
      <c r="BK898" s="202">
        <f>ROUND(I898*H898,2)</f>
        <v>0</v>
      </c>
      <c r="BL898" s="22" t="s">
        <v>178</v>
      </c>
      <c r="BM898" s="22" t="s">
        <v>1137</v>
      </c>
    </row>
    <row r="899" spans="2:65" s="11" customFormat="1" ht="27">
      <c r="B899" s="203"/>
      <c r="C899" s="204"/>
      <c r="D899" s="205" t="s">
        <v>180</v>
      </c>
      <c r="E899" s="206" t="s">
        <v>21</v>
      </c>
      <c r="F899" s="207" t="s">
        <v>1138</v>
      </c>
      <c r="G899" s="204"/>
      <c r="H899" s="208">
        <v>0.92400000000000004</v>
      </c>
      <c r="I899" s="209"/>
      <c r="J899" s="204"/>
      <c r="K899" s="204"/>
      <c r="L899" s="210"/>
      <c r="M899" s="211"/>
      <c r="N899" s="212"/>
      <c r="O899" s="212"/>
      <c r="P899" s="212"/>
      <c r="Q899" s="212"/>
      <c r="R899" s="212"/>
      <c r="S899" s="212"/>
      <c r="T899" s="213"/>
      <c r="AT899" s="214" t="s">
        <v>180</v>
      </c>
      <c r="AU899" s="214" t="s">
        <v>79</v>
      </c>
      <c r="AV899" s="11" t="s">
        <v>79</v>
      </c>
      <c r="AW899" s="11" t="s">
        <v>33</v>
      </c>
      <c r="AX899" s="11" t="s">
        <v>69</v>
      </c>
      <c r="AY899" s="214" t="s">
        <v>171</v>
      </c>
    </row>
    <row r="900" spans="2:65" s="1" customFormat="1" ht="31.5" customHeight="1">
      <c r="B900" s="39"/>
      <c r="C900" s="191" t="s">
        <v>1139</v>
      </c>
      <c r="D900" s="191" t="s">
        <v>173</v>
      </c>
      <c r="E900" s="192" t="s">
        <v>1140</v>
      </c>
      <c r="F900" s="193" t="s">
        <v>1141</v>
      </c>
      <c r="G900" s="194" t="s">
        <v>184</v>
      </c>
      <c r="H900" s="195">
        <v>86.789000000000001</v>
      </c>
      <c r="I900" s="196"/>
      <c r="J900" s="197">
        <f>ROUND(I900*H900,2)</f>
        <v>0</v>
      </c>
      <c r="K900" s="193" t="s">
        <v>177</v>
      </c>
      <c r="L900" s="59"/>
      <c r="M900" s="198" t="s">
        <v>21</v>
      </c>
      <c r="N900" s="199" t="s">
        <v>40</v>
      </c>
      <c r="O900" s="40"/>
      <c r="P900" s="200">
        <f>O900*H900</f>
        <v>0</v>
      </c>
      <c r="Q900" s="200">
        <v>0</v>
      </c>
      <c r="R900" s="200">
        <f>Q900*H900</f>
        <v>0</v>
      </c>
      <c r="S900" s="200">
        <v>2.2000000000000002</v>
      </c>
      <c r="T900" s="201">
        <f>S900*H900</f>
        <v>190.93580000000003</v>
      </c>
      <c r="AR900" s="22" t="s">
        <v>178</v>
      </c>
      <c r="AT900" s="22" t="s">
        <v>173</v>
      </c>
      <c r="AU900" s="22" t="s">
        <v>79</v>
      </c>
      <c r="AY900" s="22" t="s">
        <v>171</v>
      </c>
      <c r="BE900" s="202">
        <f>IF(N900="základní",J900,0)</f>
        <v>0</v>
      </c>
      <c r="BF900" s="202">
        <f>IF(N900="snížená",J900,0)</f>
        <v>0</v>
      </c>
      <c r="BG900" s="202">
        <f>IF(N900="zákl. přenesená",J900,0)</f>
        <v>0</v>
      </c>
      <c r="BH900" s="202">
        <f>IF(N900="sníž. přenesená",J900,0)</f>
        <v>0</v>
      </c>
      <c r="BI900" s="202">
        <f>IF(N900="nulová",J900,0)</f>
        <v>0</v>
      </c>
      <c r="BJ900" s="22" t="s">
        <v>77</v>
      </c>
      <c r="BK900" s="202">
        <f>ROUND(I900*H900,2)</f>
        <v>0</v>
      </c>
      <c r="BL900" s="22" t="s">
        <v>178</v>
      </c>
      <c r="BM900" s="22" t="s">
        <v>1142</v>
      </c>
    </row>
    <row r="901" spans="2:65" s="12" customFormat="1">
      <c r="B901" s="219"/>
      <c r="C901" s="220"/>
      <c r="D901" s="215" t="s">
        <v>180</v>
      </c>
      <c r="E901" s="221" t="s">
        <v>21</v>
      </c>
      <c r="F901" s="222" t="s">
        <v>1143</v>
      </c>
      <c r="G901" s="220"/>
      <c r="H901" s="223" t="s">
        <v>21</v>
      </c>
      <c r="I901" s="224"/>
      <c r="J901" s="220"/>
      <c r="K901" s="220"/>
      <c r="L901" s="225"/>
      <c r="M901" s="226"/>
      <c r="N901" s="227"/>
      <c r="O901" s="227"/>
      <c r="P901" s="227"/>
      <c r="Q901" s="227"/>
      <c r="R901" s="227"/>
      <c r="S901" s="227"/>
      <c r="T901" s="228"/>
      <c r="AT901" s="229" t="s">
        <v>180</v>
      </c>
      <c r="AU901" s="229" t="s">
        <v>79</v>
      </c>
      <c r="AV901" s="12" t="s">
        <v>77</v>
      </c>
      <c r="AW901" s="12" t="s">
        <v>33</v>
      </c>
      <c r="AX901" s="12" t="s">
        <v>69</v>
      </c>
      <c r="AY901" s="229" t="s">
        <v>171</v>
      </c>
    </row>
    <row r="902" spans="2:65" s="11" customFormat="1">
      <c r="B902" s="203"/>
      <c r="C902" s="204"/>
      <c r="D902" s="215" t="s">
        <v>180</v>
      </c>
      <c r="E902" s="216" t="s">
        <v>21</v>
      </c>
      <c r="F902" s="217" t="s">
        <v>1144</v>
      </c>
      <c r="G902" s="204"/>
      <c r="H902" s="218">
        <v>27.134</v>
      </c>
      <c r="I902" s="209"/>
      <c r="J902" s="204"/>
      <c r="K902" s="204"/>
      <c r="L902" s="210"/>
      <c r="M902" s="211"/>
      <c r="N902" s="212"/>
      <c r="O902" s="212"/>
      <c r="P902" s="212"/>
      <c r="Q902" s="212"/>
      <c r="R902" s="212"/>
      <c r="S902" s="212"/>
      <c r="T902" s="213"/>
      <c r="AT902" s="214" t="s">
        <v>180</v>
      </c>
      <c r="AU902" s="214" t="s">
        <v>79</v>
      </c>
      <c r="AV902" s="11" t="s">
        <v>79</v>
      </c>
      <c r="AW902" s="11" t="s">
        <v>33</v>
      </c>
      <c r="AX902" s="11" t="s">
        <v>69</v>
      </c>
      <c r="AY902" s="214" t="s">
        <v>171</v>
      </c>
    </row>
    <row r="903" spans="2:65" s="11" customFormat="1">
      <c r="B903" s="203"/>
      <c r="C903" s="204"/>
      <c r="D903" s="215" t="s">
        <v>180</v>
      </c>
      <c r="E903" s="216" t="s">
        <v>21</v>
      </c>
      <c r="F903" s="217" t="s">
        <v>1145</v>
      </c>
      <c r="G903" s="204"/>
      <c r="H903" s="218">
        <v>31.286000000000001</v>
      </c>
      <c r="I903" s="209"/>
      <c r="J903" s="204"/>
      <c r="K903" s="204"/>
      <c r="L903" s="210"/>
      <c r="M903" s="211"/>
      <c r="N903" s="212"/>
      <c r="O903" s="212"/>
      <c r="P903" s="212"/>
      <c r="Q903" s="212"/>
      <c r="R903" s="212"/>
      <c r="S903" s="212"/>
      <c r="T903" s="213"/>
      <c r="AT903" s="214" t="s">
        <v>180</v>
      </c>
      <c r="AU903" s="214" t="s">
        <v>79</v>
      </c>
      <c r="AV903" s="11" t="s">
        <v>79</v>
      </c>
      <c r="AW903" s="11" t="s">
        <v>33</v>
      </c>
      <c r="AX903" s="11" t="s">
        <v>69</v>
      </c>
      <c r="AY903" s="214" t="s">
        <v>171</v>
      </c>
    </row>
    <row r="904" spans="2:65" s="11" customFormat="1">
      <c r="B904" s="203"/>
      <c r="C904" s="204"/>
      <c r="D904" s="215" t="s">
        <v>180</v>
      </c>
      <c r="E904" s="216" t="s">
        <v>21</v>
      </c>
      <c r="F904" s="217" t="s">
        <v>1146</v>
      </c>
      <c r="G904" s="204"/>
      <c r="H904" s="218">
        <v>27.134</v>
      </c>
      <c r="I904" s="209"/>
      <c r="J904" s="204"/>
      <c r="K904" s="204"/>
      <c r="L904" s="210"/>
      <c r="M904" s="211"/>
      <c r="N904" s="212"/>
      <c r="O904" s="212"/>
      <c r="P904" s="212"/>
      <c r="Q904" s="212"/>
      <c r="R904" s="212"/>
      <c r="S904" s="212"/>
      <c r="T904" s="213"/>
      <c r="AT904" s="214" t="s">
        <v>180</v>
      </c>
      <c r="AU904" s="214" t="s">
        <v>79</v>
      </c>
      <c r="AV904" s="11" t="s">
        <v>79</v>
      </c>
      <c r="AW904" s="11" t="s">
        <v>33</v>
      </c>
      <c r="AX904" s="11" t="s">
        <v>69</v>
      </c>
      <c r="AY904" s="214" t="s">
        <v>171</v>
      </c>
    </row>
    <row r="905" spans="2:65" s="11" customFormat="1">
      <c r="B905" s="203"/>
      <c r="C905" s="204"/>
      <c r="D905" s="205" t="s">
        <v>180</v>
      </c>
      <c r="E905" s="206" t="s">
        <v>21</v>
      </c>
      <c r="F905" s="207" t="s">
        <v>1147</v>
      </c>
      <c r="G905" s="204"/>
      <c r="H905" s="208">
        <v>1.2350000000000001</v>
      </c>
      <c r="I905" s="209"/>
      <c r="J905" s="204"/>
      <c r="K905" s="204"/>
      <c r="L905" s="210"/>
      <c r="M905" s="211"/>
      <c r="N905" s="212"/>
      <c r="O905" s="212"/>
      <c r="P905" s="212"/>
      <c r="Q905" s="212"/>
      <c r="R905" s="212"/>
      <c r="S905" s="212"/>
      <c r="T905" s="213"/>
      <c r="AT905" s="214" t="s">
        <v>180</v>
      </c>
      <c r="AU905" s="214" t="s">
        <v>79</v>
      </c>
      <c r="AV905" s="11" t="s">
        <v>79</v>
      </c>
      <c r="AW905" s="11" t="s">
        <v>33</v>
      </c>
      <c r="AX905" s="11" t="s">
        <v>69</v>
      </c>
      <c r="AY905" s="214" t="s">
        <v>171</v>
      </c>
    </row>
    <row r="906" spans="2:65" s="1" customFormat="1" ht="31.5" customHeight="1">
      <c r="B906" s="39"/>
      <c r="C906" s="191" t="s">
        <v>1148</v>
      </c>
      <c r="D906" s="191" t="s">
        <v>173</v>
      </c>
      <c r="E906" s="192" t="s">
        <v>1149</v>
      </c>
      <c r="F906" s="193" t="s">
        <v>1150</v>
      </c>
      <c r="G906" s="194" t="s">
        <v>184</v>
      </c>
      <c r="H906" s="195">
        <v>2.0379999999999998</v>
      </c>
      <c r="I906" s="196"/>
      <c r="J906" s="197">
        <f>ROUND(I906*H906,2)</f>
        <v>0</v>
      </c>
      <c r="K906" s="193" t="s">
        <v>177</v>
      </c>
      <c r="L906" s="59"/>
      <c r="M906" s="198" t="s">
        <v>21</v>
      </c>
      <c r="N906" s="199" t="s">
        <v>40</v>
      </c>
      <c r="O906" s="40"/>
      <c r="P906" s="200">
        <f>O906*H906</f>
        <v>0</v>
      </c>
      <c r="Q906" s="200">
        <v>0</v>
      </c>
      <c r="R906" s="200">
        <f>Q906*H906</f>
        <v>0</v>
      </c>
      <c r="S906" s="200">
        <v>2.2000000000000002</v>
      </c>
      <c r="T906" s="201">
        <f>S906*H906</f>
        <v>4.4836</v>
      </c>
      <c r="AR906" s="22" t="s">
        <v>178</v>
      </c>
      <c r="AT906" s="22" t="s">
        <v>173</v>
      </c>
      <c r="AU906" s="22" t="s">
        <v>79</v>
      </c>
      <c r="AY906" s="22" t="s">
        <v>171</v>
      </c>
      <c r="BE906" s="202">
        <f>IF(N906="základní",J906,0)</f>
        <v>0</v>
      </c>
      <c r="BF906" s="202">
        <f>IF(N906="snížená",J906,0)</f>
        <v>0</v>
      </c>
      <c r="BG906" s="202">
        <f>IF(N906="zákl. přenesená",J906,0)</f>
        <v>0</v>
      </c>
      <c r="BH906" s="202">
        <f>IF(N906="sníž. přenesená",J906,0)</f>
        <v>0</v>
      </c>
      <c r="BI906" s="202">
        <f>IF(N906="nulová",J906,0)</f>
        <v>0</v>
      </c>
      <c r="BJ906" s="22" t="s">
        <v>77</v>
      </c>
      <c r="BK906" s="202">
        <f>ROUND(I906*H906,2)</f>
        <v>0</v>
      </c>
      <c r="BL906" s="22" t="s">
        <v>178</v>
      </c>
      <c r="BM906" s="22" t="s">
        <v>1151</v>
      </c>
    </row>
    <row r="907" spans="2:65" s="12" customFormat="1">
      <c r="B907" s="219"/>
      <c r="C907" s="220"/>
      <c r="D907" s="215" t="s">
        <v>180</v>
      </c>
      <c r="E907" s="221" t="s">
        <v>21</v>
      </c>
      <c r="F907" s="222" t="s">
        <v>987</v>
      </c>
      <c r="G907" s="220"/>
      <c r="H907" s="223" t="s">
        <v>21</v>
      </c>
      <c r="I907" s="224"/>
      <c r="J907" s="220"/>
      <c r="K907" s="220"/>
      <c r="L907" s="225"/>
      <c r="M907" s="226"/>
      <c r="N907" s="227"/>
      <c r="O907" s="227"/>
      <c r="P907" s="227"/>
      <c r="Q907" s="227"/>
      <c r="R907" s="227"/>
      <c r="S907" s="227"/>
      <c r="T907" s="228"/>
      <c r="AT907" s="229" t="s">
        <v>180</v>
      </c>
      <c r="AU907" s="229" t="s">
        <v>79</v>
      </c>
      <c r="AV907" s="12" t="s">
        <v>77</v>
      </c>
      <c r="AW907" s="12" t="s">
        <v>33</v>
      </c>
      <c r="AX907" s="12" t="s">
        <v>69</v>
      </c>
      <c r="AY907" s="229" t="s">
        <v>171</v>
      </c>
    </row>
    <row r="908" spans="2:65" s="11" customFormat="1">
      <c r="B908" s="203"/>
      <c r="C908" s="204"/>
      <c r="D908" s="205" t="s">
        <v>180</v>
      </c>
      <c r="E908" s="206" t="s">
        <v>21</v>
      </c>
      <c r="F908" s="207" t="s">
        <v>1152</v>
      </c>
      <c r="G908" s="204"/>
      <c r="H908" s="208">
        <v>2.0379999999999998</v>
      </c>
      <c r="I908" s="209"/>
      <c r="J908" s="204"/>
      <c r="K908" s="204"/>
      <c r="L908" s="210"/>
      <c r="M908" s="211"/>
      <c r="N908" s="212"/>
      <c r="O908" s="212"/>
      <c r="P908" s="212"/>
      <c r="Q908" s="212"/>
      <c r="R908" s="212"/>
      <c r="S908" s="212"/>
      <c r="T908" s="213"/>
      <c r="AT908" s="214" t="s">
        <v>180</v>
      </c>
      <c r="AU908" s="214" t="s">
        <v>79</v>
      </c>
      <c r="AV908" s="11" t="s">
        <v>79</v>
      </c>
      <c r="AW908" s="11" t="s">
        <v>33</v>
      </c>
      <c r="AX908" s="11" t="s">
        <v>69</v>
      </c>
      <c r="AY908" s="214" t="s">
        <v>171</v>
      </c>
    </row>
    <row r="909" spans="2:65" s="1" customFormat="1" ht="22.5" customHeight="1">
      <c r="B909" s="39"/>
      <c r="C909" s="191" t="s">
        <v>1153</v>
      </c>
      <c r="D909" s="191" t="s">
        <v>173</v>
      </c>
      <c r="E909" s="192" t="s">
        <v>1154</v>
      </c>
      <c r="F909" s="193" t="s">
        <v>1155</v>
      </c>
      <c r="G909" s="194" t="s">
        <v>176</v>
      </c>
      <c r="H909" s="195">
        <v>226.24</v>
      </c>
      <c r="I909" s="196"/>
      <c r="J909" s="197">
        <f>ROUND(I909*H909,2)</f>
        <v>0</v>
      </c>
      <c r="K909" s="193" t="s">
        <v>177</v>
      </c>
      <c r="L909" s="59"/>
      <c r="M909" s="198" t="s">
        <v>21</v>
      </c>
      <c r="N909" s="199" t="s">
        <v>40</v>
      </c>
      <c r="O909" s="40"/>
      <c r="P909" s="200">
        <f>O909*H909</f>
        <v>0</v>
      </c>
      <c r="Q909" s="200">
        <v>0</v>
      </c>
      <c r="R909" s="200">
        <f>Q909*H909</f>
        <v>0</v>
      </c>
      <c r="S909" s="200">
        <v>3.5000000000000003E-2</v>
      </c>
      <c r="T909" s="201">
        <f>S909*H909</f>
        <v>7.918400000000001</v>
      </c>
      <c r="AR909" s="22" t="s">
        <v>178</v>
      </c>
      <c r="AT909" s="22" t="s">
        <v>173</v>
      </c>
      <c r="AU909" s="22" t="s">
        <v>79</v>
      </c>
      <c r="AY909" s="22" t="s">
        <v>171</v>
      </c>
      <c r="BE909" s="202">
        <f>IF(N909="základní",J909,0)</f>
        <v>0</v>
      </c>
      <c r="BF909" s="202">
        <f>IF(N909="snížená",J909,0)</f>
        <v>0</v>
      </c>
      <c r="BG909" s="202">
        <f>IF(N909="zákl. přenesená",J909,0)</f>
        <v>0</v>
      </c>
      <c r="BH909" s="202">
        <f>IF(N909="sníž. přenesená",J909,0)</f>
        <v>0</v>
      </c>
      <c r="BI909" s="202">
        <f>IF(N909="nulová",J909,0)</f>
        <v>0</v>
      </c>
      <c r="BJ909" s="22" t="s">
        <v>77</v>
      </c>
      <c r="BK909" s="202">
        <f>ROUND(I909*H909,2)</f>
        <v>0</v>
      </c>
      <c r="BL909" s="22" t="s">
        <v>178</v>
      </c>
      <c r="BM909" s="22" t="s">
        <v>1156</v>
      </c>
    </row>
    <row r="910" spans="2:65" s="11" customFormat="1">
      <c r="B910" s="203"/>
      <c r="C910" s="204"/>
      <c r="D910" s="215" t="s">
        <v>180</v>
      </c>
      <c r="E910" s="216" t="s">
        <v>21</v>
      </c>
      <c r="F910" s="217" t="s">
        <v>1157</v>
      </c>
      <c r="G910" s="204"/>
      <c r="H910" s="218">
        <v>12.35</v>
      </c>
      <c r="I910" s="209"/>
      <c r="J910" s="204"/>
      <c r="K910" s="204"/>
      <c r="L910" s="210"/>
      <c r="M910" s="211"/>
      <c r="N910" s="212"/>
      <c r="O910" s="212"/>
      <c r="P910" s="212"/>
      <c r="Q910" s="212"/>
      <c r="R910" s="212"/>
      <c r="S910" s="212"/>
      <c r="T910" s="213"/>
      <c r="AT910" s="214" t="s">
        <v>180</v>
      </c>
      <c r="AU910" s="214" t="s">
        <v>79</v>
      </c>
      <c r="AV910" s="11" t="s">
        <v>79</v>
      </c>
      <c r="AW910" s="11" t="s">
        <v>33</v>
      </c>
      <c r="AX910" s="11" t="s">
        <v>69</v>
      </c>
      <c r="AY910" s="214" t="s">
        <v>171</v>
      </c>
    </row>
    <row r="911" spans="2:65" s="11" customFormat="1">
      <c r="B911" s="203"/>
      <c r="C911" s="204"/>
      <c r="D911" s="215" t="s">
        <v>180</v>
      </c>
      <c r="E911" s="216" t="s">
        <v>21</v>
      </c>
      <c r="F911" s="217" t="s">
        <v>1158</v>
      </c>
      <c r="G911" s="204"/>
      <c r="H911" s="218">
        <v>27.31</v>
      </c>
      <c r="I911" s="209"/>
      <c r="J911" s="204"/>
      <c r="K911" s="204"/>
      <c r="L911" s="210"/>
      <c r="M911" s="211"/>
      <c r="N911" s="212"/>
      <c r="O911" s="212"/>
      <c r="P911" s="212"/>
      <c r="Q911" s="212"/>
      <c r="R911" s="212"/>
      <c r="S911" s="212"/>
      <c r="T911" s="213"/>
      <c r="AT911" s="214" t="s">
        <v>180</v>
      </c>
      <c r="AU911" s="214" t="s">
        <v>79</v>
      </c>
      <c r="AV911" s="11" t="s">
        <v>79</v>
      </c>
      <c r="AW911" s="11" t="s">
        <v>33</v>
      </c>
      <c r="AX911" s="11" t="s">
        <v>69</v>
      </c>
      <c r="AY911" s="214" t="s">
        <v>171</v>
      </c>
    </row>
    <row r="912" spans="2:65" s="11" customFormat="1" ht="40.5">
      <c r="B912" s="203"/>
      <c r="C912" s="204"/>
      <c r="D912" s="215" t="s">
        <v>180</v>
      </c>
      <c r="E912" s="216" t="s">
        <v>21</v>
      </c>
      <c r="F912" s="217" t="s">
        <v>1159</v>
      </c>
      <c r="G912" s="204"/>
      <c r="H912" s="218">
        <v>147.51</v>
      </c>
      <c r="I912" s="209"/>
      <c r="J912" s="204"/>
      <c r="K912" s="204"/>
      <c r="L912" s="210"/>
      <c r="M912" s="211"/>
      <c r="N912" s="212"/>
      <c r="O912" s="212"/>
      <c r="P912" s="212"/>
      <c r="Q912" s="212"/>
      <c r="R912" s="212"/>
      <c r="S912" s="212"/>
      <c r="T912" s="213"/>
      <c r="AT912" s="214" t="s">
        <v>180</v>
      </c>
      <c r="AU912" s="214" t="s">
        <v>79</v>
      </c>
      <c r="AV912" s="11" t="s">
        <v>79</v>
      </c>
      <c r="AW912" s="11" t="s">
        <v>33</v>
      </c>
      <c r="AX912" s="11" t="s">
        <v>69</v>
      </c>
      <c r="AY912" s="214" t="s">
        <v>171</v>
      </c>
    </row>
    <row r="913" spans="2:65" s="11" customFormat="1">
      <c r="B913" s="203"/>
      <c r="C913" s="204"/>
      <c r="D913" s="205" t="s">
        <v>180</v>
      </c>
      <c r="E913" s="206" t="s">
        <v>21</v>
      </c>
      <c r="F913" s="207" t="s">
        <v>1160</v>
      </c>
      <c r="G913" s="204"/>
      <c r="H913" s="208">
        <v>39.07</v>
      </c>
      <c r="I913" s="209"/>
      <c r="J913" s="204"/>
      <c r="K913" s="204"/>
      <c r="L913" s="210"/>
      <c r="M913" s="211"/>
      <c r="N913" s="212"/>
      <c r="O913" s="212"/>
      <c r="P913" s="212"/>
      <c r="Q913" s="212"/>
      <c r="R913" s="212"/>
      <c r="S913" s="212"/>
      <c r="T913" s="213"/>
      <c r="AT913" s="214" t="s">
        <v>180</v>
      </c>
      <c r="AU913" s="214" t="s">
        <v>79</v>
      </c>
      <c r="AV913" s="11" t="s">
        <v>79</v>
      </c>
      <c r="AW913" s="11" t="s">
        <v>33</v>
      </c>
      <c r="AX913" s="11" t="s">
        <v>69</v>
      </c>
      <c r="AY913" s="214" t="s">
        <v>171</v>
      </c>
    </row>
    <row r="914" spans="2:65" s="1" customFormat="1" ht="22.5" customHeight="1">
      <c r="B914" s="39"/>
      <c r="C914" s="191" t="s">
        <v>1161</v>
      </c>
      <c r="D914" s="191" t="s">
        <v>173</v>
      </c>
      <c r="E914" s="192" t="s">
        <v>1162</v>
      </c>
      <c r="F914" s="193" t="s">
        <v>1163</v>
      </c>
      <c r="G914" s="194" t="s">
        <v>176</v>
      </c>
      <c r="H914" s="195">
        <v>1.3</v>
      </c>
      <c r="I914" s="196"/>
      <c r="J914" s="197">
        <f>ROUND(I914*H914,2)</f>
        <v>0</v>
      </c>
      <c r="K914" s="193" t="s">
        <v>177</v>
      </c>
      <c r="L914" s="59"/>
      <c r="M914" s="198" t="s">
        <v>21</v>
      </c>
      <c r="N914" s="199" t="s">
        <v>40</v>
      </c>
      <c r="O914" s="40"/>
      <c r="P914" s="200">
        <f>O914*H914</f>
        <v>0</v>
      </c>
      <c r="Q914" s="200">
        <v>0</v>
      </c>
      <c r="R914" s="200">
        <f>Q914*H914</f>
        <v>0</v>
      </c>
      <c r="S914" s="200">
        <v>7.5999999999999998E-2</v>
      </c>
      <c r="T914" s="201">
        <f>S914*H914</f>
        <v>9.8799999999999999E-2</v>
      </c>
      <c r="AR914" s="22" t="s">
        <v>178</v>
      </c>
      <c r="AT914" s="22" t="s">
        <v>173</v>
      </c>
      <c r="AU914" s="22" t="s">
        <v>79</v>
      </c>
      <c r="AY914" s="22" t="s">
        <v>171</v>
      </c>
      <c r="BE914" s="202">
        <f>IF(N914="základní",J914,0)</f>
        <v>0</v>
      </c>
      <c r="BF914" s="202">
        <f>IF(N914="snížená",J914,0)</f>
        <v>0</v>
      </c>
      <c r="BG914" s="202">
        <f>IF(N914="zákl. přenesená",J914,0)</f>
        <v>0</v>
      </c>
      <c r="BH914" s="202">
        <f>IF(N914="sníž. přenesená",J914,0)</f>
        <v>0</v>
      </c>
      <c r="BI914" s="202">
        <f>IF(N914="nulová",J914,0)</f>
        <v>0</v>
      </c>
      <c r="BJ914" s="22" t="s">
        <v>77</v>
      </c>
      <c r="BK914" s="202">
        <f>ROUND(I914*H914,2)</f>
        <v>0</v>
      </c>
      <c r="BL914" s="22" t="s">
        <v>178</v>
      </c>
      <c r="BM914" s="22" t="s">
        <v>1164</v>
      </c>
    </row>
    <row r="915" spans="2:65" s="11" customFormat="1">
      <c r="B915" s="203"/>
      <c r="C915" s="204"/>
      <c r="D915" s="205" t="s">
        <v>180</v>
      </c>
      <c r="E915" s="206" t="s">
        <v>21</v>
      </c>
      <c r="F915" s="207" t="s">
        <v>1165</v>
      </c>
      <c r="G915" s="204"/>
      <c r="H915" s="208">
        <v>1.3</v>
      </c>
      <c r="I915" s="209"/>
      <c r="J915" s="204"/>
      <c r="K915" s="204"/>
      <c r="L915" s="210"/>
      <c r="M915" s="211"/>
      <c r="N915" s="212"/>
      <c r="O915" s="212"/>
      <c r="P915" s="212"/>
      <c r="Q915" s="212"/>
      <c r="R915" s="212"/>
      <c r="S915" s="212"/>
      <c r="T915" s="213"/>
      <c r="AT915" s="214" t="s">
        <v>180</v>
      </c>
      <c r="AU915" s="214" t="s">
        <v>79</v>
      </c>
      <c r="AV915" s="11" t="s">
        <v>79</v>
      </c>
      <c r="AW915" s="11" t="s">
        <v>33</v>
      </c>
      <c r="AX915" s="11" t="s">
        <v>69</v>
      </c>
      <c r="AY915" s="214" t="s">
        <v>171</v>
      </c>
    </row>
    <row r="916" spans="2:65" s="1" customFormat="1" ht="22.5" customHeight="1">
      <c r="B916" s="39"/>
      <c r="C916" s="191" t="s">
        <v>1166</v>
      </c>
      <c r="D916" s="191" t="s">
        <v>173</v>
      </c>
      <c r="E916" s="192" t="s">
        <v>1167</v>
      </c>
      <c r="F916" s="193" t="s">
        <v>1168</v>
      </c>
      <c r="G916" s="194" t="s">
        <v>184</v>
      </c>
      <c r="H916" s="195">
        <v>0.3</v>
      </c>
      <c r="I916" s="196"/>
      <c r="J916" s="197">
        <f>ROUND(I916*H916,2)</f>
        <v>0</v>
      </c>
      <c r="K916" s="193" t="s">
        <v>177</v>
      </c>
      <c r="L916" s="59"/>
      <c r="M916" s="198" t="s">
        <v>21</v>
      </c>
      <c r="N916" s="199" t="s">
        <v>40</v>
      </c>
      <c r="O916" s="40"/>
      <c r="P916" s="200">
        <f>O916*H916</f>
        <v>0</v>
      </c>
      <c r="Q916" s="200">
        <v>0</v>
      </c>
      <c r="R916" s="200">
        <f>Q916*H916</f>
        <v>0</v>
      </c>
      <c r="S916" s="200">
        <v>1.8</v>
      </c>
      <c r="T916" s="201">
        <f>S916*H916</f>
        <v>0.54</v>
      </c>
      <c r="AR916" s="22" t="s">
        <v>178</v>
      </c>
      <c r="AT916" s="22" t="s">
        <v>173</v>
      </c>
      <c r="AU916" s="22" t="s">
        <v>79</v>
      </c>
      <c r="AY916" s="22" t="s">
        <v>171</v>
      </c>
      <c r="BE916" s="202">
        <f>IF(N916="základní",J916,0)</f>
        <v>0</v>
      </c>
      <c r="BF916" s="202">
        <f>IF(N916="snížená",J916,0)</f>
        <v>0</v>
      </c>
      <c r="BG916" s="202">
        <f>IF(N916="zákl. přenesená",J916,0)</f>
        <v>0</v>
      </c>
      <c r="BH916" s="202">
        <f>IF(N916="sníž. přenesená",J916,0)</f>
        <v>0</v>
      </c>
      <c r="BI916" s="202">
        <f>IF(N916="nulová",J916,0)</f>
        <v>0</v>
      </c>
      <c r="BJ916" s="22" t="s">
        <v>77</v>
      </c>
      <c r="BK916" s="202">
        <f>ROUND(I916*H916,2)</f>
        <v>0</v>
      </c>
      <c r="BL916" s="22" t="s">
        <v>178</v>
      </c>
      <c r="BM916" s="22" t="s">
        <v>1169</v>
      </c>
    </row>
    <row r="917" spans="2:65" s="12" customFormat="1">
      <c r="B917" s="219"/>
      <c r="C917" s="220"/>
      <c r="D917" s="215" t="s">
        <v>180</v>
      </c>
      <c r="E917" s="221" t="s">
        <v>21</v>
      </c>
      <c r="F917" s="222" t="s">
        <v>364</v>
      </c>
      <c r="G917" s="220"/>
      <c r="H917" s="223" t="s">
        <v>21</v>
      </c>
      <c r="I917" s="224"/>
      <c r="J917" s="220"/>
      <c r="K917" s="220"/>
      <c r="L917" s="225"/>
      <c r="M917" s="226"/>
      <c r="N917" s="227"/>
      <c r="O917" s="227"/>
      <c r="P917" s="227"/>
      <c r="Q917" s="227"/>
      <c r="R917" s="227"/>
      <c r="S917" s="227"/>
      <c r="T917" s="228"/>
      <c r="AT917" s="229" t="s">
        <v>180</v>
      </c>
      <c r="AU917" s="229" t="s">
        <v>79</v>
      </c>
      <c r="AV917" s="12" t="s">
        <v>77</v>
      </c>
      <c r="AW917" s="12" t="s">
        <v>33</v>
      </c>
      <c r="AX917" s="12" t="s">
        <v>69</v>
      </c>
      <c r="AY917" s="229" t="s">
        <v>171</v>
      </c>
    </row>
    <row r="918" spans="2:65" s="11" customFormat="1">
      <c r="B918" s="203"/>
      <c r="C918" s="204"/>
      <c r="D918" s="205" t="s">
        <v>180</v>
      </c>
      <c r="E918" s="206" t="s">
        <v>21</v>
      </c>
      <c r="F918" s="207" t="s">
        <v>1170</v>
      </c>
      <c r="G918" s="204"/>
      <c r="H918" s="208">
        <v>0.3</v>
      </c>
      <c r="I918" s="209"/>
      <c r="J918" s="204"/>
      <c r="K918" s="204"/>
      <c r="L918" s="210"/>
      <c r="M918" s="211"/>
      <c r="N918" s="212"/>
      <c r="O918" s="212"/>
      <c r="P918" s="212"/>
      <c r="Q918" s="212"/>
      <c r="R918" s="212"/>
      <c r="S918" s="212"/>
      <c r="T918" s="213"/>
      <c r="AT918" s="214" t="s">
        <v>180</v>
      </c>
      <c r="AU918" s="214" t="s">
        <v>79</v>
      </c>
      <c r="AV918" s="11" t="s">
        <v>79</v>
      </c>
      <c r="AW918" s="11" t="s">
        <v>33</v>
      </c>
      <c r="AX918" s="11" t="s">
        <v>69</v>
      </c>
      <c r="AY918" s="214" t="s">
        <v>171</v>
      </c>
    </row>
    <row r="919" spans="2:65" s="1" customFormat="1" ht="22.5" customHeight="1">
      <c r="B919" s="39"/>
      <c r="C919" s="191" t="s">
        <v>1171</v>
      </c>
      <c r="D919" s="191" t="s">
        <v>173</v>
      </c>
      <c r="E919" s="192" t="s">
        <v>1172</v>
      </c>
      <c r="F919" s="193" t="s">
        <v>1173</v>
      </c>
      <c r="G919" s="194" t="s">
        <v>184</v>
      </c>
      <c r="H919" s="195">
        <v>0.84</v>
      </c>
      <c r="I919" s="196"/>
      <c r="J919" s="197">
        <f>ROUND(I919*H919,2)</f>
        <v>0</v>
      </c>
      <c r="K919" s="193" t="s">
        <v>177</v>
      </c>
      <c r="L919" s="59"/>
      <c r="M919" s="198" t="s">
        <v>21</v>
      </c>
      <c r="N919" s="199" t="s">
        <v>40</v>
      </c>
      <c r="O919" s="40"/>
      <c r="P919" s="200">
        <f>O919*H919</f>
        <v>0</v>
      </c>
      <c r="Q919" s="200">
        <v>0</v>
      </c>
      <c r="R919" s="200">
        <f>Q919*H919</f>
        <v>0</v>
      </c>
      <c r="S919" s="200">
        <v>1.8</v>
      </c>
      <c r="T919" s="201">
        <f>S919*H919</f>
        <v>1.512</v>
      </c>
      <c r="AR919" s="22" t="s">
        <v>178</v>
      </c>
      <c r="AT919" s="22" t="s">
        <v>173</v>
      </c>
      <c r="AU919" s="22" t="s">
        <v>79</v>
      </c>
      <c r="AY919" s="22" t="s">
        <v>171</v>
      </c>
      <c r="BE919" s="202">
        <f>IF(N919="základní",J919,0)</f>
        <v>0</v>
      </c>
      <c r="BF919" s="202">
        <f>IF(N919="snížená",J919,0)</f>
        <v>0</v>
      </c>
      <c r="BG919" s="202">
        <f>IF(N919="zákl. přenesená",J919,0)</f>
        <v>0</v>
      </c>
      <c r="BH919" s="202">
        <f>IF(N919="sníž. přenesená",J919,0)</f>
        <v>0</v>
      </c>
      <c r="BI919" s="202">
        <f>IF(N919="nulová",J919,0)</f>
        <v>0</v>
      </c>
      <c r="BJ919" s="22" t="s">
        <v>77</v>
      </c>
      <c r="BK919" s="202">
        <f>ROUND(I919*H919,2)</f>
        <v>0</v>
      </c>
      <c r="BL919" s="22" t="s">
        <v>178</v>
      </c>
      <c r="BM919" s="22" t="s">
        <v>1174</v>
      </c>
    </row>
    <row r="920" spans="2:65" s="12" customFormat="1">
      <c r="B920" s="219"/>
      <c r="C920" s="220"/>
      <c r="D920" s="215" t="s">
        <v>180</v>
      </c>
      <c r="E920" s="221" t="s">
        <v>21</v>
      </c>
      <c r="F920" s="222" t="s">
        <v>366</v>
      </c>
      <c r="G920" s="220"/>
      <c r="H920" s="223" t="s">
        <v>21</v>
      </c>
      <c r="I920" s="224"/>
      <c r="J920" s="220"/>
      <c r="K920" s="220"/>
      <c r="L920" s="225"/>
      <c r="M920" s="226"/>
      <c r="N920" s="227"/>
      <c r="O920" s="227"/>
      <c r="P920" s="227"/>
      <c r="Q920" s="227"/>
      <c r="R920" s="227"/>
      <c r="S920" s="227"/>
      <c r="T920" s="228"/>
      <c r="AT920" s="229" t="s">
        <v>180</v>
      </c>
      <c r="AU920" s="229" t="s">
        <v>79</v>
      </c>
      <c r="AV920" s="12" t="s">
        <v>77</v>
      </c>
      <c r="AW920" s="12" t="s">
        <v>33</v>
      </c>
      <c r="AX920" s="12" t="s">
        <v>69</v>
      </c>
      <c r="AY920" s="229" t="s">
        <v>171</v>
      </c>
    </row>
    <row r="921" spans="2:65" s="11" customFormat="1">
      <c r="B921" s="203"/>
      <c r="C921" s="204"/>
      <c r="D921" s="205" t="s">
        <v>180</v>
      </c>
      <c r="E921" s="206" t="s">
        <v>21</v>
      </c>
      <c r="F921" s="207" t="s">
        <v>1175</v>
      </c>
      <c r="G921" s="204"/>
      <c r="H921" s="208">
        <v>0.84</v>
      </c>
      <c r="I921" s="209"/>
      <c r="J921" s="204"/>
      <c r="K921" s="204"/>
      <c r="L921" s="210"/>
      <c r="M921" s="211"/>
      <c r="N921" s="212"/>
      <c r="O921" s="212"/>
      <c r="P921" s="212"/>
      <c r="Q921" s="212"/>
      <c r="R921" s="212"/>
      <c r="S921" s="212"/>
      <c r="T921" s="213"/>
      <c r="AT921" s="214" t="s">
        <v>180</v>
      </c>
      <c r="AU921" s="214" t="s">
        <v>79</v>
      </c>
      <c r="AV921" s="11" t="s">
        <v>79</v>
      </c>
      <c r="AW921" s="11" t="s">
        <v>33</v>
      </c>
      <c r="AX921" s="11" t="s">
        <v>69</v>
      </c>
      <c r="AY921" s="214" t="s">
        <v>171</v>
      </c>
    </row>
    <row r="922" spans="2:65" s="1" customFormat="1" ht="22.5" customHeight="1">
      <c r="B922" s="39"/>
      <c r="C922" s="191" t="s">
        <v>1176</v>
      </c>
      <c r="D922" s="191" t="s">
        <v>173</v>
      </c>
      <c r="E922" s="192" t="s">
        <v>1177</v>
      </c>
      <c r="F922" s="193" t="s">
        <v>1178</v>
      </c>
      <c r="G922" s="194" t="s">
        <v>285</v>
      </c>
      <c r="H922" s="195">
        <v>8</v>
      </c>
      <c r="I922" s="196"/>
      <c r="J922" s="197">
        <f>ROUND(I922*H922,2)</f>
        <v>0</v>
      </c>
      <c r="K922" s="193" t="s">
        <v>177</v>
      </c>
      <c r="L922" s="59"/>
      <c r="M922" s="198" t="s">
        <v>21</v>
      </c>
      <c r="N922" s="199" t="s">
        <v>40</v>
      </c>
      <c r="O922" s="40"/>
      <c r="P922" s="200">
        <f>O922*H922</f>
        <v>0</v>
      </c>
      <c r="Q922" s="200">
        <v>0</v>
      </c>
      <c r="R922" s="200">
        <f>Q922*H922</f>
        <v>0</v>
      </c>
      <c r="S922" s="200">
        <v>0.09</v>
      </c>
      <c r="T922" s="201">
        <f>S922*H922</f>
        <v>0.72</v>
      </c>
      <c r="AR922" s="22" t="s">
        <v>178</v>
      </c>
      <c r="AT922" s="22" t="s">
        <v>173</v>
      </c>
      <c r="AU922" s="22" t="s">
        <v>79</v>
      </c>
      <c r="AY922" s="22" t="s">
        <v>171</v>
      </c>
      <c r="BE922" s="202">
        <f>IF(N922="základní",J922,0)</f>
        <v>0</v>
      </c>
      <c r="BF922" s="202">
        <f>IF(N922="snížená",J922,0)</f>
        <v>0</v>
      </c>
      <c r="BG922" s="202">
        <f>IF(N922="zákl. přenesená",J922,0)</f>
        <v>0</v>
      </c>
      <c r="BH922" s="202">
        <f>IF(N922="sníž. přenesená",J922,0)</f>
        <v>0</v>
      </c>
      <c r="BI922" s="202">
        <f>IF(N922="nulová",J922,0)</f>
        <v>0</v>
      </c>
      <c r="BJ922" s="22" t="s">
        <v>77</v>
      </c>
      <c r="BK922" s="202">
        <f>ROUND(I922*H922,2)</f>
        <v>0</v>
      </c>
      <c r="BL922" s="22" t="s">
        <v>178</v>
      </c>
      <c r="BM922" s="22" t="s">
        <v>1179</v>
      </c>
    </row>
    <row r="923" spans="2:65" s="1" customFormat="1" ht="22.5" customHeight="1">
      <c r="B923" s="39"/>
      <c r="C923" s="191" t="s">
        <v>1180</v>
      </c>
      <c r="D923" s="191" t="s">
        <v>173</v>
      </c>
      <c r="E923" s="192" t="s">
        <v>1181</v>
      </c>
      <c r="F923" s="193" t="s">
        <v>1182</v>
      </c>
      <c r="G923" s="194" t="s">
        <v>285</v>
      </c>
      <c r="H923" s="195">
        <v>2</v>
      </c>
      <c r="I923" s="196"/>
      <c r="J923" s="197">
        <f>ROUND(I923*H923,2)</f>
        <v>0</v>
      </c>
      <c r="K923" s="193" t="s">
        <v>177</v>
      </c>
      <c r="L923" s="59"/>
      <c r="M923" s="198" t="s">
        <v>21</v>
      </c>
      <c r="N923" s="199" t="s">
        <v>40</v>
      </c>
      <c r="O923" s="40"/>
      <c r="P923" s="200">
        <f>O923*H923</f>
        <v>0</v>
      </c>
      <c r="Q923" s="200">
        <v>0</v>
      </c>
      <c r="R923" s="200">
        <f>Q923*H923</f>
        <v>0</v>
      </c>
      <c r="S923" s="200">
        <v>3.1E-2</v>
      </c>
      <c r="T923" s="201">
        <f>S923*H923</f>
        <v>6.2E-2</v>
      </c>
      <c r="AR923" s="22" t="s">
        <v>178</v>
      </c>
      <c r="AT923" s="22" t="s">
        <v>173</v>
      </c>
      <c r="AU923" s="22" t="s">
        <v>79</v>
      </c>
      <c r="AY923" s="22" t="s">
        <v>171</v>
      </c>
      <c r="BE923" s="202">
        <f>IF(N923="základní",J923,0)</f>
        <v>0</v>
      </c>
      <c r="BF923" s="202">
        <f>IF(N923="snížená",J923,0)</f>
        <v>0</v>
      </c>
      <c r="BG923" s="202">
        <f>IF(N923="zákl. přenesená",J923,0)</f>
        <v>0</v>
      </c>
      <c r="BH923" s="202">
        <f>IF(N923="sníž. přenesená",J923,0)</f>
        <v>0</v>
      </c>
      <c r="BI923" s="202">
        <f>IF(N923="nulová",J923,0)</f>
        <v>0</v>
      </c>
      <c r="BJ923" s="22" t="s">
        <v>77</v>
      </c>
      <c r="BK923" s="202">
        <f>ROUND(I923*H923,2)</f>
        <v>0</v>
      </c>
      <c r="BL923" s="22" t="s">
        <v>178</v>
      </c>
      <c r="BM923" s="22" t="s">
        <v>1183</v>
      </c>
    </row>
    <row r="924" spans="2:65" s="12" customFormat="1">
      <c r="B924" s="219"/>
      <c r="C924" s="220"/>
      <c r="D924" s="215" t="s">
        <v>180</v>
      </c>
      <c r="E924" s="221" t="s">
        <v>21</v>
      </c>
      <c r="F924" s="222" t="s">
        <v>364</v>
      </c>
      <c r="G924" s="220"/>
      <c r="H924" s="223" t="s">
        <v>21</v>
      </c>
      <c r="I924" s="224"/>
      <c r="J924" s="220"/>
      <c r="K924" s="220"/>
      <c r="L924" s="225"/>
      <c r="M924" s="226"/>
      <c r="N924" s="227"/>
      <c r="O924" s="227"/>
      <c r="P924" s="227"/>
      <c r="Q924" s="227"/>
      <c r="R924" s="227"/>
      <c r="S924" s="227"/>
      <c r="T924" s="228"/>
      <c r="AT924" s="229" t="s">
        <v>180</v>
      </c>
      <c r="AU924" s="229" t="s">
        <v>79</v>
      </c>
      <c r="AV924" s="12" t="s">
        <v>77</v>
      </c>
      <c r="AW924" s="12" t="s">
        <v>33</v>
      </c>
      <c r="AX924" s="12" t="s">
        <v>69</v>
      </c>
      <c r="AY924" s="229" t="s">
        <v>171</v>
      </c>
    </row>
    <row r="925" spans="2:65" s="11" customFormat="1">
      <c r="B925" s="203"/>
      <c r="C925" s="204"/>
      <c r="D925" s="215" t="s">
        <v>180</v>
      </c>
      <c r="E925" s="216" t="s">
        <v>21</v>
      </c>
      <c r="F925" s="217" t="s">
        <v>1184</v>
      </c>
      <c r="G925" s="204"/>
      <c r="H925" s="218">
        <v>1</v>
      </c>
      <c r="I925" s="209"/>
      <c r="J925" s="204"/>
      <c r="K925" s="204"/>
      <c r="L925" s="210"/>
      <c r="M925" s="211"/>
      <c r="N925" s="212"/>
      <c r="O925" s="212"/>
      <c r="P925" s="212"/>
      <c r="Q925" s="212"/>
      <c r="R925" s="212"/>
      <c r="S925" s="212"/>
      <c r="T925" s="213"/>
      <c r="AT925" s="214" t="s">
        <v>180</v>
      </c>
      <c r="AU925" s="214" t="s">
        <v>79</v>
      </c>
      <c r="AV925" s="11" t="s">
        <v>79</v>
      </c>
      <c r="AW925" s="11" t="s">
        <v>33</v>
      </c>
      <c r="AX925" s="11" t="s">
        <v>69</v>
      </c>
      <c r="AY925" s="214" t="s">
        <v>171</v>
      </c>
    </row>
    <row r="926" spans="2:65" s="11" customFormat="1">
      <c r="B926" s="203"/>
      <c r="C926" s="204"/>
      <c r="D926" s="205" t="s">
        <v>180</v>
      </c>
      <c r="E926" s="206" t="s">
        <v>21</v>
      </c>
      <c r="F926" s="207" t="s">
        <v>1185</v>
      </c>
      <c r="G926" s="204"/>
      <c r="H926" s="208">
        <v>1</v>
      </c>
      <c r="I926" s="209"/>
      <c r="J926" s="204"/>
      <c r="K926" s="204"/>
      <c r="L926" s="210"/>
      <c r="M926" s="211"/>
      <c r="N926" s="212"/>
      <c r="O926" s="212"/>
      <c r="P926" s="212"/>
      <c r="Q926" s="212"/>
      <c r="R926" s="212"/>
      <c r="S926" s="212"/>
      <c r="T926" s="213"/>
      <c r="AT926" s="214" t="s">
        <v>180</v>
      </c>
      <c r="AU926" s="214" t="s">
        <v>79</v>
      </c>
      <c r="AV926" s="11" t="s">
        <v>79</v>
      </c>
      <c r="AW926" s="11" t="s">
        <v>33</v>
      </c>
      <c r="AX926" s="11" t="s">
        <v>69</v>
      </c>
      <c r="AY926" s="214" t="s">
        <v>171</v>
      </c>
    </row>
    <row r="927" spans="2:65" s="1" customFormat="1" ht="22.5" customHeight="1">
      <c r="B927" s="39"/>
      <c r="C927" s="191" t="s">
        <v>1186</v>
      </c>
      <c r="D927" s="191" t="s">
        <v>173</v>
      </c>
      <c r="E927" s="192" t="s">
        <v>1187</v>
      </c>
      <c r="F927" s="193" t="s">
        <v>1188</v>
      </c>
      <c r="G927" s="194" t="s">
        <v>411</v>
      </c>
      <c r="H927" s="195">
        <v>9.1999999999999993</v>
      </c>
      <c r="I927" s="196"/>
      <c r="J927" s="197">
        <f>ROUND(I927*H927,2)</f>
        <v>0</v>
      </c>
      <c r="K927" s="193" t="s">
        <v>177</v>
      </c>
      <c r="L927" s="59"/>
      <c r="M927" s="198" t="s">
        <v>21</v>
      </c>
      <c r="N927" s="199" t="s">
        <v>40</v>
      </c>
      <c r="O927" s="40"/>
      <c r="P927" s="200">
        <f>O927*H927</f>
        <v>0</v>
      </c>
      <c r="Q927" s="200">
        <v>0</v>
      </c>
      <c r="R927" s="200">
        <f>Q927*H927</f>
        <v>0</v>
      </c>
      <c r="S927" s="200">
        <v>6.5000000000000002E-2</v>
      </c>
      <c r="T927" s="201">
        <f>S927*H927</f>
        <v>0.59799999999999998</v>
      </c>
      <c r="AR927" s="22" t="s">
        <v>178</v>
      </c>
      <c r="AT927" s="22" t="s">
        <v>173</v>
      </c>
      <c r="AU927" s="22" t="s">
        <v>79</v>
      </c>
      <c r="AY927" s="22" t="s">
        <v>171</v>
      </c>
      <c r="BE927" s="202">
        <f>IF(N927="základní",J927,0)</f>
        <v>0</v>
      </c>
      <c r="BF927" s="202">
        <f>IF(N927="snížená",J927,0)</f>
        <v>0</v>
      </c>
      <c r="BG927" s="202">
        <f>IF(N927="zákl. přenesená",J927,0)</f>
        <v>0</v>
      </c>
      <c r="BH927" s="202">
        <f>IF(N927="sníž. přenesená",J927,0)</f>
        <v>0</v>
      </c>
      <c r="BI927" s="202">
        <f>IF(N927="nulová",J927,0)</f>
        <v>0</v>
      </c>
      <c r="BJ927" s="22" t="s">
        <v>77</v>
      </c>
      <c r="BK927" s="202">
        <f>ROUND(I927*H927,2)</f>
        <v>0</v>
      </c>
      <c r="BL927" s="22" t="s">
        <v>178</v>
      </c>
      <c r="BM927" s="22" t="s">
        <v>1189</v>
      </c>
    </row>
    <row r="928" spans="2:65" s="12" customFormat="1">
      <c r="B928" s="219"/>
      <c r="C928" s="220"/>
      <c r="D928" s="215" t="s">
        <v>180</v>
      </c>
      <c r="E928" s="221" t="s">
        <v>21</v>
      </c>
      <c r="F928" s="222" t="s">
        <v>364</v>
      </c>
      <c r="G928" s="220"/>
      <c r="H928" s="223" t="s">
        <v>21</v>
      </c>
      <c r="I928" s="224"/>
      <c r="J928" s="220"/>
      <c r="K928" s="220"/>
      <c r="L928" s="225"/>
      <c r="M928" s="226"/>
      <c r="N928" s="227"/>
      <c r="O928" s="227"/>
      <c r="P928" s="227"/>
      <c r="Q928" s="227"/>
      <c r="R928" s="227"/>
      <c r="S928" s="227"/>
      <c r="T928" s="228"/>
      <c r="AT928" s="229" t="s">
        <v>180</v>
      </c>
      <c r="AU928" s="229" t="s">
        <v>79</v>
      </c>
      <c r="AV928" s="12" t="s">
        <v>77</v>
      </c>
      <c r="AW928" s="12" t="s">
        <v>33</v>
      </c>
      <c r="AX928" s="12" t="s">
        <v>69</v>
      </c>
      <c r="AY928" s="229" t="s">
        <v>171</v>
      </c>
    </row>
    <row r="929" spans="2:65" s="11" customFormat="1">
      <c r="B929" s="203"/>
      <c r="C929" s="204"/>
      <c r="D929" s="215" t="s">
        <v>180</v>
      </c>
      <c r="E929" s="216" t="s">
        <v>21</v>
      </c>
      <c r="F929" s="217" t="s">
        <v>1190</v>
      </c>
      <c r="G929" s="204"/>
      <c r="H929" s="218">
        <v>6.4</v>
      </c>
      <c r="I929" s="209"/>
      <c r="J929" s="204"/>
      <c r="K929" s="204"/>
      <c r="L929" s="210"/>
      <c r="M929" s="211"/>
      <c r="N929" s="212"/>
      <c r="O929" s="212"/>
      <c r="P929" s="212"/>
      <c r="Q929" s="212"/>
      <c r="R929" s="212"/>
      <c r="S929" s="212"/>
      <c r="T929" s="213"/>
      <c r="AT929" s="214" t="s">
        <v>180</v>
      </c>
      <c r="AU929" s="214" t="s">
        <v>79</v>
      </c>
      <c r="AV929" s="11" t="s">
        <v>79</v>
      </c>
      <c r="AW929" s="11" t="s">
        <v>33</v>
      </c>
      <c r="AX929" s="11" t="s">
        <v>69</v>
      </c>
      <c r="AY929" s="214" t="s">
        <v>171</v>
      </c>
    </row>
    <row r="930" spans="2:65" s="12" customFormat="1">
      <c r="B930" s="219"/>
      <c r="C930" s="220"/>
      <c r="D930" s="215" t="s">
        <v>180</v>
      </c>
      <c r="E930" s="221" t="s">
        <v>21</v>
      </c>
      <c r="F930" s="222" t="s">
        <v>366</v>
      </c>
      <c r="G930" s="220"/>
      <c r="H930" s="223" t="s">
        <v>21</v>
      </c>
      <c r="I930" s="224"/>
      <c r="J930" s="220"/>
      <c r="K930" s="220"/>
      <c r="L930" s="225"/>
      <c r="M930" s="226"/>
      <c r="N930" s="227"/>
      <c r="O930" s="227"/>
      <c r="P930" s="227"/>
      <c r="Q930" s="227"/>
      <c r="R930" s="227"/>
      <c r="S930" s="227"/>
      <c r="T930" s="228"/>
      <c r="AT930" s="229" t="s">
        <v>180</v>
      </c>
      <c r="AU930" s="229" t="s">
        <v>79</v>
      </c>
      <c r="AV930" s="12" t="s">
        <v>77</v>
      </c>
      <c r="AW930" s="12" t="s">
        <v>33</v>
      </c>
      <c r="AX930" s="12" t="s">
        <v>69</v>
      </c>
      <c r="AY930" s="229" t="s">
        <v>171</v>
      </c>
    </row>
    <row r="931" spans="2:65" s="11" customFormat="1">
      <c r="B931" s="203"/>
      <c r="C931" s="204"/>
      <c r="D931" s="205" t="s">
        <v>180</v>
      </c>
      <c r="E931" s="206" t="s">
        <v>21</v>
      </c>
      <c r="F931" s="207" t="s">
        <v>1191</v>
      </c>
      <c r="G931" s="204"/>
      <c r="H931" s="208">
        <v>2.8</v>
      </c>
      <c r="I931" s="209"/>
      <c r="J931" s="204"/>
      <c r="K931" s="204"/>
      <c r="L931" s="210"/>
      <c r="M931" s="211"/>
      <c r="N931" s="212"/>
      <c r="O931" s="212"/>
      <c r="P931" s="212"/>
      <c r="Q931" s="212"/>
      <c r="R931" s="212"/>
      <c r="S931" s="212"/>
      <c r="T931" s="213"/>
      <c r="AT931" s="214" t="s">
        <v>180</v>
      </c>
      <c r="AU931" s="214" t="s">
        <v>79</v>
      </c>
      <c r="AV931" s="11" t="s">
        <v>79</v>
      </c>
      <c r="AW931" s="11" t="s">
        <v>33</v>
      </c>
      <c r="AX931" s="11" t="s">
        <v>69</v>
      </c>
      <c r="AY931" s="214" t="s">
        <v>171</v>
      </c>
    </row>
    <row r="932" spans="2:65" s="1" customFormat="1" ht="22.5" customHeight="1">
      <c r="B932" s="39"/>
      <c r="C932" s="191" t="s">
        <v>1192</v>
      </c>
      <c r="D932" s="191" t="s">
        <v>173</v>
      </c>
      <c r="E932" s="192" t="s">
        <v>1193</v>
      </c>
      <c r="F932" s="193" t="s">
        <v>1194</v>
      </c>
      <c r="G932" s="194" t="s">
        <v>411</v>
      </c>
      <c r="H932" s="195">
        <v>8</v>
      </c>
      <c r="I932" s="196"/>
      <c r="J932" s="197">
        <f>ROUND(I932*H932,2)</f>
        <v>0</v>
      </c>
      <c r="K932" s="193" t="s">
        <v>177</v>
      </c>
      <c r="L932" s="59"/>
      <c r="M932" s="198" t="s">
        <v>21</v>
      </c>
      <c r="N932" s="199" t="s">
        <v>40</v>
      </c>
      <c r="O932" s="40"/>
      <c r="P932" s="200">
        <f>O932*H932</f>
        <v>0</v>
      </c>
      <c r="Q932" s="200">
        <v>4.938E-2</v>
      </c>
      <c r="R932" s="200">
        <f>Q932*H932</f>
        <v>0.39504</v>
      </c>
      <c r="S932" s="200">
        <v>0</v>
      </c>
      <c r="T932" s="201">
        <f>S932*H932</f>
        <v>0</v>
      </c>
      <c r="AR932" s="22" t="s">
        <v>178</v>
      </c>
      <c r="AT932" s="22" t="s">
        <v>173</v>
      </c>
      <c r="AU932" s="22" t="s">
        <v>79</v>
      </c>
      <c r="AY932" s="22" t="s">
        <v>171</v>
      </c>
      <c r="BE932" s="202">
        <f>IF(N932="základní",J932,0)</f>
        <v>0</v>
      </c>
      <c r="BF932" s="202">
        <f>IF(N932="snížená",J932,0)</f>
        <v>0</v>
      </c>
      <c r="BG932" s="202">
        <f>IF(N932="zákl. přenesená",J932,0)</f>
        <v>0</v>
      </c>
      <c r="BH932" s="202">
        <f>IF(N932="sníž. přenesená",J932,0)</f>
        <v>0</v>
      </c>
      <c r="BI932" s="202">
        <f>IF(N932="nulová",J932,0)</f>
        <v>0</v>
      </c>
      <c r="BJ932" s="22" t="s">
        <v>77</v>
      </c>
      <c r="BK932" s="202">
        <f>ROUND(I932*H932,2)</f>
        <v>0</v>
      </c>
      <c r="BL932" s="22" t="s">
        <v>178</v>
      </c>
      <c r="BM932" s="22" t="s">
        <v>1195</v>
      </c>
    </row>
    <row r="933" spans="2:65" s="12" customFormat="1">
      <c r="B933" s="219"/>
      <c r="C933" s="220"/>
      <c r="D933" s="215" t="s">
        <v>180</v>
      </c>
      <c r="E933" s="221" t="s">
        <v>21</v>
      </c>
      <c r="F933" s="222" t="s">
        <v>364</v>
      </c>
      <c r="G933" s="220"/>
      <c r="H933" s="223" t="s">
        <v>21</v>
      </c>
      <c r="I933" s="224"/>
      <c r="J933" s="220"/>
      <c r="K933" s="220"/>
      <c r="L933" s="225"/>
      <c r="M933" s="226"/>
      <c r="N933" s="227"/>
      <c r="O933" s="227"/>
      <c r="P933" s="227"/>
      <c r="Q933" s="227"/>
      <c r="R933" s="227"/>
      <c r="S933" s="227"/>
      <c r="T933" s="228"/>
      <c r="AT933" s="229" t="s">
        <v>180</v>
      </c>
      <c r="AU933" s="229" t="s">
        <v>79</v>
      </c>
      <c r="AV933" s="12" t="s">
        <v>77</v>
      </c>
      <c r="AW933" s="12" t="s">
        <v>33</v>
      </c>
      <c r="AX933" s="12" t="s">
        <v>69</v>
      </c>
      <c r="AY933" s="229" t="s">
        <v>171</v>
      </c>
    </row>
    <row r="934" spans="2:65" s="11" customFormat="1">
      <c r="B934" s="203"/>
      <c r="C934" s="204"/>
      <c r="D934" s="215" t="s">
        <v>180</v>
      </c>
      <c r="E934" s="216" t="s">
        <v>21</v>
      </c>
      <c r="F934" s="217" t="s">
        <v>1196</v>
      </c>
      <c r="G934" s="204"/>
      <c r="H934" s="218">
        <v>5</v>
      </c>
      <c r="I934" s="209"/>
      <c r="J934" s="204"/>
      <c r="K934" s="204"/>
      <c r="L934" s="210"/>
      <c r="M934" s="211"/>
      <c r="N934" s="212"/>
      <c r="O934" s="212"/>
      <c r="P934" s="212"/>
      <c r="Q934" s="212"/>
      <c r="R934" s="212"/>
      <c r="S934" s="212"/>
      <c r="T934" s="213"/>
      <c r="AT934" s="214" t="s">
        <v>180</v>
      </c>
      <c r="AU934" s="214" t="s">
        <v>79</v>
      </c>
      <c r="AV934" s="11" t="s">
        <v>79</v>
      </c>
      <c r="AW934" s="11" t="s">
        <v>33</v>
      </c>
      <c r="AX934" s="11" t="s">
        <v>69</v>
      </c>
      <c r="AY934" s="214" t="s">
        <v>171</v>
      </c>
    </row>
    <row r="935" spans="2:65" s="12" customFormat="1">
      <c r="B935" s="219"/>
      <c r="C935" s="220"/>
      <c r="D935" s="215" t="s">
        <v>180</v>
      </c>
      <c r="E935" s="221" t="s">
        <v>21</v>
      </c>
      <c r="F935" s="222" t="s">
        <v>366</v>
      </c>
      <c r="G935" s="220"/>
      <c r="H935" s="223" t="s">
        <v>21</v>
      </c>
      <c r="I935" s="224"/>
      <c r="J935" s="220"/>
      <c r="K935" s="220"/>
      <c r="L935" s="225"/>
      <c r="M935" s="226"/>
      <c r="N935" s="227"/>
      <c r="O935" s="227"/>
      <c r="P935" s="227"/>
      <c r="Q935" s="227"/>
      <c r="R935" s="227"/>
      <c r="S935" s="227"/>
      <c r="T935" s="228"/>
      <c r="AT935" s="229" t="s">
        <v>180</v>
      </c>
      <c r="AU935" s="229" t="s">
        <v>79</v>
      </c>
      <c r="AV935" s="12" t="s">
        <v>77</v>
      </c>
      <c r="AW935" s="12" t="s">
        <v>33</v>
      </c>
      <c r="AX935" s="12" t="s">
        <v>69</v>
      </c>
      <c r="AY935" s="229" t="s">
        <v>171</v>
      </c>
    </row>
    <row r="936" spans="2:65" s="11" customFormat="1">
      <c r="B936" s="203"/>
      <c r="C936" s="204"/>
      <c r="D936" s="205" t="s">
        <v>180</v>
      </c>
      <c r="E936" s="206" t="s">
        <v>21</v>
      </c>
      <c r="F936" s="207" t="s">
        <v>1197</v>
      </c>
      <c r="G936" s="204"/>
      <c r="H936" s="208">
        <v>3</v>
      </c>
      <c r="I936" s="209"/>
      <c r="J936" s="204"/>
      <c r="K936" s="204"/>
      <c r="L936" s="210"/>
      <c r="M936" s="211"/>
      <c r="N936" s="212"/>
      <c r="O936" s="212"/>
      <c r="P936" s="212"/>
      <c r="Q936" s="212"/>
      <c r="R936" s="212"/>
      <c r="S936" s="212"/>
      <c r="T936" s="213"/>
      <c r="AT936" s="214" t="s">
        <v>180</v>
      </c>
      <c r="AU936" s="214" t="s">
        <v>79</v>
      </c>
      <c r="AV936" s="11" t="s">
        <v>79</v>
      </c>
      <c r="AW936" s="11" t="s">
        <v>33</v>
      </c>
      <c r="AX936" s="11" t="s">
        <v>69</v>
      </c>
      <c r="AY936" s="214" t="s">
        <v>171</v>
      </c>
    </row>
    <row r="937" spans="2:65" s="1" customFormat="1" ht="22.5" customHeight="1">
      <c r="B937" s="39"/>
      <c r="C937" s="191" t="s">
        <v>1198</v>
      </c>
      <c r="D937" s="191" t="s">
        <v>173</v>
      </c>
      <c r="E937" s="192" t="s">
        <v>1199</v>
      </c>
      <c r="F937" s="193" t="s">
        <v>1200</v>
      </c>
      <c r="G937" s="194" t="s">
        <v>176</v>
      </c>
      <c r="H937" s="195">
        <v>793.71699999999998</v>
      </c>
      <c r="I937" s="196"/>
      <c r="J937" s="197">
        <f>ROUND(I937*H937,2)</f>
        <v>0</v>
      </c>
      <c r="K937" s="193" t="s">
        <v>177</v>
      </c>
      <c r="L937" s="59"/>
      <c r="M937" s="198" t="s">
        <v>21</v>
      </c>
      <c r="N937" s="199" t="s">
        <v>40</v>
      </c>
      <c r="O937" s="40"/>
      <c r="P937" s="200">
        <f>O937*H937</f>
        <v>0</v>
      </c>
      <c r="Q937" s="200">
        <v>0</v>
      </c>
      <c r="R937" s="200">
        <f>Q937*H937</f>
        <v>0</v>
      </c>
      <c r="S937" s="200">
        <v>2.9000000000000001E-2</v>
      </c>
      <c r="T937" s="201">
        <f>S937*H937</f>
        <v>23.017793000000001</v>
      </c>
      <c r="AR937" s="22" t="s">
        <v>178</v>
      </c>
      <c r="AT937" s="22" t="s">
        <v>173</v>
      </c>
      <c r="AU937" s="22" t="s">
        <v>79</v>
      </c>
      <c r="AY937" s="22" t="s">
        <v>171</v>
      </c>
      <c r="BE937" s="202">
        <f>IF(N937="základní",J937,0)</f>
        <v>0</v>
      </c>
      <c r="BF937" s="202">
        <f>IF(N937="snížená",J937,0)</f>
        <v>0</v>
      </c>
      <c r="BG937" s="202">
        <f>IF(N937="zákl. přenesená",J937,0)</f>
        <v>0</v>
      </c>
      <c r="BH937" s="202">
        <f>IF(N937="sníž. přenesená",J937,0)</f>
        <v>0</v>
      </c>
      <c r="BI937" s="202">
        <f>IF(N937="nulová",J937,0)</f>
        <v>0</v>
      </c>
      <c r="BJ937" s="22" t="s">
        <v>77</v>
      </c>
      <c r="BK937" s="202">
        <f>ROUND(I937*H937,2)</f>
        <v>0</v>
      </c>
      <c r="BL937" s="22" t="s">
        <v>178</v>
      </c>
      <c r="BM937" s="22" t="s">
        <v>1201</v>
      </c>
    </row>
    <row r="938" spans="2:65" s="11" customFormat="1" ht="40.5">
      <c r="B938" s="203"/>
      <c r="C938" s="204"/>
      <c r="D938" s="215" t="s">
        <v>180</v>
      </c>
      <c r="E938" s="216" t="s">
        <v>21</v>
      </c>
      <c r="F938" s="217" t="s">
        <v>831</v>
      </c>
      <c r="G938" s="204"/>
      <c r="H938" s="218">
        <v>157.80000000000001</v>
      </c>
      <c r="I938" s="209"/>
      <c r="J938" s="204"/>
      <c r="K938" s="204"/>
      <c r="L938" s="210"/>
      <c r="M938" s="211"/>
      <c r="N938" s="212"/>
      <c r="O938" s="212"/>
      <c r="P938" s="212"/>
      <c r="Q938" s="212"/>
      <c r="R938" s="212"/>
      <c r="S938" s="212"/>
      <c r="T938" s="213"/>
      <c r="AT938" s="214" t="s">
        <v>180</v>
      </c>
      <c r="AU938" s="214" t="s">
        <v>79</v>
      </c>
      <c r="AV938" s="11" t="s">
        <v>79</v>
      </c>
      <c r="AW938" s="11" t="s">
        <v>33</v>
      </c>
      <c r="AX938" s="11" t="s">
        <v>69</v>
      </c>
      <c r="AY938" s="214" t="s">
        <v>171</v>
      </c>
    </row>
    <row r="939" spans="2:65" s="11" customFormat="1" ht="27">
      <c r="B939" s="203"/>
      <c r="C939" s="204"/>
      <c r="D939" s="215" t="s">
        <v>180</v>
      </c>
      <c r="E939" s="216" t="s">
        <v>21</v>
      </c>
      <c r="F939" s="217" t="s">
        <v>832</v>
      </c>
      <c r="G939" s="204"/>
      <c r="H939" s="218">
        <v>260.47699999999998</v>
      </c>
      <c r="I939" s="209"/>
      <c r="J939" s="204"/>
      <c r="K939" s="204"/>
      <c r="L939" s="210"/>
      <c r="M939" s="211"/>
      <c r="N939" s="212"/>
      <c r="O939" s="212"/>
      <c r="P939" s="212"/>
      <c r="Q939" s="212"/>
      <c r="R939" s="212"/>
      <c r="S939" s="212"/>
      <c r="T939" s="213"/>
      <c r="AT939" s="214" t="s">
        <v>180</v>
      </c>
      <c r="AU939" s="214" t="s">
        <v>79</v>
      </c>
      <c r="AV939" s="11" t="s">
        <v>79</v>
      </c>
      <c r="AW939" s="11" t="s">
        <v>33</v>
      </c>
      <c r="AX939" s="11" t="s">
        <v>69</v>
      </c>
      <c r="AY939" s="214" t="s">
        <v>171</v>
      </c>
    </row>
    <row r="940" spans="2:65" s="11" customFormat="1" ht="27">
      <c r="B940" s="203"/>
      <c r="C940" s="204"/>
      <c r="D940" s="215" t="s">
        <v>180</v>
      </c>
      <c r="E940" s="216" t="s">
        <v>21</v>
      </c>
      <c r="F940" s="217" t="s">
        <v>833</v>
      </c>
      <c r="G940" s="204"/>
      <c r="H940" s="218">
        <v>431.09</v>
      </c>
      <c r="I940" s="209"/>
      <c r="J940" s="204"/>
      <c r="K940" s="204"/>
      <c r="L940" s="210"/>
      <c r="M940" s="211"/>
      <c r="N940" s="212"/>
      <c r="O940" s="212"/>
      <c r="P940" s="212"/>
      <c r="Q940" s="212"/>
      <c r="R940" s="212"/>
      <c r="S940" s="212"/>
      <c r="T940" s="213"/>
      <c r="AT940" s="214" t="s">
        <v>180</v>
      </c>
      <c r="AU940" s="214" t="s">
        <v>79</v>
      </c>
      <c r="AV940" s="11" t="s">
        <v>79</v>
      </c>
      <c r="AW940" s="11" t="s">
        <v>33</v>
      </c>
      <c r="AX940" s="11" t="s">
        <v>69</v>
      </c>
      <c r="AY940" s="214" t="s">
        <v>171</v>
      </c>
    </row>
    <row r="941" spans="2:65" s="11" customFormat="1">
      <c r="B941" s="203"/>
      <c r="C941" s="204"/>
      <c r="D941" s="205" t="s">
        <v>180</v>
      </c>
      <c r="E941" s="206" t="s">
        <v>21</v>
      </c>
      <c r="F941" s="207" t="s">
        <v>834</v>
      </c>
      <c r="G941" s="204"/>
      <c r="H941" s="208">
        <v>-55.65</v>
      </c>
      <c r="I941" s="209"/>
      <c r="J941" s="204"/>
      <c r="K941" s="204"/>
      <c r="L941" s="210"/>
      <c r="M941" s="211"/>
      <c r="N941" s="212"/>
      <c r="O941" s="212"/>
      <c r="P941" s="212"/>
      <c r="Q941" s="212"/>
      <c r="R941" s="212"/>
      <c r="S941" s="212"/>
      <c r="T941" s="213"/>
      <c r="AT941" s="214" t="s">
        <v>180</v>
      </c>
      <c r="AU941" s="214" t="s">
        <v>79</v>
      </c>
      <c r="AV941" s="11" t="s">
        <v>79</v>
      </c>
      <c r="AW941" s="11" t="s">
        <v>33</v>
      </c>
      <c r="AX941" s="11" t="s">
        <v>69</v>
      </c>
      <c r="AY941" s="214" t="s">
        <v>171</v>
      </c>
    </row>
    <row r="942" spans="2:65" s="1" customFormat="1" ht="22.5" customHeight="1">
      <c r="B942" s="39"/>
      <c r="C942" s="191" t="s">
        <v>1202</v>
      </c>
      <c r="D942" s="191" t="s">
        <v>173</v>
      </c>
      <c r="E942" s="192" t="s">
        <v>1203</v>
      </c>
      <c r="F942" s="193" t="s">
        <v>1204</v>
      </c>
      <c r="G942" s="194" t="s">
        <v>176</v>
      </c>
      <c r="H942" s="195">
        <v>350.30399999999997</v>
      </c>
      <c r="I942" s="196"/>
      <c r="J942" s="197">
        <f>ROUND(I942*H942,2)</f>
        <v>0</v>
      </c>
      <c r="K942" s="193" t="s">
        <v>177</v>
      </c>
      <c r="L942" s="59"/>
      <c r="M942" s="198" t="s">
        <v>21</v>
      </c>
      <c r="N942" s="199" t="s">
        <v>40</v>
      </c>
      <c r="O942" s="40"/>
      <c r="P942" s="200">
        <f>O942*H942</f>
        <v>0</v>
      </c>
      <c r="Q942" s="200">
        <v>0</v>
      </c>
      <c r="R942" s="200">
        <f>Q942*H942</f>
        <v>0</v>
      </c>
      <c r="S942" s="200">
        <v>6.8000000000000005E-2</v>
      </c>
      <c r="T942" s="201">
        <f>S942*H942</f>
        <v>23.820671999999998</v>
      </c>
      <c r="AR942" s="22" t="s">
        <v>178</v>
      </c>
      <c r="AT942" s="22" t="s">
        <v>173</v>
      </c>
      <c r="AU942" s="22" t="s">
        <v>79</v>
      </c>
      <c r="AY942" s="22" t="s">
        <v>171</v>
      </c>
      <c r="BE942" s="202">
        <f>IF(N942="základní",J942,0)</f>
        <v>0</v>
      </c>
      <c r="BF942" s="202">
        <f>IF(N942="snížená",J942,0)</f>
        <v>0</v>
      </c>
      <c r="BG942" s="202">
        <f>IF(N942="zákl. přenesená",J942,0)</f>
        <v>0</v>
      </c>
      <c r="BH942" s="202">
        <f>IF(N942="sníž. přenesená",J942,0)</f>
        <v>0</v>
      </c>
      <c r="BI942" s="202">
        <f>IF(N942="nulová",J942,0)</f>
        <v>0</v>
      </c>
      <c r="BJ942" s="22" t="s">
        <v>77</v>
      </c>
      <c r="BK942" s="202">
        <f>ROUND(I942*H942,2)</f>
        <v>0</v>
      </c>
      <c r="BL942" s="22" t="s">
        <v>178</v>
      </c>
      <c r="BM942" s="22" t="s">
        <v>1205</v>
      </c>
    </row>
    <row r="943" spans="2:65" s="12" customFormat="1">
      <c r="B943" s="219"/>
      <c r="C943" s="220"/>
      <c r="D943" s="215" t="s">
        <v>180</v>
      </c>
      <c r="E943" s="221" t="s">
        <v>21</v>
      </c>
      <c r="F943" s="222" t="s">
        <v>1206</v>
      </c>
      <c r="G943" s="220"/>
      <c r="H943" s="223" t="s">
        <v>21</v>
      </c>
      <c r="I943" s="224"/>
      <c r="J943" s="220"/>
      <c r="K943" s="220"/>
      <c r="L943" s="225"/>
      <c r="M943" s="226"/>
      <c r="N943" s="227"/>
      <c r="O943" s="227"/>
      <c r="P943" s="227"/>
      <c r="Q943" s="227"/>
      <c r="R943" s="227"/>
      <c r="S943" s="227"/>
      <c r="T943" s="228"/>
      <c r="AT943" s="229" t="s">
        <v>180</v>
      </c>
      <c r="AU943" s="229" t="s">
        <v>79</v>
      </c>
      <c r="AV943" s="12" t="s">
        <v>77</v>
      </c>
      <c r="AW943" s="12" t="s">
        <v>33</v>
      </c>
      <c r="AX943" s="12" t="s">
        <v>69</v>
      </c>
      <c r="AY943" s="229" t="s">
        <v>171</v>
      </c>
    </row>
    <row r="944" spans="2:65" s="11" customFormat="1">
      <c r="B944" s="203"/>
      <c r="C944" s="204"/>
      <c r="D944" s="215" t="s">
        <v>180</v>
      </c>
      <c r="E944" s="216" t="s">
        <v>21</v>
      </c>
      <c r="F944" s="217" t="s">
        <v>1207</v>
      </c>
      <c r="G944" s="204"/>
      <c r="H944" s="218">
        <v>24.3</v>
      </c>
      <c r="I944" s="209"/>
      <c r="J944" s="204"/>
      <c r="K944" s="204"/>
      <c r="L944" s="210"/>
      <c r="M944" s="211"/>
      <c r="N944" s="212"/>
      <c r="O944" s="212"/>
      <c r="P944" s="212"/>
      <c r="Q944" s="212"/>
      <c r="R944" s="212"/>
      <c r="S944" s="212"/>
      <c r="T944" s="213"/>
      <c r="AT944" s="214" t="s">
        <v>180</v>
      </c>
      <c r="AU944" s="214" t="s">
        <v>79</v>
      </c>
      <c r="AV944" s="11" t="s">
        <v>79</v>
      </c>
      <c r="AW944" s="11" t="s">
        <v>33</v>
      </c>
      <c r="AX944" s="11" t="s">
        <v>69</v>
      </c>
      <c r="AY944" s="214" t="s">
        <v>171</v>
      </c>
    </row>
    <row r="945" spans="2:51" s="11" customFormat="1">
      <c r="B945" s="203"/>
      <c r="C945" s="204"/>
      <c r="D945" s="215" t="s">
        <v>180</v>
      </c>
      <c r="E945" s="216" t="s">
        <v>21</v>
      </c>
      <c r="F945" s="217" t="s">
        <v>1208</v>
      </c>
      <c r="G945" s="204"/>
      <c r="H945" s="218">
        <v>13.65</v>
      </c>
      <c r="I945" s="209"/>
      <c r="J945" s="204"/>
      <c r="K945" s="204"/>
      <c r="L945" s="210"/>
      <c r="M945" s="211"/>
      <c r="N945" s="212"/>
      <c r="O945" s="212"/>
      <c r="P945" s="212"/>
      <c r="Q945" s="212"/>
      <c r="R945" s="212"/>
      <c r="S945" s="212"/>
      <c r="T945" s="213"/>
      <c r="AT945" s="214" t="s">
        <v>180</v>
      </c>
      <c r="AU945" s="214" t="s">
        <v>79</v>
      </c>
      <c r="AV945" s="11" t="s">
        <v>79</v>
      </c>
      <c r="AW945" s="11" t="s">
        <v>33</v>
      </c>
      <c r="AX945" s="11" t="s">
        <v>69</v>
      </c>
      <c r="AY945" s="214" t="s">
        <v>171</v>
      </c>
    </row>
    <row r="946" spans="2:51" s="11" customFormat="1">
      <c r="B946" s="203"/>
      <c r="C946" s="204"/>
      <c r="D946" s="215" t="s">
        <v>180</v>
      </c>
      <c r="E946" s="216" t="s">
        <v>21</v>
      </c>
      <c r="F946" s="217" t="s">
        <v>1209</v>
      </c>
      <c r="G946" s="204"/>
      <c r="H946" s="218">
        <v>7.92</v>
      </c>
      <c r="I946" s="209"/>
      <c r="J946" s="204"/>
      <c r="K946" s="204"/>
      <c r="L946" s="210"/>
      <c r="M946" s="211"/>
      <c r="N946" s="212"/>
      <c r="O946" s="212"/>
      <c r="P946" s="212"/>
      <c r="Q946" s="212"/>
      <c r="R946" s="212"/>
      <c r="S946" s="212"/>
      <c r="T946" s="213"/>
      <c r="AT946" s="214" t="s">
        <v>180</v>
      </c>
      <c r="AU946" s="214" t="s">
        <v>79</v>
      </c>
      <c r="AV946" s="11" t="s">
        <v>79</v>
      </c>
      <c r="AW946" s="11" t="s">
        <v>33</v>
      </c>
      <c r="AX946" s="11" t="s">
        <v>69</v>
      </c>
      <c r="AY946" s="214" t="s">
        <v>171</v>
      </c>
    </row>
    <row r="947" spans="2:51" s="11" customFormat="1">
      <c r="B947" s="203"/>
      <c r="C947" s="204"/>
      <c r="D947" s="215" t="s">
        <v>180</v>
      </c>
      <c r="E947" s="216" t="s">
        <v>21</v>
      </c>
      <c r="F947" s="217" t="s">
        <v>1210</v>
      </c>
      <c r="G947" s="204"/>
      <c r="H947" s="218">
        <v>24.12</v>
      </c>
      <c r="I947" s="209"/>
      <c r="J947" s="204"/>
      <c r="K947" s="204"/>
      <c r="L947" s="210"/>
      <c r="M947" s="211"/>
      <c r="N947" s="212"/>
      <c r="O947" s="212"/>
      <c r="P947" s="212"/>
      <c r="Q947" s="212"/>
      <c r="R947" s="212"/>
      <c r="S947" s="212"/>
      <c r="T947" s="213"/>
      <c r="AT947" s="214" t="s">
        <v>180</v>
      </c>
      <c r="AU947" s="214" t="s">
        <v>79</v>
      </c>
      <c r="AV947" s="11" t="s">
        <v>79</v>
      </c>
      <c r="AW947" s="11" t="s">
        <v>33</v>
      </c>
      <c r="AX947" s="11" t="s">
        <v>69</v>
      </c>
      <c r="AY947" s="214" t="s">
        <v>171</v>
      </c>
    </row>
    <row r="948" spans="2:51" s="11" customFormat="1">
      <c r="B948" s="203"/>
      <c r="C948" s="204"/>
      <c r="D948" s="215" t="s">
        <v>180</v>
      </c>
      <c r="E948" s="216" t="s">
        <v>21</v>
      </c>
      <c r="F948" s="217" t="s">
        <v>1211</v>
      </c>
      <c r="G948" s="204"/>
      <c r="H948" s="218">
        <v>7.74</v>
      </c>
      <c r="I948" s="209"/>
      <c r="J948" s="204"/>
      <c r="K948" s="204"/>
      <c r="L948" s="210"/>
      <c r="M948" s="211"/>
      <c r="N948" s="212"/>
      <c r="O948" s="212"/>
      <c r="P948" s="212"/>
      <c r="Q948" s="212"/>
      <c r="R948" s="212"/>
      <c r="S948" s="212"/>
      <c r="T948" s="213"/>
      <c r="AT948" s="214" t="s">
        <v>180</v>
      </c>
      <c r="AU948" s="214" t="s">
        <v>79</v>
      </c>
      <c r="AV948" s="11" t="s">
        <v>79</v>
      </c>
      <c r="AW948" s="11" t="s">
        <v>33</v>
      </c>
      <c r="AX948" s="11" t="s">
        <v>69</v>
      </c>
      <c r="AY948" s="214" t="s">
        <v>171</v>
      </c>
    </row>
    <row r="949" spans="2:51" s="11" customFormat="1">
      <c r="B949" s="203"/>
      <c r="C949" s="204"/>
      <c r="D949" s="215" t="s">
        <v>180</v>
      </c>
      <c r="E949" s="216" t="s">
        <v>21</v>
      </c>
      <c r="F949" s="217" t="s">
        <v>1212</v>
      </c>
      <c r="G949" s="204"/>
      <c r="H949" s="218">
        <v>25.308</v>
      </c>
      <c r="I949" s="209"/>
      <c r="J949" s="204"/>
      <c r="K949" s="204"/>
      <c r="L949" s="210"/>
      <c r="M949" s="211"/>
      <c r="N949" s="212"/>
      <c r="O949" s="212"/>
      <c r="P949" s="212"/>
      <c r="Q949" s="212"/>
      <c r="R949" s="212"/>
      <c r="S949" s="212"/>
      <c r="T949" s="213"/>
      <c r="AT949" s="214" t="s">
        <v>180</v>
      </c>
      <c r="AU949" s="214" t="s">
        <v>79</v>
      </c>
      <c r="AV949" s="11" t="s">
        <v>79</v>
      </c>
      <c r="AW949" s="11" t="s">
        <v>33</v>
      </c>
      <c r="AX949" s="11" t="s">
        <v>69</v>
      </c>
      <c r="AY949" s="214" t="s">
        <v>171</v>
      </c>
    </row>
    <row r="950" spans="2:51" s="12" customFormat="1">
      <c r="B950" s="219"/>
      <c r="C950" s="220"/>
      <c r="D950" s="215" t="s">
        <v>180</v>
      </c>
      <c r="E950" s="221" t="s">
        <v>21</v>
      </c>
      <c r="F950" s="222" t="s">
        <v>364</v>
      </c>
      <c r="G950" s="220"/>
      <c r="H950" s="223" t="s">
        <v>21</v>
      </c>
      <c r="I950" s="224"/>
      <c r="J950" s="220"/>
      <c r="K950" s="220"/>
      <c r="L950" s="225"/>
      <c r="M950" s="226"/>
      <c r="N950" s="227"/>
      <c r="O950" s="227"/>
      <c r="P950" s="227"/>
      <c r="Q950" s="227"/>
      <c r="R950" s="227"/>
      <c r="S950" s="227"/>
      <c r="T950" s="228"/>
      <c r="AT950" s="229" t="s">
        <v>180</v>
      </c>
      <c r="AU950" s="229" t="s">
        <v>79</v>
      </c>
      <c r="AV950" s="12" t="s">
        <v>77</v>
      </c>
      <c r="AW950" s="12" t="s">
        <v>33</v>
      </c>
      <c r="AX950" s="12" t="s">
        <v>69</v>
      </c>
      <c r="AY950" s="229" t="s">
        <v>171</v>
      </c>
    </row>
    <row r="951" spans="2:51" s="11" customFormat="1">
      <c r="B951" s="203"/>
      <c r="C951" s="204"/>
      <c r="D951" s="215" t="s">
        <v>180</v>
      </c>
      <c r="E951" s="216" t="s">
        <v>21</v>
      </c>
      <c r="F951" s="217" t="s">
        <v>1213</v>
      </c>
      <c r="G951" s="204"/>
      <c r="H951" s="218">
        <v>41.4</v>
      </c>
      <c r="I951" s="209"/>
      <c r="J951" s="204"/>
      <c r="K951" s="204"/>
      <c r="L951" s="210"/>
      <c r="M951" s="211"/>
      <c r="N951" s="212"/>
      <c r="O951" s="212"/>
      <c r="P951" s="212"/>
      <c r="Q951" s="212"/>
      <c r="R951" s="212"/>
      <c r="S951" s="212"/>
      <c r="T951" s="213"/>
      <c r="AT951" s="214" t="s">
        <v>180</v>
      </c>
      <c r="AU951" s="214" t="s">
        <v>79</v>
      </c>
      <c r="AV951" s="11" t="s">
        <v>79</v>
      </c>
      <c r="AW951" s="11" t="s">
        <v>33</v>
      </c>
      <c r="AX951" s="11" t="s">
        <v>69</v>
      </c>
      <c r="AY951" s="214" t="s">
        <v>171</v>
      </c>
    </row>
    <row r="952" spans="2:51" s="11" customFormat="1">
      <c r="B952" s="203"/>
      <c r="C952" s="204"/>
      <c r="D952" s="215" t="s">
        <v>180</v>
      </c>
      <c r="E952" s="216" t="s">
        <v>21</v>
      </c>
      <c r="F952" s="217" t="s">
        <v>1214</v>
      </c>
      <c r="G952" s="204"/>
      <c r="H952" s="218">
        <v>17.64</v>
      </c>
      <c r="I952" s="209"/>
      <c r="J952" s="204"/>
      <c r="K952" s="204"/>
      <c r="L952" s="210"/>
      <c r="M952" s="211"/>
      <c r="N952" s="212"/>
      <c r="O952" s="212"/>
      <c r="P952" s="212"/>
      <c r="Q952" s="212"/>
      <c r="R952" s="212"/>
      <c r="S952" s="212"/>
      <c r="T952" s="213"/>
      <c r="AT952" s="214" t="s">
        <v>180</v>
      </c>
      <c r="AU952" s="214" t="s">
        <v>79</v>
      </c>
      <c r="AV952" s="11" t="s">
        <v>79</v>
      </c>
      <c r="AW952" s="11" t="s">
        <v>33</v>
      </c>
      <c r="AX952" s="11" t="s">
        <v>69</v>
      </c>
      <c r="AY952" s="214" t="s">
        <v>171</v>
      </c>
    </row>
    <row r="953" spans="2:51" s="11" customFormat="1">
      <c r="B953" s="203"/>
      <c r="C953" s="204"/>
      <c r="D953" s="215" t="s">
        <v>180</v>
      </c>
      <c r="E953" s="216" t="s">
        <v>21</v>
      </c>
      <c r="F953" s="217" t="s">
        <v>1215</v>
      </c>
      <c r="G953" s="204"/>
      <c r="H953" s="218">
        <v>6.3</v>
      </c>
      <c r="I953" s="209"/>
      <c r="J953" s="204"/>
      <c r="K953" s="204"/>
      <c r="L953" s="210"/>
      <c r="M953" s="211"/>
      <c r="N953" s="212"/>
      <c r="O953" s="212"/>
      <c r="P953" s="212"/>
      <c r="Q953" s="212"/>
      <c r="R953" s="212"/>
      <c r="S953" s="212"/>
      <c r="T953" s="213"/>
      <c r="AT953" s="214" t="s">
        <v>180</v>
      </c>
      <c r="AU953" s="214" t="s">
        <v>79</v>
      </c>
      <c r="AV953" s="11" t="s">
        <v>79</v>
      </c>
      <c r="AW953" s="11" t="s">
        <v>33</v>
      </c>
      <c r="AX953" s="11" t="s">
        <v>69</v>
      </c>
      <c r="AY953" s="214" t="s">
        <v>171</v>
      </c>
    </row>
    <row r="954" spans="2:51" s="11" customFormat="1">
      <c r="B954" s="203"/>
      <c r="C954" s="204"/>
      <c r="D954" s="215" t="s">
        <v>180</v>
      </c>
      <c r="E954" s="216" t="s">
        <v>21</v>
      </c>
      <c r="F954" s="217" t="s">
        <v>1216</v>
      </c>
      <c r="G954" s="204"/>
      <c r="H954" s="218">
        <v>6.3</v>
      </c>
      <c r="I954" s="209"/>
      <c r="J954" s="204"/>
      <c r="K954" s="204"/>
      <c r="L954" s="210"/>
      <c r="M954" s="211"/>
      <c r="N954" s="212"/>
      <c r="O954" s="212"/>
      <c r="P954" s="212"/>
      <c r="Q954" s="212"/>
      <c r="R954" s="212"/>
      <c r="S954" s="212"/>
      <c r="T954" s="213"/>
      <c r="AT954" s="214" t="s">
        <v>180</v>
      </c>
      <c r="AU954" s="214" t="s">
        <v>79</v>
      </c>
      <c r="AV954" s="11" t="s">
        <v>79</v>
      </c>
      <c r="AW954" s="11" t="s">
        <v>33</v>
      </c>
      <c r="AX954" s="11" t="s">
        <v>69</v>
      </c>
      <c r="AY954" s="214" t="s">
        <v>171</v>
      </c>
    </row>
    <row r="955" spans="2:51" s="11" customFormat="1">
      <c r="B955" s="203"/>
      <c r="C955" s="204"/>
      <c r="D955" s="215" t="s">
        <v>180</v>
      </c>
      <c r="E955" s="216" t="s">
        <v>21</v>
      </c>
      <c r="F955" s="217" t="s">
        <v>1217</v>
      </c>
      <c r="G955" s="204"/>
      <c r="H955" s="218">
        <v>26.388000000000002</v>
      </c>
      <c r="I955" s="209"/>
      <c r="J955" s="204"/>
      <c r="K955" s="204"/>
      <c r="L955" s="210"/>
      <c r="M955" s="211"/>
      <c r="N955" s="212"/>
      <c r="O955" s="212"/>
      <c r="P955" s="212"/>
      <c r="Q955" s="212"/>
      <c r="R955" s="212"/>
      <c r="S955" s="212"/>
      <c r="T955" s="213"/>
      <c r="AT955" s="214" t="s">
        <v>180</v>
      </c>
      <c r="AU955" s="214" t="s">
        <v>79</v>
      </c>
      <c r="AV955" s="11" t="s">
        <v>79</v>
      </c>
      <c r="AW955" s="11" t="s">
        <v>33</v>
      </c>
      <c r="AX955" s="11" t="s">
        <v>69</v>
      </c>
      <c r="AY955" s="214" t="s">
        <v>171</v>
      </c>
    </row>
    <row r="956" spans="2:51" s="11" customFormat="1">
      <c r="B956" s="203"/>
      <c r="C956" s="204"/>
      <c r="D956" s="215" t="s">
        <v>180</v>
      </c>
      <c r="E956" s="216" t="s">
        <v>21</v>
      </c>
      <c r="F956" s="217" t="s">
        <v>1218</v>
      </c>
      <c r="G956" s="204"/>
      <c r="H956" s="218">
        <v>17.07</v>
      </c>
      <c r="I956" s="209"/>
      <c r="J956" s="204"/>
      <c r="K956" s="204"/>
      <c r="L956" s="210"/>
      <c r="M956" s="211"/>
      <c r="N956" s="212"/>
      <c r="O956" s="212"/>
      <c r="P956" s="212"/>
      <c r="Q956" s="212"/>
      <c r="R956" s="212"/>
      <c r="S956" s="212"/>
      <c r="T956" s="213"/>
      <c r="AT956" s="214" t="s">
        <v>180</v>
      </c>
      <c r="AU956" s="214" t="s">
        <v>79</v>
      </c>
      <c r="AV956" s="11" t="s">
        <v>79</v>
      </c>
      <c r="AW956" s="11" t="s">
        <v>33</v>
      </c>
      <c r="AX956" s="11" t="s">
        <v>69</v>
      </c>
      <c r="AY956" s="214" t="s">
        <v>171</v>
      </c>
    </row>
    <row r="957" spans="2:51" s="11" customFormat="1">
      <c r="B957" s="203"/>
      <c r="C957" s="204"/>
      <c r="D957" s="215" t="s">
        <v>180</v>
      </c>
      <c r="E957" s="216" t="s">
        <v>21</v>
      </c>
      <c r="F957" s="217" t="s">
        <v>1219</v>
      </c>
      <c r="G957" s="204"/>
      <c r="H957" s="218">
        <v>21.24</v>
      </c>
      <c r="I957" s="209"/>
      <c r="J957" s="204"/>
      <c r="K957" s="204"/>
      <c r="L957" s="210"/>
      <c r="M957" s="211"/>
      <c r="N957" s="212"/>
      <c r="O957" s="212"/>
      <c r="P957" s="212"/>
      <c r="Q957" s="212"/>
      <c r="R957" s="212"/>
      <c r="S957" s="212"/>
      <c r="T957" s="213"/>
      <c r="AT957" s="214" t="s">
        <v>180</v>
      </c>
      <c r="AU957" s="214" t="s">
        <v>79</v>
      </c>
      <c r="AV957" s="11" t="s">
        <v>79</v>
      </c>
      <c r="AW957" s="11" t="s">
        <v>33</v>
      </c>
      <c r="AX957" s="11" t="s">
        <v>69</v>
      </c>
      <c r="AY957" s="214" t="s">
        <v>171</v>
      </c>
    </row>
    <row r="958" spans="2:51" s="11" customFormat="1">
      <c r="B958" s="203"/>
      <c r="C958" s="204"/>
      <c r="D958" s="215" t="s">
        <v>180</v>
      </c>
      <c r="E958" s="216" t="s">
        <v>21</v>
      </c>
      <c r="F958" s="217" t="s">
        <v>1220</v>
      </c>
      <c r="G958" s="204"/>
      <c r="H958" s="218">
        <v>5.7</v>
      </c>
      <c r="I958" s="209"/>
      <c r="J958" s="204"/>
      <c r="K958" s="204"/>
      <c r="L958" s="210"/>
      <c r="M958" s="211"/>
      <c r="N958" s="212"/>
      <c r="O958" s="212"/>
      <c r="P958" s="212"/>
      <c r="Q958" s="212"/>
      <c r="R958" s="212"/>
      <c r="S958" s="212"/>
      <c r="T958" s="213"/>
      <c r="AT958" s="214" t="s">
        <v>180</v>
      </c>
      <c r="AU958" s="214" t="s">
        <v>79</v>
      </c>
      <c r="AV958" s="11" t="s">
        <v>79</v>
      </c>
      <c r="AW958" s="11" t="s">
        <v>33</v>
      </c>
      <c r="AX958" s="11" t="s">
        <v>69</v>
      </c>
      <c r="AY958" s="214" t="s">
        <v>171</v>
      </c>
    </row>
    <row r="959" spans="2:51" s="11" customFormat="1">
      <c r="B959" s="203"/>
      <c r="C959" s="204"/>
      <c r="D959" s="215" t="s">
        <v>180</v>
      </c>
      <c r="E959" s="216" t="s">
        <v>21</v>
      </c>
      <c r="F959" s="217" t="s">
        <v>1221</v>
      </c>
      <c r="G959" s="204"/>
      <c r="H959" s="218">
        <v>13.5</v>
      </c>
      <c r="I959" s="209"/>
      <c r="J959" s="204"/>
      <c r="K959" s="204"/>
      <c r="L959" s="210"/>
      <c r="M959" s="211"/>
      <c r="N959" s="212"/>
      <c r="O959" s="212"/>
      <c r="P959" s="212"/>
      <c r="Q959" s="212"/>
      <c r="R959" s="212"/>
      <c r="S959" s="212"/>
      <c r="T959" s="213"/>
      <c r="AT959" s="214" t="s">
        <v>180</v>
      </c>
      <c r="AU959" s="214" t="s">
        <v>79</v>
      </c>
      <c r="AV959" s="11" t="s">
        <v>79</v>
      </c>
      <c r="AW959" s="11" t="s">
        <v>33</v>
      </c>
      <c r="AX959" s="11" t="s">
        <v>69</v>
      </c>
      <c r="AY959" s="214" t="s">
        <v>171</v>
      </c>
    </row>
    <row r="960" spans="2:51" s="11" customFormat="1">
      <c r="B960" s="203"/>
      <c r="C960" s="204"/>
      <c r="D960" s="215" t="s">
        <v>180</v>
      </c>
      <c r="E960" s="216" t="s">
        <v>21</v>
      </c>
      <c r="F960" s="217" t="s">
        <v>1222</v>
      </c>
      <c r="G960" s="204"/>
      <c r="H960" s="218">
        <v>6.9</v>
      </c>
      <c r="I960" s="209"/>
      <c r="J960" s="204"/>
      <c r="K960" s="204"/>
      <c r="L960" s="210"/>
      <c r="M960" s="211"/>
      <c r="N960" s="212"/>
      <c r="O960" s="212"/>
      <c r="P960" s="212"/>
      <c r="Q960" s="212"/>
      <c r="R960" s="212"/>
      <c r="S960" s="212"/>
      <c r="T960" s="213"/>
      <c r="AT960" s="214" t="s">
        <v>180</v>
      </c>
      <c r="AU960" s="214" t="s">
        <v>79</v>
      </c>
      <c r="AV960" s="11" t="s">
        <v>79</v>
      </c>
      <c r="AW960" s="11" t="s">
        <v>33</v>
      </c>
      <c r="AX960" s="11" t="s">
        <v>69</v>
      </c>
      <c r="AY960" s="214" t="s">
        <v>171</v>
      </c>
    </row>
    <row r="961" spans="2:65" s="11" customFormat="1">
      <c r="B961" s="203"/>
      <c r="C961" s="204"/>
      <c r="D961" s="215" t="s">
        <v>180</v>
      </c>
      <c r="E961" s="216" t="s">
        <v>21</v>
      </c>
      <c r="F961" s="217" t="s">
        <v>1223</v>
      </c>
      <c r="G961" s="204"/>
      <c r="H961" s="218">
        <v>6.45</v>
      </c>
      <c r="I961" s="209"/>
      <c r="J961" s="204"/>
      <c r="K961" s="204"/>
      <c r="L961" s="210"/>
      <c r="M961" s="211"/>
      <c r="N961" s="212"/>
      <c r="O961" s="212"/>
      <c r="P961" s="212"/>
      <c r="Q961" s="212"/>
      <c r="R961" s="212"/>
      <c r="S961" s="212"/>
      <c r="T961" s="213"/>
      <c r="AT961" s="214" t="s">
        <v>180</v>
      </c>
      <c r="AU961" s="214" t="s">
        <v>79</v>
      </c>
      <c r="AV961" s="11" t="s">
        <v>79</v>
      </c>
      <c r="AW961" s="11" t="s">
        <v>33</v>
      </c>
      <c r="AX961" s="11" t="s">
        <v>69</v>
      </c>
      <c r="AY961" s="214" t="s">
        <v>171</v>
      </c>
    </row>
    <row r="962" spans="2:65" s="12" customFormat="1">
      <c r="B962" s="219"/>
      <c r="C962" s="220"/>
      <c r="D962" s="215" t="s">
        <v>180</v>
      </c>
      <c r="E962" s="221" t="s">
        <v>21</v>
      </c>
      <c r="F962" s="222" t="s">
        <v>679</v>
      </c>
      <c r="G962" s="220"/>
      <c r="H962" s="223" t="s">
        <v>21</v>
      </c>
      <c r="I962" s="224"/>
      <c r="J962" s="220"/>
      <c r="K962" s="220"/>
      <c r="L962" s="225"/>
      <c r="M962" s="226"/>
      <c r="N962" s="227"/>
      <c r="O962" s="227"/>
      <c r="P962" s="227"/>
      <c r="Q962" s="227"/>
      <c r="R962" s="227"/>
      <c r="S962" s="227"/>
      <c r="T962" s="228"/>
      <c r="AT962" s="229" t="s">
        <v>180</v>
      </c>
      <c r="AU962" s="229" t="s">
        <v>79</v>
      </c>
      <c r="AV962" s="12" t="s">
        <v>77</v>
      </c>
      <c r="AW962" s="12" t="s">
        <v>33</v>
      </c>
      <c r="AX962" s="12" t="s">
        <v>69</v>
      </c>
      <c r="AY962" s="229" t="s">
        <v>171</v>
      </c>
    </row>
    <row r="963" spans="2:65" s="11" customFormat="1">
      <c r="B963" s="203"/>
      <c r="C963" s="204"/>
      <c r="D963" s="215" t="s">
        <v>180</v>
      </c>
      <c r="E963" s="216" t="s">
        <v>21</v>
      </c>
      <c r="F963" s="217" t="s">
        <v>1224</v>
      </c>
      <c r="G963" s="204"/>
      <c r="H963" s="218">
        <v>24.3</v>
      </c>
      <c r="I963" s="209"/>
      <c r="J963" s="204"/>
      <c r="K963" s="204"/>
      <c r="L963" s="210"/>
      <c r="M963" s="211"/>
      <c r="N963" s="212"/>
      <c r="O963" s="212"/>
      <c r="P963" s="212"/>
      <c r="Q963" s="212"/>
      <c r="R963" s="212"/>
      <c r="S963" s="212"/>
      <c r="T963" s="213"/>
      <c r="AT963" s="214" t="s">
        <v>180</v>
      </c>
      <c r="AU963" s="214" t="s">
        <v>79</v>
      </c>
      <c r="AV963" s="11" t="s">
        <v>79</v>
      </c>
      <c r="AW963" s="11" t="s">
        <v>33</v>
      </c>
      <c r="AX963" s="11" t="s">
        <v>69</v>
      </c>
      <c r="AY963" s="214" t="s">
        <v>171</v>
      </c>
    </row>
    <row r="964" spans="2:65" s="11" customFormat="1">
      <c r="B964" s="203"/>
      <c r="C964" s="204"/>
      <c r="D964" s="215" t="s">
        <v>180</v>
      </c>
      <c r="E964" s="216" t="s">
        <v>21</v>
      </c>
      <c r="F964" s="217" t="s">
        <v>1225</v>
      </c>
      <c r="G964" s="204"/>
      <c r="H964" s="218">
        <v>13.65</v>
      </c>
      <c r="I964" s="209"/>
      <c r="J964" s="204"/>
      <c r="K964" s="204"/>
      <c r="L964" s="210"/>
      <c r="M964" s="211"/>
      <c r="N964" s="212"/>
      <c r="O964" s="212"/>
      <c r="P964" s="212"/>
      <c r="Q964" s="212"/>
      <c r="R964" s="212"/>
      <c r="S964" s="212"/>
      <c r="T964" s="213"/>
      <c r="AT964" s="214" t="s">
        <v>180</v>
      </c>
      <c r="AU964" s="214" t="s">
        <v>79</v>
      </c>
      <c r="AV964" s="11" t="s">
        <v>79</v>
      </c>
      <c r="AW964" s="11" t="s">
        <v>33</v>
      </c>
      <c r="AX964" s="11" t="s">
        <v>69</v>
      </c>
      <c r="AY964" s="214" t="s">
        <v>171</v>
      </c>
    </row>
    <row r="965" spans="2:65" s="11" customFormat="1">
      <c r="B965" s="203"/>
      <c r="C965" s="204"/>
      <c r="D965" s="215" t="s">
        <v>180</v>
      </c>
      <c r="E965" s="216" t="s">
        <v>21</v>
      </c>
      <c r="F965" s="217" t="s">
        <v>1226</v>
      </c>
      <c r="G965" s="204"/>
      <c r="H965" s="218">
        <v>15.84</v>
      </c>
      <c r="I965" s="209"/>
      <c r="J965" s="204"/>
      <c r="K965" s="204"/>
      <c r="L965" s="210"/>
      <c r="M965" s="211"/>
      <c r="N965" s="212"/>
      <c r="O965" s="212"/>
      <c r="P965" s="212"/>
      <c r="Q965" s="212"/>
      <c r="R965" s="212"/>
      <c r="S965" s="212"/>
      <c r="T965" s="213"/>
      <c r="AT965" s="214" t="s">
        <v>180</v>
      </c>
      <c r="AU965" s="214" t="s">
        <v>79</v>
      </c>
      <c r="AV965" s="11" t="s">
        <v>79</v>
      </c>
      <c r="AW965" s="11" t="s">
        <v>33</v>
      </c>
      <c r="AX965" s="11" t="s">
        <v>69</v>
      </c>
      <c r="AY965" s="214" t="s">
        <v>171</v>
      </c>
    </row>
    <row r="966" spans="2:65" s="11" customFormat="1">
      <c r="B966" s="203"/>
      <c r="C966" s="204"/>
      <c r="D966" s="215" t="s">
        <v>180</v>
      </c>
      <c r="E966" s="216" t="s">
        <v>21</v>
      </c>
      <c r="F966" s="217" t="s">
        <v>1227</v>
      </c>
      <c r="G966" s="204"/>
      <c r="H966" s="218">
        <v>6.3</v>
      </c>
      <c r="I966" s="209"/>
      <c r="J966" s="204"/>
      <c r="K966" s="204"/>
      <c r="L966" s="210"/>
      <c r="M966" s="211"/>
      <c r="N966" s="212"/>
      <c r="O966" s="212"/>
      <c r="P966" s="212"/>
      <c r="Q966" s="212"/>
      <c r="R966" s="212"/>
      <c r="S966" s="212"/>
      <c r="T966" s="213"/>
      <c r="AT966" s="214" t="s">
        <v>180</v>
      </c>
      <c r="AU966" s="214" t="s">
        <v>79</v>
      </c>
      <c r="AV966" s="11" t="s">
        <v>79</v>
      </c>
      <c r="AW966" s="11" t="s">
        <v>33</v>
      </c>
      <c r="AX966" s="11" t="s">
        <v>69</v>
      </c>
      <c r="AY966" s="214" t="s">
        <v>171</v>
      </c>
    </row>
    <row r="967" spans="2:65" s="11" customFormat="1">
      <c r="B967" s="203"/>
      <c r="C967" s="204"/>
      <c r="D967" s="205" t="s">
        <v>180</v>
      </c>
      <c r="E967" s="206" t="s">
        <v>21</v>
      </c>
      <c r="F967" s="207" t="s">
        <v>1228</v>
      </c>
      <c r="G967" s="204"/>
      <c r="H967" s="208">
        <v>18.288</v>
      </c>
      <c r="I967" s="209"/>
      <c r="J967" s="204"/>
      <c r="K967" s="204"/>
      <c r="L967" s="210"/>
      <c r="M967" s="211"/>
      <c r="N967" s="212"/>
      <c r="O967" s="212"/>
      <c r="P967" s="212"/>
      <c r="Q967" s="212"/>
      <c r="R967" s="212"/>
      <c r="S967" s="212"/>
      <c r="T967" s="213"/>
      <c r="AT967" s="214" t="s">
        <v>180</v>
      </c>
      <c r="AU967" s="214" t="s">
        <v>79</v>
      </c>
      <c r="AV967" s="11" t="s">
        <v>79</v>
      </c>
      <c r="AW967" s="11" t="s">
        <v>33</v>
      </c>
      <c r="AX967" s="11" t="s">
        <v>69</v>
      </c>
      <c r="AY967" s="214" t="s">
        <v>171</v>
      </c>
    </row>
    <row r="968" spans="2:65" s="1" customFormat="1" ht="22.5" customHeight="1">
      <c r="B968" s="39"/>
      <c r="C968" s="191" t="s">
        <v>1229</v>
      </c>
      <c r="D968" s="191" t="s">
        <v>173</v>
      </c>
      <c r="E968" s="192" t="s">
        <v>1230</v>
      </c>
      <c r="F968" s="193" t="s">
        <v>1231</v>
      </c>
      <c r="G968" s="194" t="s">
        <v>176</v>
      </c>
      <c r="H968" s="195">
        <v>207.52500000000001</v>
      </c>
      <c r="I968" s="196"/>
      <c r="J968" s="197">
        <f>ROUND(I968*H968,2)</f>
        <v>0</v>
      </c>
      <c r="K968" s="193" t="s">
        <v>177</v>
      </c>
      <c r="L968" s="59"/>
      <c r="M968" s="198" t="s">
        <v>21</v>
      </c>
      <c r="N968" s="199" t="s">
        <v>40</v>
      </c>
      <c r="O968" s="40"/>
      <c r="P968" s="200">
        <f>O968*H968</f>
        <v>0</v>
      </c>
      <c r="Q968" s="200">
        <v>0</v>
      </c>
      <c r="R968" s="200">
        <f>Q968*H968</f>
        <v>0</v>
      </c>
      <c r="S968" s="200">
        <v>8.8999999999999996E-2</v>
      </c>
      <c r="T968" s="201">
        <f>S968*H968</f>
        <v>18.469725</v>
      </c>
      <c r="AR968" s="22" t="s">
        <v>178</v>
      </c>
      <c r="AT968" s="22" t="s">
        <v>173</v>
      </c>
      <c r="AU968" s="22" t="s">
        <v>79</v>
      </c>
      <c r="AY968" s="22" t="s">
        <v>171</v>
      </c>
      <c r="BE968" s="202">
        <f>IF(N968="základní",J968,0)</f>
        <v>0</v>
      </c>
      <c r="BF968" s="202">
        <f>IF(N968="snížená",J968,0)</f>
        <v>0</v>
      </c>
      <c r="BG968" s="202">
        <f>IF(N968="zákl. přenesená",J968,0)</f>
        <v>0</v>
      </c>
      <c r="BH968" s="202">
        <f>IF(N968="sníž. přenesená",J968,0)</f>
        <v>0</v>
      </c>
      <c r="BI968" s="202">
        <f>IF(N968="nulová",J968,0)</f>
        <v>0</v>
      </c>
      <c r="BJ968" s="22" t="s">
        <v>77</v>
      </c>
      <c r="BK968" s="202">
        <f>ROUND(I968*H968,2)</f>
        <v>0</v>
      </c>
      <c r="BL968" s="22" t="s">
        <v>178</v>
      </c>
      <c r="BM968" s="22" t="s">
        <v>1232</v>
      </c>
    </row>
    <row r="969" spans="2:65" s="11" customFormat="1" ht="27">
      <c r="B969" s="203"/>
      <c r="C969" s="204"/>
      <c r="D969" s="215" t="s">
        <v>180</v>
      </c>
      <c r="E969" s="216" t="s">
        <v>21</v>
      </c>
      <c r="F969" s="217" t="s">
        <v>824</v>
      </c>
      <c r="G969" s="204"/>
      <c r="H969" s="218">
        <v>52.835999999999999</v>
      </c>
      <c r="I969" s="209"/>
      <c r="J969" s="204"/>
      <c r="K969" s="204"/>
      <c r="L969" s="210"/>
      <c r="M969" s="211"/>
      <c r="N969" s="212"/>
      <c r="O969" s="212"/>
      <c r="P969" s="212"/>
      <c r="Q969" s="212"/>
      <c r="R969" s="212"/>
      <c r="S969" s="212"/>
      <c r="T969" s="213"/>
      <c r="AT969" s="214" t="s">
        <v>180</v>
      </c>
      <c r="AU969" s="214" t="s">
        <v>79</v>
      </c>
      <c r="AV969" s="11" t="s">
        <v>79</v>
      </c>
      <c r="AW969" s="11" t="s">
        <v>33</v>
      </c>
      <c r="AX969" s="11" t="s">
        <v>69</v>
      </c>
      <c r="AY969" s="214" t="s">
        <v>171</v>
      </c>
    </row>
    <row r="970" spans="2:65" s="11" customFormat="1">
      <c r="B970" s="203"/>
      <c r="C970" s="204"/>
      <c r="D970" s="215" t="s">
        <v>180</v>
      </c>
      <c r="E970" s="216" t="s">
        <v>21</v>
      </c>
      <c r="F970" s="217" t="s">
        <v>825</v>
      </c>
      <c r="G970" s="204"/>
      <c r="H970" s="218">
        <v>100</v>
      </c>
      <c r="I970" s="209"/>
      <c r="J970" s="204"/>
      <c r="K970" s="204"/>
      <c r="L970" s="210"/>
      <c r="M970" s="211"/>
      <c r="N970" s="212"/>
      <c r="O970" s="212"/>
      <c r="P970" s="212"/>
      <c r="Q970" s="212"/>
      <c r="R970" s="212"/>
      <c r="S970" s="212"/>
      <c r="T970" s="213"/>
      <c r="AT970" s="214" t="s">
        <v>180</v>
      </c>
      <c r="AU970" s="214" t="s">
        <v>79</v>
      </c>
      <c r="AV970" s="11" t="s">
        <v>79</v>
      </c>
      <c r="AW970" s="11" t="s">
        <v>33</v>
      </c>
      <c r="AX970" s="11" t="s">
        <v>69</v>
      </c>
      <c r="AY970" s="214" t="s">
        <v>171</v>
      </c>
    </row>
    <row r="971" spans="2:65" s="11" customFormat="1">
      <c r="B971" s="203"/>
      <c r="C971" s="204"/>
      <c r="D971" s="215" t="s">
        <v>180</v>
      </c>
      <c r="E971" s="216" t="s">
        <v>21</v>
      </c>
      <c r="F971" s="217" t="s">
        <v>826</v>
      </c>
      <c r="G971" s="204"/>
      <c r="H971" s="218">
        <v>54.689</v>
      </c>
      <c r="I971" s="209"/>
      <c r="J971" s="204"/>
      <c r="K971" s="204"/>
      <c r="L971" s="210"/>
      <c r="M971" s="211"/>
      <c r="N971" s="212"/>
      <c r="O971" s="212"/>
      <c r="P971" s="212"/>
      <c r="Q971" s="212"/>
      <c r="R971" s="212"/>
      <c r="S971" s="212"/>
      <c r="T971" s="213"/>
      <c r="AT971" s="214" t="s">
        <v>180</v>
      </c>
      <c r="AU971" s="214" t="s">
        <v>79</v>
      </c>
      <c r="AV971" s="11" t="s">
        <v>79</v>
      </c>
      <c r="AW971" s="11" t="s">
        <v>33</v>
      </c>
      <c r="AX971" s="11" t="s">
        <v>69</v>
      </c>
      <c r="AY971" s="214" t="s">
        <v>171</v>
      </c>
    </row>
    <row r="972" spans="2:65" s="10" customFormat="1" ht="29.85" customHeight="1">
      <c r="B972" s="174"/>
      <c r="C972" s="175"/>
      <c r="D972" s="188" t="s">
        <v>68</v>
      </c>
      <c r="E972" s="189" t="s">
        <v>819</v>
      </c>
      <c r="F972" s="189" t="s">
        <v>1233</v>
      </c>
      <c r="G972" s="175"/>
      <c r="H972" s="175"/>
      <c r="I972" s="178"/>
      <c r="J972" s="190">
        <f>BK972</f>
        <v>0</v>
      </c>
      <c r="K972" s="175"/>
      <c r="L972" s="180"/>
      <c r="M972" s="181"/>
      <c r="N972" s="182"/>
      <c r="O972" s="182"/>
      <c r="P972" s="183">
        <f>SUM(P973:P990)</f>
        <v>0</v>
      </c>
      <c r="Q972" s="182"/>
      <c r="R972" s="183">
        <f>SUM(R973:R990)</f>
        <v>7.8509599999999985E-2</v>
      </c>
      <c r="S972" s="182"/>
      <c r="T972" s="184">
        <f>SUM(T973:T990)</f>
        <v>0</v>
      </c>
      <c r="AR972" s="185" t="s">
        <v>77</v>
      </c>
      <c r="AT972" s="186" t="s">
        <v>68</v>
      </c>
      <c r="AU972" s="186" t="s">
        <v>77</v>
      </c>
      <c r="AY972" s="185" t="s">
        <v>171</v>
      </c>
      <c r="BK972" s="187">
        <f>SUM(BK973:BK990)</f>
        <v>0</v>
      </c>
    </row>
    <row r="973" spans="2:65" s="1" customFormat="1" ht="22.5" customHeight="1">
      <c r="B973" s="39"/>
      <c r="C973" s="191" t="s">
        <v>1234</v>
      </c>
      <c r="D973" s="191" t="s">
        <v>173</v>
      </c>
      <c r="E973" s="192" t="s">
        <v>1235</v>
      </c>
      <c r="F973" s="193" t="s">
        <v>1236</v>
      </c>
      <c r="G973" s="194" t="s">
        <v>176</v>
      </c>
      <c r="H973" s="195">
        <v>1516.2139999999999</v>
      </c>
      <c r="I973" s="196"/>
      <c r="J973" s="197">
        <f>ROUND(I973*H973,2)</f>
        <v>0</v>
      </c>
      <c r="K973" s="193" t="s">
        <v>1237</v>
      </c>
      <c r="L973" s="59"/>
      <c r="M973" s="198" t="s">
        <v>21</v>
      </c>
      <c r="N973" s="199" t="s">
        <v>40</v>
      </c>
      <c r="O973" s="40"/>
      <c r="P973" s="200">
        <f>O973*H973</f>
        <v>0</v>
      </c>
      <c r="Q973" s="200">
        <v>0</v>
      </c>
      <c r="R973" s="200">
        <f>Q973*H973</f>
        <v>0</v>
      </c>
      <c r="S973" s="200">
        <v>0</v>
      </c>
      <c r="T973" s="201">
        <f>S973*H973</f>
        <v>0</v>
      </c>
      <c r="AR973" s="22" t="s">
        <v>178</v>
      </c>
      <c r="AT973" s="22" t="s">
        <v>173</v>
      </c>
      <c r="AU973" s="22" t="s">
        <v>79</v>
      </c>
      <c r="AY973" s="22" t="s">
        <v>171</v>
      </c>
      <c r="BE973" s="202">
        <f>IF(N973="základní",J973,0)</f>
        <v>0</v>
      </c>
      <c r="BF973" s="202">
        <f>IF(N973="snížená",J973,0)</f>
        <v>0</v>
      </c>
      <c r="BG973" s="202">
        <f>IF(N973="zákl. přenesená",J973,0)</f>
        <v>0</v>
      </c>
      <c r="BH973" s="202">
        <f>IF(N973="sníž. přenesená",J973,0)</f>
        <v>0</v>
      </c>
      <c r="BI973" s="202">
        <f>IF(N973="nulová",J973,0)</f>
        <v>0</v>
      </c>
      <c r="BJ973" s="22" t="s">
        <v>77</v>
      </c>
      <c r="BK973" s="202">
        <f>ROUND(I973*H973,2)</f>
        <v>0</v>
      </c>
      <c r="BL973" s="22" t="s">
        <v>178</v>
      </c>
      <c r="BM973" s="22" t="s">
        <v>1238</v>
      </c>
    </row>
    <row r="974" spans="2:65" s="11" customFormat="1">
      <c r="B974" s="203"/>
      <c r="C974" s="204"/>
      <c r="D974" s="215" t="s">
        <v>180</v>
      </c>
      <c r="E974" s="216" t="s">
        <v>21</v>
      </c>
      <c r="F974" s="217" t="s">
        <v>1239</v>
      </c>
      <c r="G974" s="204"/>
      <c r="H974" s="218">
        <v>456.48</v>
      </c>
      <c r="I974" s="209"/>
      <c r="J974" s="204"/>
      <c r="K974" s="204"/>
      <c r="L974" s="210"/>
      <c r="M974" s="211"/>
      <c r="N974" s="212"/>
      <c r="O974" s="212"/>
      <c r="P974" s="212"/>
      <c r="Q974" s="212"/>
      <c r="R974" s="212"/>
      <c r="S974" s="212"/>
      <c r="T974" s="213"/>
      <c r="AT974" s="214" t="s">
        <v>180</v>
      </c>
      <c r="AU974" s="214" t="s">
        <v>79</v>
      </c>
      <c r="AV974" s="11" t="s">
        <v>79</v>
      </c>
      <c r="AW974" s="11" t="s">
        <v>33</v>
      </c>
      <c r="AX974" s="11" t="s">
        <v>69</v>
      </c>
      <c r="AY974" s="214" t="s">
        <v>171</v>
      </c>
    </row>
    <row r="975" spans="2:65" s="11" customFormat="1">
      <c r="B975" s="203"/>
      <c r="C975" s="204"/>
      <c r="D975" s="215" t="s">
        <v>180</v>
      </c>
      <c r="E975" s="216" t="s">
        <v>21</v>
      </c>
      <c r="F975" s="217" t="s">
        <v>1240</v>
      </c>
      <c r="G975" s="204"/>
      <c r="H975" s="218">
        <v>573.57399999999996</v>
      </c>
      <c r="I975" s="209"/>
      <c r="J975" s="204"/>
      <c r="K975" s="204"/>
      <c r="L975" s="210"/>
      <c r="M975" s="211"/>
      <c r="N975" s="212"/>
      <c r="O975" s="212"/>
      <c r="P975" s="212"/>
      <c r="Q975" s="212"/>
      <c r="R975" s="212"/>
      <c r="S975" s="212"/>
      <c r="T975" s="213"/>
      <c r="AT975" s="214" t="s">
        <v>180</v>
      </c>
      <c r="AU975" s="214" t="s">
        <v>79</v>
      </c>
      <c r="AV975" s="11" t="s">
        <v>79</v>
      </c>
      <c r="AW975" s="11" t="s">
        <v>33</v>
      </c>
      <c r="AX975" s="11" t="s">
        <v>69</v>
      </c>
      <c r="AY975" s="214" t="s">
        <v>171</v>
      </c>
    </row>
    <row r="976" spans="2:65" s="11" customFormat="1">
      <c r="B976" s="203"/>
      <c r="C976" s="204"/>
      <c r="D976" s="215" t="s">
        <v>180</v>
      </c>
      <c r="E976" s="216" t="s">
        <v>21</v>
      </c>
      <c r="F976" s="217" t="s">
        <v>1241</v>
      </c>
      <c r="G976" s="204"/>
      <c r="H976" s="218">
        <v>461.16</v>
      </c>
      <c r="I976" s="209"/>
      <c r="J976" s="204"/>
      <c r="K976" s="204"/>
      <c r="L976" s="210"/>
      <c r="M976" s="211"/>
      <c r="N976" s="212"/>
      <c r="O976" s="212"/>
      <c r="P976" s="212"/>
      <c r="Q976" s="212"/>
      <c r="R976" s="212"/>
      <c r="S976" s="212"/>
      <c r="T976" s="213"/>
      <c r="AT976" s="214" t="s">
        <v>180</v>
      </c>
      <c r="AU976" s="214" t="s">
        <v>79</v>
      </c>
      <c r="AV976" s="11" t="s">
        <v>79</v>
      </c>
      <c r="AW976" s="11" t="s">
        <v>33</v>
      </c>
      <c r="AX976" s="11" t="s">
        <v>69</v>
      </c>
      <c r="AY976" s="214" t="s">
        <v>171</v>
      </c>
    </row>
    <row r="977" spans="2:65" s="11" customFormat="1">
      <c r="B977" s="203"/>
      <c r="C977" s="204"/>
      <c r="D977" s="205" t="s">
        <v>180</v>
      </c>
      <c r="E977" s="206" t="s">
        <v>21</v>
      </c>
      <c r="F977" s="207" t="s">
        <v>533</v>
      </c>
      <c r="G977" s="204"/>
      <c r="H977" s="208">
        <v>25</v>
      </c>
      <c r="I977" s="209"/>
      <c r="J977" s="204"/>
      <c r="K977" s="204"/>
      <c r="L977" s="210"/>
      <c r="M977" s="211"/>
      <c r="N977" s="212"/>
      <c r="O977" s="212"/>
      <c r="P977" s="212"/>
      <c r="Q977" s="212"/>
      <c r="R977" s="212"/>
      <c r="S977" s="212"/>
      <c r="T977" s="213"/>
      <c r="AT977" s="214" t="s">
        <v>180</v>
      </c>
      <c r="AU977" s="214" t="s">
        <v>79</v>
      </c>
      <c r="AV977" s="11" t="s">
        <v>79</v>
      </c>
      <c r="AW977" s="11" t="s">
        <v>33</v>
      </c>
      <c r="AX977" s="11" t="s">
        <v>69</v>
      </c>
      <c r="AY977" s="214" t="s">
        <v>171</v>
      </c>
    </row>
    <row r="978" spans="2:65" s="1" customFormat="1" ht="31.5" customHeight="1">
      <c r="B978" s="39"/>
      <c r="C978" s="191" t="s">
        <v>1242</v>
      </c>
      <c r="D978" s="191" t="s">
        <v>173</v>
      </c>
      <c r="E978" s="192" t="s">
        <v>1243</v>
      </c>
      <c r="F978" s="193" t="s">
        <v>1244</v>
      </c>
      <c r="G978" s="194" t="s">
        <v>176</v>
      </c>
      <c r="H978" s="195">
        <v>136459.26</v>
      </c>
      <c r="I978" s="196"/>
      <c r="J978" s="197">
        <f>ROUND(I978*H978,2)</f>
        <v>0</v>
      </c>
      <c r="K978" s="193" t="s">
        <v>1237</v>
      </c>
      <c r="L978" s="59"/>
      <c r="M978" s="198" t="s">
        <v>21</v>
      </c>
      <c r="N978" s="199" t="s">
        <v>40</v>
      </c>
      <c r="O978" s="40"/>
      <c r="P978" s="200">
        <f>O978*H978</f>
        <v>0</v>
      </c>
      <c r="Q978" s="200">
        <v>0</v>
      </c>
      <c r="R978" s="200">
        <f>Q978*H978</f>
        <v>0</v>
      </c>
      <c r="S978" s="200">
        <v>0</v>
      </c>
      <c r="T978" s="201">
        <f>S978*H978</f>
        <v>0</v>
      </c>
      <c r="AR978" s="22" t="s">
        <v>178</v>
      </c>
      <c r="AT978" s="22" t="s">
        <v>173</v>
      </c>
      <c r="AU978" s="22" t="s">
        <v>79</v>
      </c>
      <c r="AY978" s="22" t="s">
        <v>171</v>
      </c>
      <c r="BE978" s="202">
        <f>IF(N978="základní",J978,0)</f>
        <v>0</v>
      </c>
      <c r="BF978" s="202">
        <f>IF(N978="snížená",J978,0)</f>
        <v>0</v>
      </c>
      <c r="BG978" s="202">
        <f>IF(N978="zákl. přenesená",J978,0)</f>
        <v>0</v>
      </c>
      <c r="BH978" s="202">
        <f>IF(N978="sníž. přenesená",J978,0)</f>
        <v>0</v>
      </c>
      <c r="BI978" s="202">
        <f>IF(N978="nulová",J978,0)</f>
        <v>0</v>
      </c>
      <c r="BJ978" s="22" t="s">
        <v>77</v>
      </c>
      <c r="BK978" s="202">
        <f>ROUND(I978*H978,2)</f>
        <v>0</v>
      </c>
      <c r="BL978" s="22" t="s">
        <v>178</v>
      </c>
      <c r="BM978" s="22" t="s">
        <v>1245</v>
      </c>
    </row>
    <row r="979" spans="2:65" s="11" customFormat="1">
      <c r="B979" s="203"/>
      <c r="C979" s="204"/>
      <c r="D979" s="205" t="s">
        <v>180</v>
      </c>
      <c r="E979" s="206" t="s">
        <v>21</v>
      </c>
      <c r="F979" s="207" t="s">
        <v>1246</v>
      </c>
      <c r="G979" s="204"/>
      <c r="H979" s="208">
        <v>136459.26</v>
      </c>
      <c r="I979" s="209"/>
      <c r="J979" s="204"/>
      <c r="K979" s="204"/>
      <c r="L979" s="210"/>
      <c r="M979" s="211"/>
      <c r="N979" s="212"/>
      <c r="O979" s="212"/>
      <c r="P979" s="212"/>
      <c r="Q979" s="212"/>
      <c r="R979" s="212"/>
      <c r="S979" s="212"/>
      <c r="T979" s="213"/>
      <c r="AT979" s="214" t="s">
        <v>180</v>
      </c>
      <c r="AU979" s="214" t="s">
        <v>79</v>
      </c>
      <c r="AV979" s="11" t="s">
        <v>79</v>
      </c>
      <c r="AW979" s="11" t="s">
        <v>33</v>
      </c>
      <c r="AX979" s="11" t="s">
        <v>69</v>
      </c>
      <c r="AY979" s="214" t="s">
        <v>171</v>
      </c>
    </row>
    <row r="980" spans="2:65" s="1" customFormat="1" ht="22.5" customHeight="1">
      <c r="B980" s="39"/>
      <c r="C980" s="191" t="s">
        <v>1247</v>
      </c>
      <c r="D980" s="191" t="s">
        <v>173</v>
      </c>
      <c r="E980" s="192" t="s">
        <v>1248</v>
      </c>
      <c r="F980" s="193" t="s">
        <v>1249</v>
      </c>
      <c r="G980" s="194" t="s">
        <v>176</v>
      </c>
      <c r="H980" s="195">
        <v>1516.2139999999999</v>
      </c>
      <c r="I980" s="196"/>
      <c r="J980" s="197">
        <f>ROUND(I980*H980,2)</f>
        <v>0</v>
      </c>
      <c r="K980" s="193" t="s">
        <v>1237</v>
      </c>
      <c r="L980" s="59"/>
      <c r="M980" s="198" t="s">
        <v>21</v>
      </c>
      <c r="N980" s="199" t="s">
        <v>40</v>
      </c>
      <c r="O980" s="40"/>
      <c r="P980" s="200">
        <f>O980*H980</f>
        <v>0</v>
      </c>
      <c r="Q980" s="200">
        <v>0</v>
      </c>
      <c r="R980" s="200">
        <f>Q980*H980</f>
        <v>0</v>
      </c>
      <c r="S980" s="200">
        <v>0</v>
      </c>
      <c r="T980" s="201">
        <f>S980*H980</f>
        <v>0</v>
      </c>
      <c r="AR980" s="22" t="s">
        <v>178</v>
      </c>
      <c r="AT980" s="22" t="s">
        <v>173</v>
      </c>
      <c r="AU980" s="22" t="s">
        <v>79</v>
      </c>
      <c r="AY980" s="22" t="s">
        <v>171</v>
      </c>
      <c r="BE980" s="202">
        <f>IF(N980="základní",J980,0)</f>
        <v>0</v>
      </c>
      <c r="BF980" s="202">
        <f>IF(N980="snížená",J980,0)</f>
        <v>0</v>
      </c>
      <c r="BG980" s="202">
        <f>IF(N980="zákl. přenesená",J980,0)</f>
        <v>0</v>
      </c>
      <c r="BH980" s="202">
        <f>IF(N980="sníž. přenesená",J980,0)</f>
        <v>0</v>
      </c>
      <c r="BI980" s="202">
        <f>IF(N980="nulová",J980,0)</f>
        <v>0</v>
      </c>
      <c r="BJ980" s="22" t="s">
        <v>77</v>
      </c>
      <c r="BK980" s="202">
        <f>ROUND(I980*H980,2)</f>
        <v>0</v>
      </c>
      <c r="BL980" s="22" t="s">
        <v>178</v>
      </c>
      <c r="BM980" s="22" t="s">
        <v>1250</v>
      </c>
    </row>
    <row r="981" spans="2:65" s="11" customFormat="1">
      <c r="B981" s="203"/>
      <c r="C981" s="204"/>
      <c r="D981" s="205" t="s">
        <v>180</v>
      </c>
      <c r="E981" s="206" t="s">
        <v>21</v>
      </c>
      <c r="F981" s="207" t="s">
        <v>1251</v>
      </c>
      <c r="G981" s="204"/>
      <c r="H981" s="208">
        <v>1516.2139999999999</v>
      </c>
      <c r="I981" s="209"/>
      <c r="J981" s="204"/>
      <c r="K981" s="204"/>
      <c r="L981" s="210"/>
      <c r="M981" s="211"/>
      <c r="N981" s="212"/>
      <c r="O981" s="212"/>
      <c r="P981" s="212"/>
      <c r="Q981" s="212"/>
      <c r="R981" s="212"/>
      <c r="S981" s="212"/>
      <c r="T981" s="213"/>
      <c r="AT981" s="214" t="s">
        <v>180</v>
      </c>
      <c r="AU981" s="214" t="s">
        <v>79</v>
      </c>
      <c r="AV981" s="11" t="s">
        <v>79</v>
      </c>
      <c r="AW981" s="11" t="s">
        <v>33</v>
      </c>
      <c r="AX981" s="11" t="s">
        <v>69</v>
      </c>
      <c r="AY981" s="214" t="s">
        <v>171</v>
      </c>
    </row>
    <row r="982" spans="2:65" s="1" customFormat="1" ht="22.5" customHeight="1">
      <c r="B982" s="39"/>
      <c r="C982" s="191" t="s">
        <v>1252</v>
      </c>
      <c r="D982" s="191" t="s">
        <v>173</v>
      </c>
      <c r="E982" s="192" t="s">
        <v>1253</v>
      </c>
      <c r="F982" s="193" t="s">
        <v>1254</v>
      </c>
      <c r="G982" s="194" t="s">
        <v>176</v>
      </c>
      <c r="H982" s="195">
        <v>1516.2139999999999</v>
      </c>
      <c r="I982" s="196"/>
      <c r="J982" s="197">
        <f>ROUND(I982*H982,2)</f>
        <v>0</v>
      </c>
      <c r="K982" s="193" t="s">
        <v>1237</v>
      </c>
      <c r="L982" s="59"/>
      <c r="M982" s="198" t="s">
        <v>21</v>
      </c>
      <c r="N982" s="199" t="s">
        <v>40</v>
      </c>
      <c r="O982" s="40"/>
      <c r="P982" s="200">
        <f>O982*H982</f>
        <v>0</v>
      </c>
      <c r="Q982" s="200">
        <v>0</v>
      </c>
      <c r="R982" s="200">
        <f>Q982*H982</f>
        <v>0</v>
      </c>
      <c r="S982" s="200">
        <v>0</v>
      </c>
      <c r="T982" s="201">
        <f>S982*H982</f>
        <v>0</v>
      </c>
      <c r="AR982" s="22" t="s">
        <v>178</v>
      </c>
      <c r="AT982" s="22" t="s">
        <v>173</v>
      </c>
      <c r="AU982" s="22" t="s">
        <v>79</v>
      </c>
      <c r="AY982" s="22" t="s">
        <v>171</v>
      </c>
      <c r="BE982" s="202">
        <f>IF(N982="základní",J982,0)</f>
        <v>0</v>
      </c>
      <c r="BF982" s="202">
        <f>IF(N982="snížená",J982,0)</f>
        <v>0</v>
      </c>
      <c r="BG982" s="202">
        <f>IF(N982="zákl. přenesená",J982,0)</f>
        <v>0</v>
      </c>
      <c r="BH982" s="202">
        <f>IF(N982="sníž. přenesená",J982,0)</f>
        <v>0</v>
      </c>
      <c r="BI982" s="202">
        <f>IF(N982="nulová",J982,0)</f>
        <v>0</v>
      </c>
      <c r="BJ982" s="22" t="s">
        <v>77</v>
      </c>
      <c r="BK982" s="202">
        <f>ROUND(I982*H982,2)</f>
        <v>0</v>
      </c>
      <c r="BL982" s="22" t="s">
        <v>178</v>
      </c>
      <c r="BM982" s="22" t="s">
        <v>1255</v>
      </c>
    </row>
    <row r="983" spans="2:65" s="11" customFormat="1">
      <c r="B983" s="203"/>
      <c r="C983" s="204"/>
      <c r="D983" s="205" t="s">
        <v>180</v>
      </c>
      <c r="E983" s="206" t="s">
        <v>21</v>
      </c>
      <c r="F983" s="207" t="s">
        <v>1251</v>
      </c>
      <c r="G983" s="204"/>
      <c r="H983" s="208">
        <v>1516.2139999999999</v>
      </c>
      <c r="I983" s="209"/>
      <c r="J983" s="204"/>
      <c r="K983" s="204"/>
      <c r="L983" s="210"/>
      <c r="M983" s="211"/>
      <c r="N983" s="212"/>
      <c r="O983" s="212"/>
      <c r="P983" s="212"/>
      <c r="Q983" s="212"/>
      <c r="R983" s="212"/>
      <c r="S983" s="212"/>
      <c r="T983" s="213"/>
      <c r="AT983" s="214" t="s">
        <v>180</v>
      </c>
      <c r="AU983" s="214" t="s">
        <v>79</v>
      </c>
      <c r="AV983" s="11" t="s">
        <v>79</v>
      </c>
      <c r="AW983" s="11" t="s">
        <v>33</v>
      </c>
      <c r="AX983" s="11" t="s">
        <v>69</v>
      </c>
      <c r="AY983" s="214" t="s">
        <v>171</v>
      </c>
    </row>
    <row r="984" spans="2:65" s="1" customFormat="1" ht="22.5" customHeight="1">
      <c r="B984" s="39"/>
      <c r="C984" s="191" t="s">
        <v>1256</v>
      </c>
      <c r="D984" s="191" t="s">
        <v>173</v>
      </c>
      <c r="E984" s="192" t="s">
        <v>1257</v>
      </c>
      <c r="F984" s="193" t="s">
        <v>1258</v>
      </c>
      <c r="G984" s="194" t="s">
        <v>176</v>
      </c>
      <c r="H984" s="195">
        <v>136459.26</v>
      </c>
      <c r="I984" s="196"/>
      <c r="J984" s="197">
        <f>ROUND(I984*H984,2)</f>
        <v>0</v>
      </c>
      <c r="K984" s="193" t="s">
        <v>1237</v>
      </c>
      <c r="L984" s="59"/>
      <c r="M984" s="198" t="s">
        <v>21</v>
      </c>
      <c r="N984" s="199" t="s">
        <v>40</v>
      </c>
      <c r="O984" s="40"/>
      <c r="P984" s="200">
        <f>O984*H984</f>
        <v>0</v>
      </c>
      <c r="Q984" s="200">
        <v>0</v>
      </c>
      <c r="R984" s="200">
        <f>Q984*H984</f>
        <v>0</v>
      </c>
      <c r="S984" s="200">
        <v>0</v>
      </c>
      <c r="T984" s="201">
        <f>S984*H984</f>
        <v>0</v>
      </c>
      <c r="AR984" s="22" t="s">
        <v>178</v>
      </c>
      <c r="AT984" s="22" t="s">
        <v>173</v>
      </c>
      <c r="AU984" s="22" t="s">
        <v>79</v>
      </c>
      <c r="AY984" s="22" t="s">
        <v>171</v>
      </c>
      <c r="BE984" s="202">
        <f>IF(N984="základní",J984,0)</f>
        <v>0</v>
      </c>
      <c r="BF984" s="202">
        <f>IF(N984="snížená",J984,0)</f>
        <v>0</v>
      </c>
      <c r="BG984" s="202">
        <f>IF(N984="zákl. přenesená",J984,0)</f>
        <v>0</v>
      </c>
      <c r="BH984" s="202">
        <f>IF(N984="sníž. přenesená",J984,0)</f>
        <v>0</v>
      </c>
      <c r="BI984" s="202">
        <f>IF(N984="nulová",J984,0)</f>
        <v>0</v>
      </c>
      <c r="BJ984" s="22" t="s">
        <v>77</v>
      </c>
      <c r="BK984" s="202">
        <f>ROUND(I984*H984,2)</f>
        <v>0</v>
      </c>
      <c r="BL984" s="22" t="s">
        <v>178</v>
      </c>
      <c r="BM984" s="22" t="s">
        <v>1259</v>
      </c>
    </row>
    <row r="985" spans="2:65" s="11" customFormat="1">
      <c r="B985" s="203"/>
      <c r="C985" s="204"/>
      <c r="D985" s="205" t="s">
        <v>180</v>
      </c>
      <c r="E985" s="206" t="s">
        <v>21</v>
      </c>
      <c r="F985" s="207" t="s">
        <v>1246</v>
      </c>
      <c r="G985" s="204"/>
      <c r="H985" s="208">
        <v>136459.26</v>
      </c>
      <c r="I985" s="209"/>
      <c r="J985" s="204"/>
      <c r="K985" s="204"/>
      <c r="L985" s="210"/>
      <c r="M985" s="211"/>
      <c r="N985" s="212"/>
      <c r="O985" s="212"/>
      <c r="P985" s="212"/>
      <c r="Q985" s="212"/>
      <c r="R985" s="212"/>
      <c r="S985" s="212"/>
      <c r="T985" s="213"/>
      <c r="AT985" s="214" t="s">
        <v>180</v>
      </c>
      <c r="AU985" s="214" t="s">
        <v>79</v>
      </c>
      <c r="AV985" s="11" t="s">
        <v>79</v>
      </c>
      <c r="AW985" s="11" t="s">
        <v>33</v>
      </c>
      <c r="AX985" s="11" t="s">
        <v>69</v>
      </c>
      <c r="AY985" s="214" t="s">
        <v>171</v>
      </c>
    </row>
    <row r="986" spans="2:65" s="1" customFormat="1" ht="22.5" customHeight="1">
      <c r="B986" s="39"/>
      <c r="C986" s="191" t="s">
        <v>1260</v>
      </c>
      <c r="D986" s="191" t="s">
        <v>173</v>
      </c>
      <c r="E986" s="192" t="s">
        <v>1261</v>
      </c>
      <c r="F986" s="193" t="s">
        <v>1262</v>
      </c>
      <c r="G986" s="194" t="s">
        <v>176</v>
      </c>
      <c r="H986" s="195">
        <v>1516.2139999999999</v>
      </c>
      <c r="I986" s="196"/>
      <c r="J986" s="197">
        <f>ROUND(I986*H986,2)</f>
        <v>0</v>
      </c>
      <c r="K986" s="193" t="s">
        <v>1237</v>
      </c>
      <c r="L986" s="59"/>
      <c r="M986" s="198" t="s">
        <v>21</v>
      </c>
      <c r="N986" s="199" t="s">
        <v>40</v>
      </c>
      <c r="O986" s="40"/>
      <c r="P986" s="200">
        <f>O986*H986</f>
        <v>0</v>
      </c>
      <c r="Q986" s="200">
        <v>0</v>
      </c>
      <c r="R986" s="200">
        <f>Q986*H986</f>
        <v>0</v>
      </c>
      <c r="S986" s="200">
        <v>0</v>
      </c>
      <c r="T986" s="201">
        <f>S986*H986</f>
        <v>0</v>
      </c>
      <c r="AR986" s="22" t="s">
        <v>178</v>
      </c>
      <c r="AT986" s="22" t="s">
        <v>173</v>
      </c>
      <c r="AU986" s="22" t="s">
        <v>79</v>
      </c>
      <c r="AY986" s="22" t="s">
        <v>171</v>
      </c>
      <c r="BE986" s="202">
        <f>IF(N986="základní",J986,0)</f>
        <v>0</v>
      </c>
      <c r="BF986" s="202">
        <f>IF(N986="snížená",J986,0)</f>
        <v>0</v>
      </c>
      <c r="BG986" s="202">
        <f>IF(N986="zákl. přenesená",J986,0)</f>
        <v>0</v>
      </c>
      <c r="BH986" s="202">
        <f>IF(N986="sníž. přenesená",J986,0)</f>
        <v>0</v>
      </c>
      <c r="BI986" s="202">
        <f>IF(N986="nulová",J986,0)</f>
        <v>0</v>
      </c>
      <c r="BJ986" s="22" t="s">
        <v>77</v>
      </c>
      <c r="BK986" s="202">
        <f>ROUND(I986*H986,2)</f>
        <v>0</v>
      </c>
      <c r="BL986" s="22" t="s">
        <v>178</v>
      </c>
      <c r="BM986" s="22" t="s">
        <v>1263</v>
      </c>
    </row>
    <row r="987" spans="2:65" s="11" customFormat="1">
      <c r="B987" s="203"/>
      <c r="C987" s="204"/>
      <c r="D987" s="205" t="s">
        <v>180</v>
      </c>
      <c r="E987" s="206" t="s">
        <v>21</v>
      </c>
      <c r="F987" s="207" t="s">
        <v>1251</v>
      </c>
      <c r="G987" s="204"/>
      <c r="H987" s="208">
        <v>1516.2139999999999</v>
      </c>
      <c r="I987" s="209"/>
      <c r="J987" s="204"/>
      <c r="K987" s="204"/>
      <c r="L987" s="210"/>
      <c r="M987" s="211"/>
      <c r="N987" s="212"/>
      <c r="O987" s="212"/>
      <c r="P987" s="212"/>
      <c r="Q987" s="212"/>
      <c r="R987" s="212"/>
      <c r="S987" s="212"/>
      <c r="T987" s="213"/>
      <c r="AT987" s="214" t="s">
        <v>180</v>
      </c>
      <c r="AU987" s="214" t="s">
        <v>79</v>
      </c>
      <c r="AV987" s="11" t="s">
        <v>79</v>
      </c>
      <c r="AW987" s="11" t="s">
        <v>33</v>
      </c>
      <c r="AX987" s="11" t="s">
        <v>69</v>
      </c>
      <c r="AY987" s="214" t="s">
        <v>171</v>
      </c>
    </row>
    <row r="988" spans="2:65" s="1" customFormat="1" ht="31.5" customHeight="1">
      <c r="B988" s="39"/>
      <c r="C988" s="191" t="s">
        <v>1264</v>
      </c>
      <c r="D988" s="191" t="s">
        <v>173</v>
      </c>
      <c r="E988" s="192" t="s">
        <v>1265</v>
      </c>
      <c r="F988" s="193" t="s">
        <v>1266</v>
      </c>
      <c r="G988" s="194" t="s">
        <v>176</v>
      </c>
      <c r="H988" s="195">
        <v>603.91999999999996</v>
      </c>
      <c r="I988" s="196"/>
      <c r="J988" s="197">
        <f>ROUND(I988*H988,2)</f>
        <v>0</v>
      </c>
      <c r="K988" s="193" t="s">
        <v>1237</v>
      </c>
      <c r="L988" s="59"/>
      <c r="M988" s="198" t="s">
        <v>21</v>
      </c>
      <c r="N988" s="199" t="s">
        <v>40</v>
      </c>
      <c r="O988" s="40"/>
      <c r="P988" s="200">
        <f>O988*H988</f>
        <v>0</v>
      </c>
      <c r="Q988" s="200">
        <v>1.2999999999999999E-4</v>
      </c>
      <c r="R988" s="200">
        <f>Q988*H988</f>
        <v>7.8509599999999985E-2</v>
      </c>
      <c r="S988" s="200">
        <v>0</v>
      </c>
      <c r="T988" s="201">
        <f>S988*H988</f>
        <v>0</v>
      </c>
      <c r="AR988" s="22" t="s">
        <v>178</v>
      </c>
      <c r="AT988" s="22" t="s">
        <v>173</v>
      </c>
      <c r="AU988" s="22" t="s">
        <v>79</v>
      </c>
      <c r="AY988" s="22" t="s">
        <v>171</v>
      </c>
      <c r="BE988" s="202">
        <f>IF(N988="základní",J988,0)</f>
        <v>0</v>
      </c>
      <c r="BF988" s="202">
        <f>IF(N988="snížená",J988,0)</f>
        <v>0</v>
      </c>
      <c r="BG988" s="202">
        <f>IF(N988="zákl. přenesená",J988,0)</f>
        <v>0</v>
      </c>
      <c r="BH988" s="202">
        <f>IF(N988="sníž. přenesená",J988,0)</f>
        <v>0</v>
      </c>
      <c r="BI988" s="202">
        <f>IF(N988="nulová",J988,0)</f>
        <v>0</v>
      </c>
      <c r="BJ988" s="22" t="s">
        <v>77</v>
      </c>
      <c r="BK988" s="202">
        <f>ROUND(I988*H988,2)</f>
        <v>0</v>
      </c>
      <c r="BL988" s="22" t="s">
        <v>178</v>
      </c>
      <c r="BM988" s="22" t="s">
        <v>1267</v>
      </c>
    </row>
    <row r="989" spans="2:65" s="11" customFormat="1">
      <c r="B989" s="203"/>
      <c r="C989" s="204"/>
      <c r="D989" s="215" t="s">
        <v>180</v>
      </c>
      <c r="E989" s="216" t="s">
        <v>21</v>
      </c>
      <c r="F989" s="217" t="s">
        <v>525</v>
      </c>
      <c r="G989" s="204"/>
      <c r="H989" s="218">
        <v>554.64</v>
      </c>
      <c r="I989" s="209"/>
      <c r="J989" s="204"/>
      <c r="K989" s="204"/>
      <c r="L989" s="210"/>
      <c r="M989" s="211"/>
      <c r="N989" s="212"/>
      <c r="O989" s="212"/>
      <c r="P989" s="212"/>
      <c r="Q989" s="212"/>
      <c r="R989" s="212"/>
      <c r="S989" s="212"/>
      <c r="T989" s="213"/>
      <c r="AT989" s="214" t="s">
        <v>180</v>
      </c>
      <c r="AU989" s="214" t="s">
        <v>79</v>
      </c>
      <c r="AV989" s="11" t="s">
        <v>79</v>
      </c>
      <c r="AW989" s="11" t="s">
        <v>33</v>
      </c>
      <c r="AX989" s="11" t="s">
        <v>69</v>
      </c>
      <c r="AY989" s="214" t="s">
        <v>171</v>
      </c>
    </row>
    <row r="990" spans="2:65" s="11" customFormat="1">
      <c r="B990" s="203"/>
      <c r="C990" s="204"/>
      <c r="D990" s="215" t="s">
        <v>180</v>
      </c>
      <c r="E990" s="216" t="s">
        <v>21</v>
      </c>
      <c r="F990" s="217" t="s">
        <v>1268</v>
      </c>
      <c r="G990" s="204"/>
      <c r="H990" s="218">
        <v>49.28</v>
      </c>
      <c r="I990" s="209"/>
      <c r="J990" s="204"/>
      <c r="K990" s="204"/>
      <c r="L990" s="210"/>
      <c r="M990" s="211"/>
      <c r="N990" s="212"/>
      <c r="O990" s="212"/>
      <c r="P990" s="212"/>
      <c r="Q990" s="212"/>
      <c r="R990" s="212"/>
      <c r="S990" s="212"/>
      <c r="T990" s="213"/>
      <c r="AT990" s="214" t="s">
        <v>180</v>
      </c>
      <c r="AU990" s="214" t="s">
        <v>79</v>
      </c>
      <c r="AV990" s="11" t="s">
        <v>79</v>
      </c>
      <c r="AW990" s="11" t="s">
        <v>33</v>
      </c>
      <c r="AX990" s="11" t="s">
        <v>69</v>
      </c>
      <c r="AY990" s="214" t="s">
        <v>171</v>
      </c>
    </row>
    <row r="991" spans="2:65" s="10" customFormat="1" ht="29.85" customHeight="1">
      <c r="B991" s="174"/>
      <c r="C991" s="175"/>
      <c r="D991" s="188" t="s">
        <v>68</v>
      </c>
      <c r="E991" s="189" t="s">
        <v>1269</v>
      </c>
      <c r="F991" s="189" t="s">
        <v>1270</v>
      </c>
      <c r="G991" s="175"/>
      <c r="H991" s="175"/>
      <c r="I991" s="178"/>
      <c r="J991" s="190">
        <f>BK991</f>
        <v>0</v>
      </c>
      <c r="K991" s="175"/>
      <c r="L991" s="180"/>
      <c r="M991" s="181"/>
      <c r="N991" s="182"/>
      <c r="O991" s="182"/>
      <c r="P991" s="183">
        <f>SUM(P992:P1008)</f>
        <v>0</v>
      </c>
      <c r="Q991" s="182"/>
      <c r="R991" s="183">
        <f>SUM(R992:R1008)</f>
        <v>0</v>
      </c>
      <c r="S991" s="182"/>
      <c r="T991" s="184">
        <f>SUM(T992:T1008)</f>
        <v>0</v>
      </c>
      <c r="AR991" s="185" t="s">
        <v>77</v>
      </c>
      <c r="AT991" s="186" t="s">
        <v>68</v>
      </c>
      <c r="AU991" s="186" t="s">
        <v>77</v>
      </c>
      <c r="AY991" s="185" t="s">
        <v>171</v>
      </c>
      <c r="BK991" s="187">
        <f>SUM(BK992:BK1008)</f>
        <v>0</v>
      </c>
    </row>
    <row r="992" spans="2:65" s="1" customFormat="1" ht="22.5" customHeight="1">
      <c r="B992" s="39"/>
      <c r="C992" s="191" t="s">
        <v>1271</v>
      </c>
      <c r="D992" s="191" t="s">
        <v>173</v>
      </c>
      <c r="E992" s="192" t="s">
        <v>1272</v>
      </c>
      <c r="F992" s="193" t="s">
        <v>1273</v>
      </c>
      <c r="G992" s="194" t="s">
        <v>219</v>
      </c>
      <c r="H992" s="195">
        <v>675.53399999999999</v>
      </c>
      <c r="I992" s="196"/>
      <c r="J992" s="197">
        <f>ROUND(I992*H992,2)</f>
        <v>0</v>
      </c>
      <c r="K992" s="193" t="s">
        <v>177</v>
      </c>
      <c r="L992" s="59"/>
      <c r="M992" s="198" t="s">
        <v>21</v>
      </c>
      <c r="N992" s="199" t="s">
        <v>40</v>
      </c>
      <c r="O992" s="40"/>
      <c r="P992" s="200">
        <f>O992*H992</f>
        <v>0</v>
      </c>
      <c r="Q992" s="200">
        <v>0</v>
      </c>
      <c r="R992" s="200">
        <f>Q992*H992</f>
        <v>0</v>
      </c>
      <c r="S992" s="200">
        <v>0</v>
      </c>
      <c r="T992" s="201">
        <f>S992*H992</f>
        <v>0</v>
      </c>
      <c r="AR992" s="22" t="s">
        <v>178</v>
      </c>
      <c r="AT992" s="22" t="s">
        <v>173</v>
      </c>
      <c r="AU992" s="22" t="s">
        <v>79</v>
      </c>
      <c r="AY992" s="22" t="s">
        <v>171</v>
      </c>
      <c r="BE992" s="202">
        <f>IF(N992="základní",J992,0)</f>
        <v>0</v>
      </c>
      <c r="BF992" s="202">
        <f>IF(N992="snížená",J992,0)</f>
        <v>0</v>
      </c>
      <c r="BG992" s="202">
        <f>IF(N992="zákl. přenesená",J992,0)</f>
        <v>0</v>
      </c>
      <c r="BH992" s="202">
        <f>IF(N992="sníž. přenesená",J992,0)</f>
        <v>0</v>
      </c>
      <c r="BI992" s="202">
        <f>IF(N992="nulová",J992,0)</f>
        <v>0</v>
      </c>
      <c r="BJ992" s="22" t="s">
        <v>77</v>
      </c>
      <c r="BK992" s="202">
        <f>ROUND(I992*H992,2)</f>
        <v>0</v>
      </c>
      <c r="BL992" s="22" t="s">
        <v>178</v>
      </c>
      <c r="BM992" s="22" t="s">
        <v>1274</v>
      </c>
    </row>
    <row r="993" spans="2:65" s="1" customFormat="1" ht="31.5" customHeight="1">
      <c r="B993" s="39"/>
      <c r="C993" s="191" t="s">
        <v>1275</v>
      </c>
      <c r="D993" s="191" t="s">
        <v>173</v>
      </c>
      <c r="E993" s="192" t="s">
        <v>1276</v>
      </c>
      <c r="F993" s="193" t="s">
        <v>1277</v>
      </c>
      <c r="G993" s="194" t="s">
        <v>219</v>
      </c>
      <c r="H993" s="195">
        <v>675.53399999999999</v>
      </c>
      <c r="I993" s="196"/>
      <c r="J993" s="197">
        <f>ROUND(I993*H993,2)</f>
        <v>0</v>
      </c>
      <c r="K993" s="193" t="s">
        <v>177</v>
      </c>
      <c r="L993" s="59"/>
      <c r="M993" s="198" t="s">
        <v>21</v>
      </c>
      <c r="N993" s="199" t="s">
        <v>40</v>
      </c>
      <c r="O993" s="40"/>
      <c r="P993" s="200">
        <f>O993*H993</f>
        <v>0</v>
      </c>
      <c r="Q993" s="200">
        <v>0</v>
      </c>
      <c r="R993" s="200">
        <f>Q993*H993</f>
        <v>0</v>
      </c>
      <c r="S993" s="200">
        <v>0</v>
      </c>
      <c r="T993" s="201">
        <f>S993*H993</f>
        <v>0</v>
      </c>
      <c r="AR993" s="22" t="s">
        <v>178</v>
      </c>
      <c r="AT993" s="22" t="s">
        <v>173</v>
      </c>
      <c r="AU993" s="22" t="s">
        <v>79</v>
      </c>
      <c r="AY993" s="22" t="s">
        <v>171</v>
      </c>
      <c r="BE993" s="202">
        <f>IF(N993="základní",J993,0)</f>
        <v>0</v>
      </c>
      <c r="BF993" s="202">
        <f>IF(N993="snížená",J993,0)</f>
        <v>0</v>
      </c>
      <c r="BG993" s="202">
        <f>IF(N993="zákl. přenesená",J993,0)</f>
        <v>0</v>
      </c>
      <c r="BH993" s="202">
        <f>IF(N993="sníž. přenesená",J993,0)</f>
        <v>0</v>
      </c>
      <c r="BI993" s="202">
        <f>IF(N993="nulová",J993,0)</f>
        <v>0</v>
      </c>
      <c r="BJ993" s="22" t="s">
        <v>77</v>
      </c>
      <c r="BK993" s="202">
        <f>ROUND(I993*H993,2)</f>
        <v>0</v>
      </c>
      <c r="BL993" s="22" t="s">
        <v>178</v>
      </c>
      <c r="BM993" s="22" t="s">
        <v>1278</v>
      </c>
    </row>
    <row r="994" spans="2:65" s="1" customFormat="1" ht="22.5" customHeight="1">
      <c r="B994" s="39"/>
      <c r="C994" s="191" t="s">
        <v>1279</v>
      </c>
      <c r="D994" s="191" t="s">
        <v>173</v>
      </c>
      <c r="E994" s="192" t="s">
        <v>1280</v>
      </c>
      <c r="F994" s="193" t="s">
        <v>1281</v>
      </c>
      <c r="G994" s="194" t="s">
        <v>411</v>
      </c>
      <c r="H994" s="195">
        <v>16</v>
      </c>
      <c r="I994" s="196"/>
      <c r="J994" s="197">
        <f>ROUND(I994*H994,2)</f>
        <v>0</v>
      </c>
      <c r="K994" s="193" t="s">
        <v>177</v>
      </c>
      <c r="L994" s="59"/>
      <c r="M994" s="198" t="s">
        <v>21</v>
      </c>
      <c r="N994" s="199" t="s">
        <v>40</v>
      </c>
      <c r="O994" s="40"/>
      <c r="P994" s="200">
        <f>O994*H994</f>
        <v>0</v>
      </c>
      <c r="Q994" s="200">
        <v>0</v>
      </c>
      <c r="R994" s="200">
        <f>Q994*H994</f>
        <v>0</v>
      </c>
      <c r="S994" s="200">
        <v>0</v>
      </c>
      <c r="T994" s="201">
        <f>S994*H994</f>
        <v>0</v>
      </c>
      <c r="AR994" s="22" t="s">
        <v>178</v>
      </c>
      <c r="AT994" s="22" t="s">
        <v>173</v>
      </c>
      <c r="AU994" s="22" t="s">
        <v>79</v>
      </c>
      <c r="AY994" s="22" t="s">
        <v>171</v>
      </c>
      <c r="BE994" s="202">
        <f>IF(N994="základní",J994,0)</f>
        <v>0</v>
      </c>
      <c r="BF994" s="202">
        <f>IF(N994="snížená",J994,0)</f>
        <v>0</v>
      </c>
      <c r="BG994" s="202">
        <f>IF(N994="zákl. přenesená",J994,0)</f>
        <v>0</v>
      </c>
      <c r="BH994" s="202">
        <f>IF(N994="sníž. přenesená",J994,0)</f>
        <v>0</v>
      </c>
      <c r="BI994" s="202">
        <f>IF(N994="nulová",J994,0)</f>
        <v>0</v>
      </c>
      <c r="BJ994" s="22" t="s">
        <v>77</v>
      </c>
      <c r="BK994" s="202">
        <f>ROUND(I994*H994,2)</f>
        <v>0</v>
      </c>
      <c r="BL994" s="22" t="s">
        <v>178</v>
      </c>
      <c r="BM994" s="22" t="s">
        <v>1282</v>
      </c>
    </row>
    <row r="995" spans="2:65" s="11" customFormat="1">
      <c r="B995" s="203"/>
      <c r="C995" s="204"/>
      <c r="D995" s="205" t="s">
        <v>180</v>
      </c>
      <c r="E995" s="206" t="s">
        <v>21</v>
      </c>
      <c r="F995" s="207" t="s">
        <v>1283</v>
      </c>
      <c r="G995" s="204"/>
      <c r="H995" s="208">
        <v>16</v>
      </c>
      <c r="I995" s="209"/>
      <c r="J995" s="204"/>
      <c r="K995" s="204"/>
      <c r="L995" s="210"/>
      <c r="M995" s="211"/>
      <c r="N995" s="212"/>
      <c r="O995" s="212"/>
      <c r="P995" s="212"/>
      <c r="Q995" s="212"/>
      <c r="R995" s="212"/>
      <c r="S995" s="212"/>
      <c r="T995" s="213"/>
      <c r="AT995" s="214" t="s">
        <v>180</v>
      </c>
      <c r="AU995" s="214" t="s">
        <v>79</v>
      </c>
      <c r="AV995" s="11" t="s">
        <v>79</v>
      </c>
      <c r="AW995" s="11" t="s">
        <v>33</v>
      </c>
      <c r="AX995" s="11" t="s">
        <v>69</v>
      </c>
      <c r="AY995" s="214" t="s">
        <v>171</v>
      </c>
    </row>
    <row r="996" spans="2:65" s="1" customFormat="1" ht="22.5" customHeight="1">
      <c r="B996" s="39"/>
      <c r="C996" s="191" t="s">
        <v>1284</v>
      </c>
      <c r="D996" s="191" t="s">
        <v>173</v>
      </c>
      <c r="E996" s="192" t="s">
        <v>1285</v>
      </c>
      <c r="F996" s="193" t="s">
        <v>1286</v>
      </c>
      <c r="G996" s="194" t="s">
        <v>411</v>
      </c>
      <c r="H996" s="195">
        <v>96</v>
      </c>
      <c r="I996" s="196"/>
      <c r="J996" s="197">
        <f>ROUND(I996*H996,2)</f>
        <v>0</v>
      </c>
      <c r="K996" s="193" t="s">
        <v>177</v>
      </c>
      <c r="L996" s="59"/>
      <c r="M996" s="198" t="s">
        <v>21</v>
      </c>
      <c r="N996" s="199" t="s">
        <v>40</v>
      </c>
      <c r="O996" s="40"/>
      <c r="P996" s="200">
        <f>O996*H996</f>
        <v>0</v>
      </c>
      <c r="Q996" s="200">
        <v>0</v>
      </c>
      <c r="R996" s="200">
        <f>Q996*H996</f>
        <v>0</v>
      </c>
      <c r="S996" s="200">
        <v>0</v>
      </c>
      <c r="T996" s="201">
        <f>S996*H996</f>
        <v>0</v>
      </c>
      <c r="AR996" s="22" t="s">
        <v>178</v>
      </c>
      <c r="AT996" s="22" t="s">
        <v>173</v>
      </c>
      <c r="AU996" s="22" t="s">
        <v>79</v>
      </c>
      <c r="AY996" s="22" t="s">
        <v>171</v>
      </c>
      <c r="BE996" s="202">
        <f>IF(N996="základní",J996,0)</f>
        <v>0</v>
      </c>
      <c r="BF996" s="202">
        <f>IF(N996="snížená",J996,0)</f>
        <v>0</v>
      </c>
      <c r="BG996" s="202">
        <f>IF(N996="zákl. přenesená",J996,0)</f>
        <v>0</v>
      </c>
      <c r="BH996" s="202">
        <f>IF(N996="sníž. přenesená",J996,0)</f>
        <v>0</v>
      </c>
      <c r="BI996" s="202">
        <f>IF(N996="nulová",J996,0)</f>
        <v>0</v>
      </c>
      <c r="BJ996" s="22" t="s">
        <v>77</v>
      </c>
      <c r="BK996" s="202">
        <f>ROUND(I996*H996,2)</f>
        <v>0</v>
      </c>
      <c r="BL996" s="22" t="s">
        <v>178</v>
      </c>
      <c r="BM996" s="22" t="s">
        <v>1287</v>
      </c>
    </row>
    <row r="997" spans="2:65" s="11" customFormat="1">
      <c r="B997" s="203"/>
      <c r="C997" s="204"/>
      <c r="D997" s="205" t="s">
        <v>180</v>
      </c>
      <c r="E997" s="206" t="s">
        <v>21</v>
      </c>
      <c r="F997" s="207" t="s">
        <v>1288</v>
      </c>
      <c r="G997" s="204"/>
      <c r="H997" s="208">
        <v>96</v>
      </c>
      <c r="I997" s="209"/>
      <c r="J997" s="204"/>
      <c r="K997" s="204"/>
      <c r="L997" s="210"/>
      <c r="M997" s="211"/>
      <c r="N997" s="212"/>
      <c r="O997" s="212"/>
      <c r="P997" s="212"/>
      <c r="Q997" s="212"/>
      <c r="R997" s="212"/>
      <c r="S997" s="212"/>
      <c r="T997" s="213"/>
      <c r="AT997" s="214" t="s">
        <v>180</v>
      </c>
      <c r="AU997" s="214" t="s">
        <v>79</v>
      </c>
      <c r="AV997" s="11" t="s">
        <v>79</v>
      </c>
      <c r="AW997" s="11" t="s">
        <v>33</v>
      </c>
      <c r="AX997" s="11" t="s">
        <v>69</v>
      </c>
      <c r="AY997" s="214" t="s">
        <v>171</v>
      </c>
    </row>
    <row r="998" spans="2:65" s="1" customFormat="1" ht="22.5" customHeight="1">
      <c r="B998" s="39"/>
      <c r="C998" s="191" t="s">
        <v>1289</v>
      </c>
      <c r="D998" s="191" t="s">
        <v>173</v>
      </c>
      <c r="E998" s="192" t="s">
        <v>1290</v>
      </c>
      <c r="F998" s="193" t="s">
        <v>1291</v>
      </c>
      <c r="G998" s="194" t="s">
        <v>219</v>
      </c>
      <c r="H998" s="195">
        <v>675.53399999999999</v>
      </c>
      <c r="I998" s="196"/>
      <c r="J998" s="197">
        <f>ROUND(I998*H998,2)</f>
        <v>0</v>
      </c>
      <c r="K998" s="193" t="s">
        <v>177</v>
      </c>
      <c r="L998" s="59"/>
      <c r="M998" s="198" t="s">
        <v>21</v>
      </c>
      <c r="N998" s="199" t="s">
        <v>40</v>
      </c>
      <c r="O998" s="40"/>
      <c r="P998" s="200">
        <f>O998*H998</f>
        <v>0</v>
      </c>
      <c r="Q998" s="200">
        <v>0</v>
      </c>
      <c r="R998" s="200">
        <f>Q998*H998</f>
        <v>0</v>
      </c>
      <c r="S998" s="200">
        <v>0</v>
      </c>
      <c r="T998" s="201">
        <f>S998*H998</f>
        <v>0</v>
      </c>
      <c r="AR998" s="22" t="s">
        <v>178</v>
      </c>
      <c r="AT998" s="22" t="s">
        <v>173</v>
      </c>
      <c r="AU998" s="22" t="s">
        <v>79</v>
      </c>
      <c r="AY998" s="22" t="s">
        <v>171</v>
      </c>
      <c r="BE998" s="202">
        <f>IF(N998="základní",J998,0)</f>
        <v>0</v>
      </c>
      <c r="BF998" s="202">
        <f>IF(N998="snížená",J998,0)</f>
        <v>0</v>
      </c>
      <c r="BG998" s="202">
        <f>IF(N998="zákl. přenesená",J998,0)</f>
        <v>0</v>
      </c>
      <c r="BH998" s="202">
        <f>IF(N998="sníž. přenesená",J998,0)</f>
        <v>0</v>
      </c>
      <c r="BI998" s="202">
        <f>IF(N998="nulová",J998,0)</f>
        <v>0</v>
      </c>
      <c r="BJ998" s="22" t="s">
        <v>77</v>
      </c>
      <c r="BK998" s="202">
        <f>ROUND(I998*H998,2)</f>
        <v>0</v>
      </c>
      <c r="BL998" s="22" t="s">
        <v>178</v>
      </c>
      <c r="BM998" s="22" t="s">
        <v>1292</v>
      </c>
    </row>
    <row r="999" spans="2:65" s="1" customFormat="1" ht="22.5" customHeight="1">
      <c r="B999" s="39"/>
      <c r="C999" s="191" t="s">
        <v>1293</v>
      </c>
      <c r="D999" s="191" t="s">
        <v>173</v>
      </c>
      <c r="E999" s="192" t="s">
        <v>1294</v>
      </c>
      <c r="F999" s="193" t="s">
        <v>1295</v>
      </c>
      <c r="G999" s="194" t="s">
        <v>219</v>
      </c>
      <c r="H999" s="195">
        <v>4053.2040000000002</v>
      </c>
      <c r="I999" s="196"/>
      <c r="J999" s="197">
        <f>ROUND(I999*H999,2)</f>
        <v>0</v>
      </c>
      <c r="K999" s="193" t="s">
        <v>177</v>
      </c>
      <c r="L999" s="59"/>
      <c r="M999" s="198" t="s">
        <v>21</v>
      </c>
      <c r="N999" s="199" t="s">
        <v>40</v>
      </c>
      <c r="O999" s="40"/>
      <c r="P999" s="200">
        <f>O999*H999</f>
        <v>0</v>
      </c>
      <c r="Q999" s="200">
        <v>0</v>
      </c>
      <c r="R999" s="200">
        <f>Q999*H999</f>
        <v>0</v>
      </c>
      <c r="S999" s="200">
        <v>0</v>
      </c>
      <c r="T999" s="201">
        <f>S999*H999</f>
        <v>0</v>
      </c>
      <c r="AR999" s="22" t="s">
        <v>178</v>
      </c>
      <c r="AT999" s="22" t="s">
        <v>173</v>
      </c>
      <c r="AU999" s="22" t="s">
        <v>79</v>
      </c>
      <c r="AY999" s="22" t="s">
        <v>171</v>
      </c>
      <c r="BE999" s="202">
        <f>IF(N999="základní",J999,0)</f>
        <v>0</v>
      </c>
      <c r="BF999" s="202">
        <f>IF(N999="snížená",J999,0)</f>
        <v>0</v>
      </c>
      <c r="BG999" s="202">
        <f>IF(N999="zákl. přenesená",J999,0)</f>
        <v>0</v>
      </c>
      <c r="BH999" s="202">
        <f>IF(N999="sníž. přenesená",J999,0)</f>
        <v>0</v>
      </c>
      <c r="BI999" s="202">
        <f>IF(N999="nulová",J999,0)</f>
        <v>0</v>
      </c>
      <c r="BJ999" s="22" t="s">
        <v>77</v>
      </c>
      <c r="BK999" s="202">
        <f>ROUND(I999*H999,2)</f>
        <v>0</v>
      </c>
      <c r="BL999" s="22" t="s">
        <v>178</v>
      </c>
      <c r="BM999" s="22" t="s">
        <v>1296</v>
      </c>
    </row>
    <row r="1000" spans="2:65" s="11" customFormat="1">
      <c r="B1000" s="203"/>
      <c r="C1000" s="204"/>
      <c r="D1000" s="205" t="s">
        <v>180</v>
      </c>
      <c r="E1000" s="204"/>
      <c r="F1000" s="207" t="s">
        <v>1297</v>
      </c>
      <c r="G1000" s="204"/>
      <c r="H1000" s="208">
        <v>4053.2040000000002</v>
      </c>
      <c r="I1000" s="209"/>
      <c r="J1000" s="204"/>
      <c r="K1000" s="204"/>
      <c r="L1000" s="210"/>
      <c r="M1000" s="211"/>
      <c r="N1000" s="212"/>
      <c r="O1000" s="212"/>
      <c r="P1000" s="212"/>
      <c r="Q1000" s="212"/>
      <c r="R1000" s="212"/>
      <c r="S1000" s="212"/>
      <c r="T1000" s="213"/>
      <c r="AT1000" s="214" t="s">
        <v>180</v>
      </c>
      <c r="AU1000" s="214" t="s">
        <v>79</v>
      </c>
      <c r="AV1000" s="11" t="s">
        <v>79</v>
      </c>
      <c r="AW1000" s="11" t="s">
        <v>6</v>
      </c>
      <c r="AX1000" s="11" t="s">
        <v>77</v>
      </c>
      <c r="AY1000" s="214" t="s">
        <v>171</v>
      </c>
    </row>
    <row r="1001" spans="2:65" s="1" customFormat="1" ht="22.5" customHeight="1">
      <c r="B1001" s="39"/>
      <c r="C1001" s="191" t="s">
        <v>1298</v>
      </c>
      <c r="D1001" s="191" t="s">
        <v>173</v>
      </c>
      <c r="E1001" s="192" t="s">
        <v>1299</v>
      </c>
      <c r="F1001" s="193" t="s">
        <v>1300</v>
      </c>
      <c r="G1001" s="194" t="s">
        <v>219</v>
      </c>
      <c r="H1001" s="195">
        <v>656.44500000000005</v>
      </c>
      <c r="I1001" s="196"/>
      <c r="J1001" s="197">
        <f>ROUND(I1001*H1001,2)</f>
        <v>0</v>
      </c>
      <c r="K1001" s="193" t="s">
        <v>177</v>
      </c>
      <c r="L1001" s="59"/>
      <c r="M1001" s="198" t="s">
        <v>21</v>
      </c>
      <c r="N1001" s="199" t="s">
        <v>40</v>
      </c>
      <c r="O1001" s="40"/>
      <c r="P1001" s="200">
        <f>O1001*H1001</f>
        <v>0</v>
      </c>
      <c r="Q1001" s="200">
        <v>0</v>
      </c>
      <c r="R1001" s="200">
        <f>Q1001*H1001</f>
        <v>0</v>
      </c>
      <c r="S1001" s="200">
        <v>0</v>
      </c>
      <c r="T1001" s="201">
        <f>S1001*H1001</f>
        <v>0</v>
      </c>
      <c r="AR1001" s="22" t="s">
        <v>178</v>
      </c>
      <c r="AT1001" s="22" t="s">
        <v>173</v>
      </c>
      <c r="AU1001" s="22" t="s">
        <v>79</v>
      </c>
      <c r="AY1001" s="22" t="s">
        <v>171</v>
      </c>
      <c r="BE1001" s="202">
        <f>IF(N1001="základní",J1001,0)</f>
        <v>0</v>
      </c>
      <c r="BF1001" s="202">
        <f>IF(N1001="snížená",J1001,0)</f>
        <v>0</v>
      </c>
      <c r="BG1001" s="202">
        <f>IF(N1001="zákl. přenesená",J1001,0)</f>
        <v>0</v>
      </c>
      <c r="BH1001" s="202">
        <f>IF(N1001="sníž. přenesená",J1001,0)</f>
        <v>0</v>
      </c>
      <c r="BI1001" s="202">
        <f>IF(N1001="nulová",J1001,0)</f>
        <v>0</v>
      </c>
      <c r="BJ1001" s="22" t="s">
        <v>77</v>
      </c>
      <c r="BK1001" s="202">
        <f>ROUND(I1001*H1001,2)</f>
        <v>0</v>
      </c>
      <c r="BL1001" s="22" t="s">
        <v>178</v>
      </c>
      <c r="BM1001" s="22" t="s">
        <v>1301</v>
      </c>
    </row>
    <row r="1002" spans="2:65" s="11" customFormat="1">
      <c r="B1002" s="203"/>
      <c r="C1002" s="204"/>
      <c r="D1002" s="205" t="s">
        <v>180</v>
      </c>
      <c r="E1002" s="206" t="s">
        <v>21</v>
      </c>
      <c r="F1002" s="207" t="s">
        <v>1302</v>
      </c>
      <c r="G1002" s="204"/>
      <c r="H1002" s="208">
        <v>656.44500000000005</v>
      </c>
      <c r="I1002" s="209"/>
      <c r="J1002" s="204"/>
      <c r="K1002" s="204"/>
      <c r="L1002" s="210"/>
      <c r="M1002" s="211"/>
      <c r="N1002" s="212"/>
      <c r="O1002" s="212"/>
      <c r="P1002" s="212"/>
      <c r="Q1002" s="212"/>
      <c r="R1002" s="212"/>
      <c r="S1002" s="212"/>
      <c r="T1002" s="213"/>
      <c r="AT1002" s="214" t="s">
        <v>180</v>
      </c>
      <c r="AU1002" s="214" t="s">
        <v>79</v>
      </c>
      <c r="AV1002" s="11" t="s">
        <v>79</v>
      </c>
      <c r="AW1002" s="11" t="s">
        <v>33</v>
      </c>
      <c r="AX1002" s="11" t="s">
        <v>69</v>
      </c>
      <c r="AY1002" s="214" t="s">
        <v>171</v>
      </c>
    </row>
    <row r="1003" spans="2:65" s="1" customFormat="1" ht="22.5" customHeight="1">
      <c r="B1003" s="39"/>
      <c r="C1003" s="191" t="s">
        <v>1303</v>
      </c>
      <c r="D1003" s="191" t="s">
        <v>173</v>
      </c>
      <c r="E1003" s="192" t="s">
        <v>1304</v>
      </c>
      <c r="F1003" s="193" t="s">
        <v>1305</v>
      </c>
      <c r="G1003" s="194" t="s">
        <v>219</v>
      </c>
      <c r="H1003" s="195">
        <v>0.79400000000000004</v>
      </c>
      <c r="I1003" s="196"/>
      <c r="J1003" s="197">
        <f>ROUND(I1003*H1003,2)</f>
        <v>0</v>
      </c>
      <c r="K1003" s="193" t="s">
        <v>177</v>
      </c>
      <c r="L1003" s="59"/>
      <c r="M1003" s="198" t="s">
        <v>21</v>
      </c>
      <c r="N1003" s="199" t="s">
        <v>40</v>
      </c>
      <c r="O1003" s="40"/>
      <c r="P1003" s="200">
        <f>O1003*H1003</f>
        <v>0</v>
      </c>
      <c r="Q1003" s="200">
        <v>0</v>
      </c>
      <c r="R1003" s="200">
        <f>Q1003*H1003</f>
        <v>0</v>
      </c>
      <c r="S1003" s="200">
        <v>0</v>
      </c>
      <c r="T1003" s="201">
        <f>S1003*H1003</f>
        <v>0</v>
      </c>
      <c r="AR1003" s="22" t="s">
        <v>178</v>
      </c>
      <c r="AT1003" s="22" t="s">
        <v>173</v>
      </c>
      <c r="AU1003" s="22" t="s">
        <v>79</v>
      </c>
      <c r="AY1003" s="22" t="s">
        <v>171</v>
      </c>
      <c r="BE1003" s="202">
        <f>IF(N1003="základní",J1003,0)</f>
        <v>0</v>
      </c>
      <c r="BF1003" s="202">
        <f>IF(N1003="snížená",J1003,0)</f>
        <v>0</v>
      </c>
      <c r="BG1003" s="202">
        <f>IF(N1003="zákl. přenesená",J1003,0)</f>
        <v>0</v>
      </c>
      <c r="BH1003" s="202">
        <f>IF(N1003="sníž. přenesená",J1003,0)</f>
        <v>0</v>
      </c>
      <c r="BI1003" s="202">
        <f>IF(N1003="nulová",J1003,0)</f>
        <v>0</v>
      </c>
      <c r="BJ1003" s="22" t="s">
        <v>77</v>
      </c>
      <c r="BK1003" s="202">
        <f>ROUND(I1003*H1003,2)</f>
        <v>0</v>
      </c>
      <c r="BL1003" s="22" t="s">
        <v>178</v>
      </c>
      <c r="BM1003" s="22" t="s">
        <v>1306</v>
      </c>
    </row>
    <row r="1004" spans="2:65" s="11" customFormat="1">
      <c r="B1004" s="203"/>
      <c r="C1004" s="204"/>
      <c r="D1004" s="205" t="s">
        <v>180</v>
      </c>
      <c r="E1004" s="206" t="s">
        <v>21</v>
      </c>
      <c r="F1004" s="207" t="s">
        <v>1307</v>
      </c>
      <c r="G1004" s="204"/>
      <c r="H1004" s="208">
        <v>0.79400000000000004</v>
      </c>
      <c r="I1004" s="209"/>
      <c r="J1004" s="204"/>
      <c r="K1004" s="204"/>
      <c r="L1004" s="210"/>
      <c r="M1004" s="211"/>
      <c r="N1004" s="212"/>
      <c r="O1004" s="212"/>
      <c r="P1004" s="212"/>
      <c r="Q1004" s="212"/>
      <c r="R1004" s="212"/>
      <c r="S1004" s="212"/>
      <c r="T1004" s="213"/>
      <c r="AT1004" s="214" t="s">
        <v>180</v>
      </c>
      <c r="AU1004" s="214" t="s">
        <v>79</v>
      </c>
      <c r="AV1004" s="11" t="s">
        <v>79</v>
      </c>
      <c r="AW1004" s="11" t="s">
        <v>33</v>
      </c>
      <c r="AX1004" s="11" t="s">
        <v>69</v>
      </c>
      <c r="AY1004" s="214" t="s">
        <v>171</v>
      </c>
    </row>
    <row r="1005" spans="2:65" s="1" customFormat="1" ht="31.5" customHeight="1">
      <c r="B1005" s="39"/>
      <c r="C1005" s="191" t="s">
        <v>1308</v>
      </c>
      <c r="D1005" s="191" t="s">
        <v>173</v>
      </c>
      <c r="E1005" s="192" t="s">
        <v>1309</v>
      </c>
      <c r="F1005" s="193" t="s">
        <v>1310</v>
      </c>
      <c r="G1005" s="194" t="s">
        <v>219</v>
      </c>
      <c r="H1005" s="195">
        <v>17.111000000000001</v>
      </c>
      <c r="I1005" s="196"/>
      <c r="J1005" s="197">
        <f>ROUND(I1005*H1005,2)</f>
        <v>0</v>
      </c>
      <c r="K1005" s="193" t="s">
        <v>177</v>
      </c>
      <c r="L1005" s="59"/>
      <c r="M1005" s="198" t="s">
        <v>21</v>
      </c>
      <c r="N1005" s="199" t="s">
        <v>40</v>
      </c>
      <c r="O1005" s="40"/>
      <c r="P1005" s="200">
        <f>O1005*H1005</f>
        <v>0</v>
      </c>
      <c r="Q1005" s="200">
        <v>0</v>
      </c>
      <c r="R1005" s="200">
        <f>Q1005*H1005</f>
        <v>0</v>
      </c>
      <c r="S1005" s="200">
        <v>0</v>
      </c>
      <c r="T1005" s="201">
        <f>S1005*H1005</f>
        <v>0</v>
      </c>
      <c r="AR1005" s="22" t="s">
        <v>178</v>
      </c>
      <c r="AT1005" s="22" t="s">
        <v>173</v>
      </c>
      <c r="AU1005" s="22" t="s">
        <v>79</v>
      </c>
      <c r="AY1005" s="22" t="s">
        <v>171</v>
      </c>
      <c r="BE1005" s="202">
        <f>IF(N1005="základní",J1005,0)</f>
        <v>0</v>
      </c>
      <c r="BF1005" s="202">
        <f>IF(N1005="snížená",J1005,0)</f>
        <v>0</v>
      </c>
      <c r="BG1005" s="202">
        <f>IF(N1005="zákl. přenesená",J1005,0)</f>
        <v>0</v>
      </c>
      <c r="BH1005" s="202">
        <f>IF(N1005="sníž. přenesená",J1005,0)</f>
        <v>0</v>
      </c>
      <c r="BI1005" s="202">
        <f>IF(N1005="nulová",J1005,0)</f>
        <v>0</v>
      </c>
      <c r="BJ1005" s="22" t="s">
        <v>77</v>
      </c>
      <c r="BK1005" s="202">
        <f>ROUND(I1005*H1005,2)</f>
        <v>0</v>
      </c>
      <c r="BL1005" s="22" t="s">
        <v>178</v>
      </c>
      <c r="BM1005" s="22" t="s">
        <v>1311</v>
      </c>
    </row>
    <row r="1006" spans="2:65" s="11" customFormat="1">
      <c r="B1006" s="203"/>
      <c r="C1006" s="204"/>
      <c r="D1006" s="205" t="s">
        <v>180</v>
      </c>
      <c r="E1006" s="206" t="s">
        <v>21</v>
      </c>
      <c r="F1006" s="207" t="s">
        <v>1312</v>
      </c>
      <c r="G1006" s="204"/>
      <c r="H1006" s="208">
        <v>17.111000000000001</v>
      </c>
      <c r="I1006" s="209"/>
      <c r="J1006" s="204"/>
      <c r="K1006" s="204"/>
      <c r="L1006" s="210"/>
      <c r="M1006" s="211"/>
      <c r="N1006" s="212"/>
      <c r="O1006" s="212"/>
      <c r="P1006" s="212"/>
      <c r="Q1006" s="212"/>
      <c r="R1006" s="212"/>
      <c r="S1006" s="212"/>
      <c r="T1006" s="213"/>
      <c r="AT1006" s="214" t="s">
        <v>180</v>
      </c>
      <c r="AU1006" s="214" t="s">
        <v>79</v>
      </c>
      <c r="AV1006" s="11" t="s">
        <v>79</v>
      </c>
      <c r="AW1006" s="11" t="s">
        <v>33</v>
      </c>
      <c r="AX1006" s="11" t="s">
        <v>69</v>
      </c>
      <c r="AY1006" s="214" t="s">
        <v>171</v>
      </c>
    </row>
    <row r="1007" spans="2:65" s="1" customFormat="1" ht="22.5" customHeight="1">
      <c r="B1007" s="39"/>
      <c r="C1007" s="191" t="s">
        <v>1313</v>
      </c>
      <c r="D1007" s="191" t="s">
        <v>173</v>
      </c>
      <c r="E1007" s="192" t="s">
        <v>1314</v>
      </c>
      <c r="F1007" s="193" t="s">
        <v>1315</v>
      </c>
      <c r="G1007" s="194" t="s">
        <v>219</v>
      </c>
      <c r="H1007" s="195">
        <v>1.1839999999999999</v>
      </c>
      <c r="I1007" s="196"/>
      <c r="J1007" s="197">
        <f>ROUND(I1007*H1007,2)</f>
        <v>0</v>
      </c>
      <c r="K1007" s="193" t="s">
        <v>177</v>
      </c>
      <c r="L1007" s="59"/>
      <c r="M1007" s="198" t="s">
        <v>21</v>
      </c>
      <c r="N1007" s="199" t="s">
        <v>40</v>
      </c>
      <c r="O1007" s="40"/>
      <c r="P1007" s="200">
        <f>O1007*H1007</f>
        <v>0</v>
      </c>
      <c r="Q1007" s="200">
        <v>0</v>
      </c>
      <c r="R1007" s="200">
        <f>Q1007*H1007</f>
        <v>0</v>
      </c>
      <c r="S1007" s="200">
        <v>0</v>
      </c>
      <c r="T1007" s="201">
        <f>S1007*H1007</f>
        <v>0</v>
      </c>
      <c r="AR1007" s="22" t="s">
        <v>178</v>
      </c>
      <c r="AT1007" s="22" t="s">
        <v>173</v>
      </c>
      <c r="AU1007" s="22" t="s">
        <v>79</v>
      </c>
      <c r="AY1007" s="22" t="s">
        <v>171</v>
      </c>
      <c r="BE1007" s="202">
        <f>IF(N1007="základní",J1007,0)</f>
        <v>0</v>
      </c>
      <c r="BF1007" s="202">
        <f>IF(N1007="snížená",J1007,0)</f>
        <v>0</v>
      </c>
      <c r="BG1007" s="202">
        <f>IF(N1007="zákl. přenesená",J1007,0)</f>
        <v>0</v>
      </c>
      <c r="BH1007" s="202">
        <f>IF(N1007="sníž. přenesená",J1007,0)</f>
        <v>0</v>
      </c>
      <c r="BI1007" s="202">
        <f>IF(N1007="nulová",J1007,0)</f>
        <v>0</v>
      </c>
      <c r="BJ1007" s="22" t="s">
        <v>77</v>
      </c>
      <c r="BK1007" s="202">
        <f>ROUND(I1007*H1007,2)</f>
        <v>0</v>
      </c>
      <c r="BL1007" s="22" t="s">
        <v>178</v>
      </c>
      <c r="BM1007" s="22" t="s">
        <v>1316</v>
      </c>
    </row>
    <row r="1008" spans="2:65" s="11" customFormat="1">
      <c r="B1008" s="203"/>
      <c r="C1008" s="204"/>
      <c r="D1008" s="215" t="s">
        <v>180</v>
      </c>
      <c r="E1008" s="216" t="s">
        <v>21</v>
      </c>
      <c r="F1008" s="217" t="s">
        <v>1317</v>
      </c>
      <c r="G1008" s="204"/>
      <c r="H1008" s="218">
        <v>1.1839999999999999</v>
      </c>
      <c r="I1008" s="209"/>
      <c r="J1008" s="204"/>
      <c r="K1008" s="204"/>
      <c r="L1008" s="210"/>
      <c r="M1008" s="211"/>
      <c r="N1008" s="212"/>
      <c r="O1008" s="212"/>
      <c r="P1008" s="212"/>
      <c r="Q1008" s="212"/>
      <c r="R1008" s="212"/>
      <c r="S1008" s="212"/>
      <c r="T1008" s="213"/>
      <c r="AT1008" s="214" t="s">
        <v>180</v>
      </c>
      <c r="AU1008" s="214" t="s">
        <v>79</v>
      </c>
      <c r="AV1008" s="11" t="s">
        <v>79</v>
      </c>
      <c r="AW1008" s="11" t="s">
        <v>33</v>
      </c>
      <c r="AX1008" s="11" t="s">
        <v>69</v>
      </c>
      <c r="AY1008" s="214" t="s">
        <v>171</v>
      </c>
    </row>
    <row r="1009" spans="2:65" s="10" customFormat="1" ht="29.85" customHeight="1">
      <c r="B1009" s="174"/>
      <c r="C1009" s="175"/>
      <c r="D1009" s="188" t="s">
        <v>68</v>
      </c>
      <c r="E1009" s="189" t="s">
        <v>1318</v>
      </c>
      <c r="F1009" s="189" t="s">
        <v>1319</v>
      </c>
      <c r="G1009" s="175"/>
      <c r="H1009" s="175"/>
      <c r="I1009" s="178"/>
      <c r="J1009" s="190">
        <f>BK1009</f>
        <v>0</v>
      </c>
      <c r="K1009" s="175"/>
      <c r="L1009" s="180"/>
      <c r="M1009" s="181"/>
      <c r="N1009" s="182"/>
      <c r="O1009" s="182"/>
      <c r="P1009" s="183">
        <f>P1010</f>
        <v>0</v>
      </c>
      <c r="Q1009" s="182"/>
      <c r="R1009" s="183">
        <f>R1010</f>
        <v>0</v>
      </c>
      <c r="S1009" s="182"/>
      <c r="T1009" s="184">
        <f>T1010</f>
        <v>0</v>
      </c>
      <c r="AR1009" s="185" t="s">
        <v>77</v>
      </c>
      <c r="AT1009" s="186" t="s">
        <v>68</v>
      </c>
      <c r="AU1009" s="186" t="s">
        <v>77</v>
      </c>
      <c r="AY1009" s="185" t="s">
        <v>171</v>
      </c>
      <c r="BK1009" s="187">
        <f>BK1010</f>
        <v>0</v>
      </c>
    </row>
    <row r="1010" spans="2:65" s="1" customFormat="1" ht="22.5" customHeight="1">
      <c r="B1010" s="39"/>
      <c r="C1010" s="191" t="s">
        <v>1320</v>
      </c>
      <c r="D1010" s="191" t="s">
        <v>173</v>
      </c>
      <c r="E1010" s="192" t="s">
        <v>1321</v>
      </c>
      <c r="F1010" s="193" t="s">
        <v>1322</v>
      </c>
      <c r="G1010" s="194" t="s">
        <v>219</v>
      </c>
      <c r="H1010" s="195">
        <v>552.04200000000003</v>
      </c>
      <c r="I1010" s="196"/>
      <c r="J1010" s="197">
        <f>ROUND(I1010*H1010,2)</f>
        <v>0</v>
      </c>
      <c r="K1010" s="193" t="s">
        <v>177</v>
      </c>
      <c r="L1010" s="59"/>
      <c r="M1010" s="198" t="s">
        <v>21</v>
      </c>
      <c r="N1010" s="199" t="s">
        <v>40</v>
      </c>
      <c r="O1010" s="40"/>
      <c r="P1010" s="200">
        <f>O1010*H1010</f>
        <v>0</v>
      </c>
      <c r="Q1010" s="200">
        <v>0</v>
      </c>
      <c r="R1010" s="200">
        <f>Q1010*H1010</f>
        <v>0</v>
      </c>
      <c r="S1010" s="200">
        <v>0</v>
      </c>
      <c r="T1010" s="201">
        <f>S1010*H1010</f>
        <v>0</v>
      </c>
      <c r="AR1010" s="22" t="s">
        <v>178</v>
      </c>
      <c r="AT1010" s="22" t="s">
        <v>173</v>
      </c>
      <c r="AU1010" s="22" t="s">
        <v>79</v>
      </c>
      <c r="AY1010" s="22" t="s">
        <v>171</v>
      </c>
      <c r="BE1010" s="202">
        <f>IF(N1010="základní",J1010,0)</f>
        <v>0</v>
      </c>
      <c r="BF1010" s="202">
        <f>IF(N1010="snížená",J1010,0)</f>
        <v>0</v>
      </c>
      <c r="BG1010" s="202">
        <f>IF(N1010="zákl. přenesená",J1010,0)</f>
        <v>0</v>
      </c>
      <c r="BH1010" s="202">
        <f>IF(N1010="sníž. přenesená",J1010,0)</f>
        <v>0</v>
      </c>
      <c r="BI1010" s="202">
        <f>IF(N1010="nulová",J1010,0)</f>
        <v>0</v>
      </c>
      <c r="BJ1010" s="22" t="s">
        <v>77</v>
      </c>
      <c r="BK1010" s="202">
        <f>ROUND(I1010*H1010,2)</f>
        <v>0</v>
      </c>
      <c r="BL1010" s="22" t="s">
        <v>178</v>
      </c>
      <c r="BM1010" s="22" t="s">
        <v>1323</v>
      </c>
    </row>
    <row r="1011" spans="2:65" s="10" customFormat="1" ht="37.35" customHeight="1">
      <c r="B1011" s="174"/>
      <c r="C1011" s="175"/>
      <c r="D1011" s="176" t="s">
        <v>68</v>
      </c>
      <c r="E1011" s="177" t="s">
        <v>1324</v>
      </c>
      <c r="F1011" s="177" t="s">
        <v>1325</v>
      </c>
      <c r="G1011" s="175"/>
      <c r="H1011" s="175"/>
      <c r="I1011" s="178"/>
      <c r="J1011" s="179">
        <f>BK1011</f>
        <v>0</v>
      </c>
      <c r="K1011" s="175"/>
      <c r="L1011" s="180"/>
      <c r="M1011" s="181"/>
      <c r="N1011" s="182"/>
      <c r="O1011" s="182"/>
      <c r="P1011" s="183">
        <f>P1012+P1030+P1109+P1184+P1189+P1192+P1202+P1212+P1222+P1266+P1271+P1462+P1528+P1571+P1617+P1721+P1750+P1755</f>
        <v>0</v>
      </c>
      <c r="Q1011" s="182"/>
      <c r="R1011" s="183">
        <f>R1012+R1030+R1109+R1184+R1189+R1192+R1202+R1212+R1222+R1266+R1271+R1462+R1528+R1571+R1617+R1721+R1750+R1755</f>
        <v>136.76879474</v>
      </c>
      <c r="S1011" s="182"/>
      <c r="T1011" s="184">
        <f>T1012+T1030+T1109+T1184+T1189+T1192+T1202+T1212+T1222+T1266+T1271+T1462+T1528+T1571+T1617+T1721+T1750+T1755</f>
        <v>339.444345</v>
      </c>
      <c r="AR1011" s="185" t="s">
        <v>79</v>
      </c>
      <c r="AT1011" s="186" t="s">
        <v>68</v>
      </c>
      <c r="AU1011" s="186" t="s">
        <v>69</v>
      </c>
      <c r="AY1011" s="185" t="s">
        <v>171</v>
      </c>
      <c r="BK1011" s="187">
        <f>BK1012+BK1030+BK1109+BK1184+BK1189+BK1192+BK1202+BK1212+BK1222+BK1266+BK1271+BK1462+BK1528+BK1571+BK1617+BK1721+BK1750+BK1755</f>
        <v>0</v>
      </c>
    </row>
    <row r="1012" spans="2:65" s="10" customFormat="1" ht="19.899999999999999" customHeight="1">
      <c r="B1012" s="174"/>
      <c r="C1012" s="175"/>
      <c r="D1012" s="188" t="s">
        <v>68</v>
      </c>
      <c r="E1012" s="189" t="s">
        <v>1326</v>
      </c>
      <c r="F1012" s="189" t="s">
        <v>1327</v>
      </c>
      <c r="G1012" s="175"/>
      <c r="H1012" s="175"/>
      <c r="I1012" s="178"/>
      <c r="J1012" s="190">
        <f>BK1012</f>
        <v>0</v>
      </c>
      <c r="K1012" s="175"/>
      <c r="L1012" s="180"/>
      <c r="M1012" s="181"/>
      <c r="N1012" s="182"/>
      <c r="O1012" s="182"/>
      <c r="P1012" s="183">
        <f>SUM(P1013:P1029)</f>
        <v>0</v>
      </c>
      <c r="Q1012" s="182"/>
      <c r="R1012" s="183">
        <f>SUM(R1013:R1029)</f>
        <v>9.1961199999999993E-2</v>
      </c>
      <c r="S1012" s="182"/>
      <c r="T1012" s="184">
        <f>SUM(T1013:T1029)</f>
        <v>0</v>
      </c>
      <c r="AR1012" s="185" t="s">
        <v>79</v>
      </c>
      <c r="AT1012" s="186" t="s">
        <v>68</v>
      </c>
      <c r="AU1012" s="186" t="s">
        <v>77</v>
      </c>
      <c r="AY1012" s="185" t="s">
        <v>171</v>
      </c>
      <c r="BK1012" s="187">
        <f>SUM(BK1013:BK1029)</f>
        <v>0</v>
      </c>
    </row>
    <row r="1013" spans="2:65" s="1" customFormat="1" ht="22.5" customHeight="1">
      <c r="B1013" s="39"/>
      <c r="C1013" s="191" t="s">
        <v>1328</v>
      </c>
      <c r="D1013" s="191" t="s">
        <v>173</v>
      </c>
      <c r="E1013" s="192" t="s">
        <v>1329</v>
      </c>
      <c r="F1013" s="193" t="s">
        <v>1330</v>
      </c>
      <c r="G1013" s="194" t="s">
        <v>176</v>
      </c>
      <c r="H1013" s="195">
        <v>10.973000000000001</v>
      </c>
      <c r="I1013" s="196"/>
      <c r="J1013" s="197">
        <f>ROUND(I1013*H1013,2)</f>
        <v>0</v>
      </c>
      <c r="K1013" s="193" t="s">
        <v>177</v>
      </c>
      <c r="L1013" s="59"/>
      <c r="M1013" s="198" t="s">
        <v>21</v>
      </c>
      <c r="N1013" s="199" t="s">
        <v>40</v>
      </c>
      <c r="O1013" s="40"/>
      <c r="P1013" s="200">
        <f>O1013*H1013</f>
        <v>0</v>
      </c>
      <c r="Q1013" s="200">
        <v>0</v>
      </c>
      <c r="R1013" s="200">
        <f>Q1013*H1013</f>
        <v>0</v>
      </c>
      <c r="S1013" s="200">
        <v>0</v>
      </c>
      <c r="T1013" s="201">
        <f>S1013*H1013</f>
        <v>0</v>
      </c>
      <c r="AR1013" s="22" t="s">
        <v>249</v>
      </c>
      <c r="AT1013" s="22" t="s">
        <v>173</v>
      </c>
      <c r="AU1013" s="22" t="s">
        <v>79</v>
      </c>
      <c r="AY1013" s="22" t="s">
        <v>171</v>
      </c>
      <c r="BE1013" s="202">
        <f>IF(N1013="základní",J1013,0)</f>
        <v>0</v>
      </c>
      <c r="BF1013" s="202">
        <f>IF(N1013="snížená",J1013,0)</f>
        <v>0</v>
      </c>
      <c r="BG1013" s="202">
        <f>IF(N1013="zákl. přenesená",J1013,0)</f>
        <v>0</v>
      </c>
      <c r="BH1013" s="202">
        <f>IF(N1013="sníž. přenesená",J1013,0)</f>
        <v>0</v>
      </c>
      <c r="BI1013" s="202">
        <f>IF(N1013="nulová",J1013,0)</f>
        <v>0</v>
      </c>
      <c r="BJ1013" s="22" t="s">
        <v>77</v>
      </c>
      <c r="BK1013" s="202">
        <f>ROUND(I1013*H1013,2)</f>
        <v>0</v>
      </c>
      <c r="BL1013" s="22" t="s">
        <v>249</v>
      </c>
      <c r="BM1013" s="22" t="s">
        <v>1331</v>
      </c>
    </row>
    <row r="1014" spans="2:65" s="11" customFormat="1">
      <c r="B1014" s="203"/>
      <c r="C1014" s="204"/>
      <c r="D1014" s="205" t="s">
        <v>180</v>
      </c>
      <c r="E1014" s="206" t="s">
        <v>21</v>
      </c>
      <c r="F1014" s="207" t="s">
        <v>1332</v>
      </c>
      <c r="G1014" s="204"/>
      <c r="H1014" s="208">
        <v>10.973000000000001</v>
      </c>
      <c r="I1014" s="209"/>
      <c r="J1014" s="204"/>
      <c r="K1014" s="204"/>
      <c r="L1014" s="210"/>
      <c r="M1014" s="211"/>
      <c r="N1014" s="212"/>
      <c r="O1014" s="212"/>
      <c r="P1014" s="212"/>
      <c r="Q1014" s="212"/>
      <c r="R1014" s="212"/>
      <c r="S1014" s="212"/>
      <c r="T1014" s="213"/>
      <c r="AT1014" s="214" t="s">
        <v>180</v>
      </c>
      <c r="AU1014" s="214" t="s">
        <v>79</v>
      </c>
      <c r="AV1014" s="11" t="s">
        <v>79</v>
      </c>
      <c r="AW1014" s="11" t="s">
        <v>33</v>
      </c>
      <c r="AX1014" s="11" t="s">
        <v>69</v>
      </c>
      <c r="AY1014" s="214" t="s">
        <v>171</v>
      </c>
    </row>
    <row r="1015" spans="2:65" s="1" customFormat="1" ht="22.5" customHeight="1">
      <c r="B1015" s="39"/>
      <c r="C1015" s="191" t="s">
        <v>1333</v>
      </c>
      <c r="D1015" s="191" t="s">
        <v>173</v>
      </c>
      <c r="E1015" s="192" t="s">
        <v>1334</v>
      </c>
      <c r="F1015" s="193" t="s">
        <v>1335</v>
      </c>
      <c r="G1015" s="194" t="s">
        <v>176</v>
      </c>
      <c r="H1015" s="195">
        <v>4.0199999999999996</v>
      </c>
      <c r="I1015" s="196"/>
      <c r="J1015" s="197">
        <f>ROUND(I1015*H1015,2)</f>
        <v>0</v>
      </c>
      <c r="K1015" s="193" t="s">
        <v>177</v>
      </c>
      <c r="L1015" s="59"/>
      <c r="M1015" s="198" t="s">
        <v>21</v>
      </c>
      <c r="N1015" s="199" t="s">
        <v>40</v>
      </c>
      <c r="O1015" s="40"/>
      <c r="P1015" s="200">
        <f>O1015*H1015</f>
        <v>0</v>
      </c>
      <c r="Q1015" s="200">
        <v>0</v>
      </c>
      <c r="R1015" s="200">
        <f>Q1015*H1015</f>
        <v>0</v>
      </c>
      <c r="S1015" s="200">
        <v>0</v>
      </c>
      <c r="T1015" s="201">
        <f>S1015*H1015</f>
        <v>0</v>
      </c>
      <c r="AR1015" s="22" t="s">
        <v>249</v>
      </c>
      <c r="AT1015" s="22" t="s">
        <v>173</v>
      </c>
      <c r="AU1015" s="22" t="s">
        <v>79</v>
      </c>
      <c r="AY1015" s="22" t="s">
        <v>171</v>
      </c>
      <c r="BE1015" s="202">
        <f>IF(N1015="základní",J1015,0)</f>
        <v>0</v>
      </c>
      <c r="BF1015" s="202">
        <f>IF(N1015="snížená",J1015,0)</f>
        <v>0</v>
      </c>
      <c r="BG1015" s="202">
        <f>IF(N1015="zákl. přenesená",J1015,0)</f>
        <v>0</v>
      </c>
      <c r="BH1015" s="202">
        <f>IF(N1015="sníž. přenesená",J1015,0)</f>
        <v>0</v>
      </c>
      <c r="BI1015" s="202">
        <f>IF(N1015="nulová",J1015,0)</f>
        <v>0</v>
      </c>
      <c r="BJ1015" s="22" t="s">
        <v>77</v>
      </c>
      <c r="BK1015" s="202">
        <f>ROUND(I1015*H1015,2)</f>
        <v>0</v>
      </c>
      <c r="BL1015" s="22" t="s">
        <v>249</v>
      </c>
      <c r="BM1015" s="22" t="s">
        <v>1336</v>
      </c>
    </row>
    <row r="1016" spans="2:65" s="11" customFormat="1">
      <c r="B1016" s="203"/>
      <c r="C1016" s="204"/>
      <c r="D1016" s="205" t="s">
        <v>180</v>
      </c>
      <c r="E1016" s="206" t="s">
        <v>21</v>
      </c>
      <c r="F1016" s="207" t="s">
        <v>1337</v>
      </c>
      <c r="G1016" s="204"/>
      <c r="H1016" s="208">
        <v>4.0199999999999996</v>
      </c>
      <c r="I1016" s="209"/>
      <c r="J1016" s="204"/>
      <c r="K1016" s="204"/>
      <c r="L1016" s="210"/>
      <c r="M1016" s="211"/>
      <c r="N1016" s="212"/>
      <c r="O1016" s="212"/>
      <c r="P1016" s="212"/>
      <c r="Q1016" s="212"/>
      <c r="R1016" s="212"/>
      <c r="S1016" s="212"/>
      <c r="T1016" s="213"/>
      <c r="AT1016" s="214" t="s">
        <v>180</v>
      </c>
      <c r="AU1016" s="214" t="s">
        <v>79</v>
      </c>
      <c r="AV1016" s="11" t="s">
        <v>79</v>
      </c>
      <c r="AW1016" s="11" t="s">
        <v>33</v>
      </c>
      <c r="AX1016" s="11" t="s">
        <v>69</v>
      </c>
      <c r="AY1016" s="214" t="s">
        <v>171</v>
      </c>
    </row>
    <row r="1017" spans="2:65" s="1" customFormat="1" ht="22.5" customHeight="1">
      <c r="B1017" s="39"/>
      <c r="C1017" s="230" t="s">
        <v>1338</v>
      </c>
      <c r="D1017" s="230" t="s">
        <v>290</v>
      </c>
      <c r="E1017" s="231" t="s">
        <v>1339</v>
      </c>
      <c r="F1017" s="232" t="s">
        <v>1340</v>
      </c>
      <c r="G1017" s="233" t="s">
        <v>219</v>
      </c>
      <c r="H1017" s="234">
        <v>5.0000000000000001E-3</v>
      </c>
      <c r="I1017" s="235"/>
      <c r="J1017" s="236">
        <f>ROUND(I1017*H1017,2)</f>
        <v>0</v>
      </c>
      <c r="K1017" s="232" t="s">
        <v>177</v>
      </c>
      <c r="L1017" s="237"/>
      <c r="M1017" s="238" t="s">
        <v>21</v>
      </c>
      <c r="N1017" s="239" t="s">
        <v>40</v>
      </c>
      <c r="O1017" s="40"/>
      <c r="P1017" s="200">
        <f>O1017*H1017</f>
        <v>0</v>
      </c>
      <c r="Q1017" s="200">
        <v>1</v>
      </c>
      <c r="R1017" s="200">
        <f>Q1017*H1017</f>
        <v>5.0000000000000001E-3</v>
      </c>
      <c r="S1017" s="200">
        <v>0</v>
      </c>
      <c r="T1017" s="201">
        <f>S1017*H1017</f>
        <v>0</v>
      </c>
      <c r="AR1017" s="22" t="s">
        <v>345</v>
      </c>
      <c r="AT1017" s="22" t="s">
        <v>290</v>
      </c>
      <c r="AU1017" s="22" t="s">
        <v>79</v>
      </c>
      <c r="AY1017" s="22" t="s">
        <v>171</v>
      </c>
      <c r="BE1017" s="202">
        <f>IF(N1017="základní",J1017,0)</f>
        <v>0</v>
      </c>
      <c r="BF1017" s="202">
        <f>IF(N1017="snížená",J1017,0)</f>
        <v>0</v>
      </c>
      <c r="BG1017" s="202">
        <f>IF(N1017="zákl. přenesená",J1017,0)</f>
        <v>0</v>
      </c>
      <c r="BH1017" s="202">
        <f>IF(N1017="sníž. přenesená",J1017,0)</f>
        <v>0</v>
      </c>
      <c r="BI1017" s="202">
        <f>IF(N1017="nulová",J1017,0)</f>
        <v>0</v>
      </c>
      <c r="BJ1017" s="22" t="s">
        <v>77</v>
      </c>
      <c r="BK1017" s="202">
        <f>ROUND(I1017*H1017,2)</f>
        <v>0</v>
      </c>
      <c r="BL1017" s="22" t="s">
        <v>249</v>
      </c>
      <c r="BM1017" s="22" t="s">
        <v>1341</v>
      </c>
    </row>
    <row r="1018" spans="2:65" s="11" customFormat="1">
      <c r="B1018" s="203"/>
      <c r="C1018" s="204"/>
      <c r="D1018" s="215" t="s">
        <v>180</v>
      </c>
      <c r="E1018" s="216" t="s">
        <v>21</v>
      </c>
      <c r="F1018" s="217" t="s">
        <v>1342</v>
      </c>
      <c r="G1018" s="204"/>
      <c r="H1018" s="218">
        <v>10.973000000000001</v>
      </c>
      <c r="I1018" s="209"/>
      <c r="J1018" s="204"/>
      <c r="K1018" s="204"/>
      <c r="L1018" s="210"/>
      <c r="M1018" s="211"/>
      <c r="N1018" s="212"/>
      <c r="O1018" s="212"/>
      <c r="P1018" s="212"/>
      <c r="Q1018" s="212"/>
      <c r="R1018" s="212"/>
      <c r="S1018" s="212"/>
      <c r="T1018" s="213"/>
      <c r="AT1018" s="214" t="s">
        <v>180</v>
      </c>
      <c r="AU1018" s="214" t="s">
        <v>79</v>
      </c>
      <c r="AV1018" s="11" t="s">
        <v>79</v>
      </c>
      <c r="AW1018" s="11" t="s">
        <v>33</v>
      </c>
      <c r="AX1018" s="11" t="s">
        <v>69</v>
      </c>
      <c r="AY1018" s="214" t="s">
        <v>171</v>
      </c>
    </row>
    <row r="1019" spans="2:65" s="11" customFormat="1">
      <c r="B1019" s="203"/>
      <c r="C1019" s="204"/>
      <c r="D1019" s="215" t="s">
        <v>180</v>
      </c>
      <c r="E1019" s="216" t="s">
        <v>21</v>
      </c>
      <c r="F1019" s="217" t="s">
        <v>1343</v>
      </c>
      <c r="G1019" s="204"/>
      <c r="H1019" s="218">
        <v>4.0199999999999996</v>
      </c>
      <c r="I1019" s="209"/>
      <c r="J1019" s="204"/>
      <c r="K1019" s="204"/>
      <c r="L1019" s="210"/>
      <c r="M1019" s="211"/>
      <c r="N1019" s="212"/>
      <c r="O1019" s="212"/>
      <c r="P1019" s="212"/>
      <c r="Q1019" s="212"/>
      <c r="R1019" s="212"/>
      <c r="S1019" s="212"/>
      <c r="T1019" s="213"/>
      <c r="AT1019" s="214" t="s">
        <v>180</v>
      </c>
      <c r="AU1019" s="214" t="s">
        <v>79</v>
      </c>
      <c r="AV1019" s="11" t="s">
        <v>79</v>
      </c>
      <c r="AW1019" s="11" t="s">
        <v>33</v>
      </c>
      <c r="AX1019" s="11" t="s">
        <v>69</v>
      </c>
      <c r="AY1019" s="214" t="s">
        <v>171</v>
      </c>
    </row>
    <row r="1020" spans="2:65" s="11" customFormat="1">
      <c r="B1020" s="203"/>
      <c r="C1020" s="204"/>
      <c r="D1020" s="205" t="s">
        <v>180</v>
      </c>
      <c r="E1020" s="204"/>
      <c r="F1020" s="207" t="s">
        <v>1344</v>
      </c>
      <c r="G1020" s="204"/>
      <c r="H1020" s="208">
        <v>5.0000000000000001E-3</v>
      </c>
      <c r="I1020" s="209"/>
      <c r="J1020" s="204"/>
      <c r="K1020" s="204"/>
      <c r="L1020" s="210"/>
      <c r="M1020" s="211"/>
      <c r="N1020" s="212"/>
      <c r="O1020" s="212"/>
      <c r="P1020" s="212"/>
      <c r="Q1020" s="212"/>
      <c r="R1020" s="212"/>
      <c r="S1020" s="212"/>
      <c r="T1020" s="213"/>
      <c r="AT1020" s="214" t="s">
        <v>180</v>
      </c>
      <c r="AU1020" s="214" t="s">
        <v>79</v>
      </c>
      <c r="AV1020" s="11" t="s">
        <v>79</v>
      </c>
      <c r="AW1020" s="11" t="s">
        <v>6</v>
      </c>
      <c r="AX1020" s="11" t="s">
        <v>77</v>
      </c>
      <c r="AY1020" s="214" t="s">
        <v>171</v>
      </c>
    </row>
    <row r="1021" spans="2:65" s="1" customFormat="1" ht="22.5" customHeight="1">
      <c r="B1021" s="39"/>
      <c r="C1021" s="191" t="s">
        <v>1345</v>
      </c>
      <c r="D1021" s="191" t="s">
        <v>173</v>
      </c>
      <c r="E1021" s="192" t="s">
        <v>1346</v>
      </c>
      <c r="F1021" s="193" t="s">
        <v>1347</v>
      </c>
      <c r="G1021" s="194" t="s">
        <v>176</v>
      </c>
      <c r="H1021" s="195">
        <v>10.973000000000001</v>
      </c>
      <c r="I1021" s="196"/>
      <c r="J1021" s="197">
        <f>ROUND(I1021*H1021,2)</f>
        <v>0</v>
      </c>
      <c r="K1021" s="193" t="s">
        <v>177</v>
      </c>
      <c r="L1021" s="59"/>
      <c r="M1021" s="198" t="s">
        <v>21</v>
      </c>
      <c r="N1021" s="199" t="s">
        <v>40</v>
      </c>
      <c r="O1021" s="40"/>
      <c r="P1021" s="200">
        <f>O1021*H1021</f>
        <v>0</v>
      </c>
      <c r="Q1021" s="200">
        <v>4.0000000000000002E-4</v>
      </c>
      <c r="R1021" s="200">
        <f>Q1021*H1021</f>
        <v>4.3892000000000002E-3</v>
      </c>
      <c r="S1021" s="200">
        <v>0</v>
      </c>
      <c r="T1021" s="201">
        <f>S1021*H1021</f>
        <v>0</v>
      </c>
      <c r="AR1021" s="22" t="s">
        <v>249</v>
      </c>
      <c r="AT1021" s="22" t="s">
        <v>173</v>
      </c>
      <c r="AU1021" s="22" t="s">
        <v>79</v>
      </c>
      <c r="AY1021" s="22" t="s">
        <v>171</v>
      </c>
      <c r="BE1021" s="202">
        <f>IF(N1021="základní",J1021,0)</f>
        <v>0</v>
      </c>
      <c r="BF1021" s="202">
        <f>IF(N1021="snížená",J1021,0)</f>
        <v>0</v>
      </c>
      <c r="BG1021" s="202">
        <f>IF(N1021="zákl. přenesená",J1021,0)</f>
        <v>0</v>
      </c>
      <c r="BH1021" s="202">
        <f>IF(N1021="sníž. přenesená",J1021,0)</f>
        <v>0</v>
      </c>
      <c r="BI1021" s="202">
        <f>IF(N1021="nulová",J1021,0)</f>
        <v>0</v>
      </c>
      <c r="BJ1021" s="22" t="s">
        <v>77</v>
      </c>
      <c r="BK1021" s="202">
        <f>ROUND(I1021*H1021,2)</f>
        <v>0</v>
      </c>
      <c r="BL1021" s="22" t="s">
        <v>249</v>
      </c>
      <c r="BM1021" s="22" t="s">
        <v>1348</v>
      </c>
    </row>
    <row r="1022" spans="2:65" s="11" customFormat="1">
      <c r="B1022" s="203"/>
      <c r="C1022" s="204"/>
      <c r="D1022" s="205" t="s">
        <v>180</v>
      </c>
      <c r="E1022" s="206" t="s">
        <v>21</v>
      </c>
      <c r="F1022" s="207" t="s">
        <v>1342</v>
      </c>
      <c r="G1022" s="204"/>
      <c r="H1022" s="208">
        <v>10.973000000000001</v>
      </c>
      <c r="I1022" s="209"/>
      <c r="J1022" s="204"/>
      <c r="K1022" s="204"/>
      <c r="L1022" s="210"/>
      <c r="M1022" s="211"/>
      <c r="N1022" s="212"/>
      <c r="O1022" s="212"/>
      <c r="P1022" s="212"/>
      <c r="Q1022" s="212"/>
      <c r="R1022" s="212"/>
      <c r="S1022" s="212"/>
      <c r="T1022" s="213"/>
      <c r="AT1022" s="214" t="s">
        <v>180</v>
      </c>
      <c r="AU1022" s="214" t="s">
        <v>79</v>
      </c>
      <c r="AV1022" s="11" t="s">
        <v>79</v>
      </c>
      <c r="AW1022" s="11" t="s">
        <v>33</v>
      </c>
      <c r="AX1022" s="11" t="s">
        <v>69</v>
      </c>
      <c r="AY1022" s="214" t="s">
        <v>171</v>
      </c>
    </row>
    <row r="1023" spans="2:65" s="1" customFormat="1" ht="22.5" customHeight="1">
      <c r="B1023" s="39"/>
      <c r="C1023" s="191" t="s">
        <v>1349</v>
      </c>
      <c r="D1023" s="191" t="s">
        <v>173</v>
      </c>
      <c r="E1023" s="192" t="s">
        <v>1350</v>
      </c>
      <c r="F1023" s="193" t="s">
        <v>1351</v>
      </c>
      <c r="G1023" s="194" t="s">
        <v>176</v>
      </c>
      <c r="H1023" s="195">
        <v>4.0199999999999996</v>
      </c>
      <c r="I1023" s="196"/>
      <c r="J1023" s="197">
        <f>ROUND(I1023*H1023,2)</f>
        <v>0</v>
      </c>
      <c r="K1023" s="193" t="s">
        <v>177</v>
      </c>
      <c r="L1023" s="59"/>
      <c r="M1023" s="198" t="s">
        <v>21</v>
      </c>
      <c r="N1023" s="199" t="s">
        <v>40</v>
      </c>
      <c r="O1023" s="40"/>
      <c r="P1023" s="200">
        <f>O1023*H1023</f>
        <v>0</v>
      </c>
      <c r="Q1023" s="200">
        <v>4.0000000000000002E-4</v>
      </c>
      <c r="R1023" s="200">
        <f>Q1023*H1023</f>
        <v>1.6079999999999998E-3</v>
      </c>
      <c r="S1023" s="200">
        <v>0</v>
      </c>
      <c r="T1023" s="201">
        <f>S1023*H1023</f>
        <v>0</v>
      </c>
      <c r="AR1023" s="22" t="s">
        <v>249</v>
      </c>
      <c r="AT1023" s="22" t="s">
        <v>173</v>
      </c>
      <c r="AU1023" s="22" t="s">
        <v>79</v>
      </c>
      <c r="AY1023" s="22" t="s">
        <v>171</v>
      </c>
      <c r="BE1023" s="202">
        <f>IF(N1023="základní",J1023,0)</f>
        <v>0</v>
      </c>
      <c r="BF1023" s="202">
        <f>IF(N1023="snížená",J1023,0)</f>
        <v>0</v>
      </c>
      <c r="BG1023" s="202">
        <f>IF(N1023="zákl. přenesená",J1023,0)</f>
        <v>0</v>
      </c>
      <c r="BH1023" s="202">
        <f>IF(N1023="sníž. přenesená",J1023,0)</f>
        <v>0</v>
      </c>
      <c r="BI1023" s="202">
        <f>IF(N1023="nulová",J1023,0)</f>
        <v>0</v>
      </c>
      <c r="BJ1023" s="22" t="s">
        <v>77</v>
      </c>
      <c r="BK1023" s="202">
        <f>ROUND(I1023*H1023,2)</f>
        <v>0</v>
      </c>
      <c r="BL1023" s="22" t="s">
        <v>249</v>
      </c>
      <c r="BM1023" s="22" t="s">
        <v>1352</v>
      </c>
    </row>
    <row r="1024" spans="2:65" s="11" customFormat="1">
      <c r="B1024" s="203"/>
      <c r="C1024" s="204"/>
      <c r="D1024" s="205" t="s">
        <v>180</v>
      </c>
      <c r="E1024" s="206" t="s">
        <v>21</v>
      </c>
      <c r="F1024" s="207" t="s">
        <v>1343</v>
      </c>
      <c r="G1024" s="204"/>
      <c r="H1024" s="208">
        <v>4.0199999999999996</v>
      </c>
      <c r="I1024" s="209"/>
      <c r="J1024" s="204"/>
      <c r="K1024" s="204"/>
      <c r="L1024" s="210"/>
      <c r="M1024" s="211"/>
      <c r="N1024" s="212"/>
      <c r="O1024" s="212"/>
      <c r="P1024" s="212"/>
      <c r="Q1024" s="212"/>
      <c r="R1024" s="212"/>
      <c r="S1024" s="212"/>
      <c r="T1024" s="213"/>
      <c r="AT1024" s="214" t="s">
        <v>180</v>
      </c>
      <c r="AU1024" s="214" t="s">
        <v>79</v>
      </c>
      <c r="AV1024" s="11" t="s">
        <v>79</v>
      </c>
      <c r="AW1024" s="11" t="s">
        <v>33</v>
      </c>
      <c r="AX1024" s="11" t="s">
        <v>69</v>
      </c>
      <c r="AY1024" s="214" t="s">
        <v>171</v>
      </c>
    </row>
    <row r="1025" spans="2:65" s="1" customFormat="1" ht="22.5" customHeight="1">
      <c r="B1025" s="39"/>
      <c r="C1025" s="230" t="s">
        <v>1353</v>
      </c>
      <c r="D1025" s="230" t="s">
        <v>290</v>
      </c>
      <c r="E1025" s="231" t="s">
        <v>1354</v>
      </c>
      <c r="F1025" s="232" t="s">
        <v>1355</v>
      </c>
      <c r="G1025" s="233" t="s">
        <v>176</v>
      </c>
      <c r="H1025" s="234">
        <v>17.992000000000001</v>
      </c>
      <c r="I1025" s="235"/>
      <c r="J1025" s="236">
        <f>ROUND(I1025*H1025,2)</f>
        <v>0</v>
      </c>
      <c r="K1025" s="232" t="s">
        <v>177</v>
      </c>
      <c r="L1025" s="237"/>
      <c r="M1025" s="238" t="s">
        <v>21</v>
      </c>
      <c r="N1025" s="239" t="s">
        <v>40</v>
      </c>
      <c r="O1025" s="40"/>
      <c r="P1025" s="200">
        <f>O1025*H1025</f>
        <v>0</v>
      </c>
      <c r="Q1025" s="200">
        <v>4.4999999999999997E-3</v>
      </c>
      <c r="R1025" s="200">
        <f>Q1025*H1025</f>
        <v>8.0963999999999994E-2</v>
      </c>
      <c r="S1025" s="200">
        <v>0</v>
      </c>
      <c r="T1025" s="201">
        <f>S1025*H1025</f>
        <v>0</v>
      </c>
      <c r="AR1025" s="22" t="s">
        <v>345</v>
      </c>
      <c r="AT1025" s="22" t="s">
        <v>290</v>
      </c>
      <c r="AU1025" s="22" t="s">
        <v>79</v>
      </c>
      <c r="AY1025" s="22" t="s">
        <v>171</v>
      </c>
      <c r="BE1025" s="202">
        <f>IF(N1025="základní",J1025,0)</f>
        <v>0</v>
      </c>
      <c r="BF1025" s="202">
        <f>IF(N1025="snížená",J1025,0)</f>
        <v>0</v>
      </c>
      <c r="BG1025" s="202">
        <f>IF(N1025="zákl. přenesená",J1025,0)</f>
        <v>0</v>
      </c>
      <c r="BH1025" s="202">
        <f>IF(N1025="sníž. přenesená",J1025,0)</f>
        <v>0</v>
      </c>
      <c r="BI1025" s="202">
        <f>IF(N1025="nulová",J1025,0)</f>
        <v>0</v>
      </c>
      <c r="BJ1025" s="22" t="s">
        <v>77</v>
      </c>
      <c r="BK1025" s="202">
        <f>ROUND(I1025*H1025,2)</f>
        <v>0</v>
      </c>
      <c r="BL1025" s="22" t="s">
        <v>249</v>
      </c>
      <c r="BM1025" s="22" t="s">
        <v>1356</v>
      </c>
    </row>
    <row r="1026" spans="2:65" s="11" customFormat="1">
      <c r="B1026" s="203"/>
      <c r="C1026" s="204"/>
      <c r="D1026" s="215" t="s">
        <v>180</v>
      </c>
      <c r="E1026" s="216" t="s">
        <v>21</v>
      </c>
      <c r="F1026" s="217" t="s">
        <v>1342</v>
      </c>
      <c r="G1026" s="204"/>
      <c r="H1026" s="218">
        <v>10.973000000000001</v>
      </c>
      <c r="I1026" s="209"/>
      <c r="J1026" s="204"/>
      <c r="K1026" s="204"/>
      <c r="L1026" s="210"/>
      <c r="M1026" s="211"/>
      <c r="N1026" s="212"/>
      <c r="O1026" s="212"/>
      <c r="P1026" s="212"/>
      <c r="Q1026" s="212"/>
      <c r="R1026" s="212"/>
      <c r="S1026" s="212"/>
      <c r="T1026" s="213"/>
      <c r="AT1026" s="214" t="s">
        <v>180</v>
      </c>
      <c r="AU1026" s="214" t="s">
        <v>79</v>
      </c>
      <c r="AV1026" s="11" t="s">
        <v>79</v>
      </c>
      <c r="AW1026" s="11" t="s">
        <v>33</v>
      </c>
      <c r="AX1026" s="11" t="s">
        <v>69</v>
      </c>
      <c r="AY1026" s="214" t="s">
        <v>171</v>
      </c>
    </row>
    <row r="1027" spans="2:65" s="11" customFormat="1">
      <c r="B1027" s="203"/>
      <c r="C1027" s="204"/>
      <c r="D1027" s="215" t="s">
        <v>180</v>
      </c>
      <c r="E1027" s="216" t="s">
        <v>21</v>
      </c>
      <c r="F1027" s="217" t="s">
        <v>1343</v>
      </c>
      <c r="G1027" s="204"/>
      <c r="H1027" s="218">
        <v>4.0199999999999996</v>
      </c>
      <c r="I1027" s="209"/>
      <c r="J1027" s="204"/>
      <c r="K1027" s="204"/>
      <c r="L1027" s="210"/>
      <c r="M1027" s="211"/>
      <c r="N1027" s="212"/>
      <c r="O1027" s="212"/>
      <c r="P1027" s="212"/>
      <c r="Q1027" s="212"/>
      <c r="R1027" s="212"/>
      <c r="S1027" s="212"/>
      <c r="T1027" s="213"/>
      <c r="AT1027" s="214" t="s">
        <v>180</v>
      </c>
      <c r="AU1027" s="214" t="s">
        <v>79</v>
      </c>
      <c r="AV1027" s="11" t="s">
        <v>79</v>
      </c>
      <c r="AW1027" s="11" t="s">
        <v>33</v>
      </c>
      <c r="AX1027" s="11" t="s">
        <v>69</v>
      </c>
      <c r="AY1027" s="214" t="s">
        <v>171</v>
      </c>
    </row>
    <row r="1028" spans="2:65" s="11" customFormat="1">
      <c r="B1028" s="203"/>
      <c r="C1028" s="204"/>
      <c r="D1028" s="205" t="s">
        <v>180</v>
      </c>
      <c r="E1028" s="204"/>
      <c r="F1028" s="207" t="s">
        <v>1357</v>
      </c>
      <c r="G1028" s="204"/>
      <c r="H1028" s="208">
        <v>17.992000000000001</v>
      </c>
      <c r="I1028" s="209"/>
      <c r="J1028" s="204"/>
      <c r="K1028" s="204"/>
      <c r="L1028" s="210"/>
      <c r="M1028" s="211"/>
      <c r="N1028" s="212"/>
      <c r="O1028" s="212"/>
      <c r="P1028" s="212"/>
      <c r="Q1028" s="212"/>
      <c r="R1028" s="212"/>
      <c r="S1028" s="212"/>
      <c r="T1028" s="213"/>
      <c r="AT1028" s="214" t="s">
        <v>180</v>
      </c>
      <c r="AU1028" s="214" t="s">
        <v>79</v>
      </c>
      <c r="AV1028" s="11" t="s">
        <v>79</v>
      </c>
      <c r="AW1028" s="11" t="s">
        <v>6</v>
      </c>
      <c r="AX1028" s="11" t="s">
        <v>77</v>
      </c>
      <c r="AY1028" s="214" t="s">
        <v>171</v>
      </c>
    </row>
    <row r="1029" spans="2:65" s="1" customFormat="1" ht="22.5" customHeight="1">
      <c r="B1029" s="39"/>
      <c r="C1029" s="191" t="s">
        <v>1358</v>
      </c>
      <c r="D1029" s="191" t="s">
        <v>173</v>
      </c>
      <c r="E1029" s="192" t="s">
        <v>1359</v>
      </c>
      <c r="F1029" s="193" t="s">
        <v>1360</v>
      </c>
      <c r="G1029" s="194" t="s">
        <v>219</v>
      </c>
      <c r="H1029" s="195">
        <v>9.1999999999999998E-2</v>
      </c>
      <c r="I1029" s="196"/>
      <c r="J1029" s="197">
        <f>ROUND(I1029*H1029,2)</f>
        <v>0</v>
      </c>
      <c r="K1029" s="193" t="s">
        <v>177</v>
      </c>
      <c r="L1029" s="59"/>
      <c r="M1029" s="198" t="s">
        <v>21</v>
      </c>
      <c r="N1029" s="199" t="s">
        <v>40</v>
      </c>
      <c r="O1029" s="40"/>
      <c r="P1029" s="200">
        <f>O1029*H1029</f>
        <v>0</v>
      </c>
      <c r="Q1029" s="200">
        <v>0</v>
      </c>
      <c r="R1029" s="200">
        <f>Q1029*H1029</f>
        <v>0</v>
      </c>
      <c r="S1029" s="200">
        <v>0</v>
      </c>
      <c r="T1029" s="201">
        <f>S1029*H1029</f>
        <v>0</v>
      </c>
      <c r="AR1029" s="22" t="s">
        <v>249</v>
      </c>
      <c r="AT1029" s="22" t="s">
        <v>173</v>
      </c>
      <c r="AU1029" s="22" t="s">
        <v>79</v>
      </c>
      <c r="AY1029" s="22" t="s">
        <v>171</v>
      </c>
      <c r="BE1029" s="202">
        <f>IF(N1029="základní",J1029,0)</f>
        <v>0</v>
      </c>
      <c r="BF1029" s="202">
        <f>IF(N1029="snížená",J1029,0)</f>
        <v>0</v>
      </c>
      <c r="BG1029" s="202">
        <f>IF(N1029="zákl. přenesená",J1029,0)</f>
        <v>0</v>
      </c>
      <c r="BH1029" s="202">
        <f>IF(N1029="sníž. přenesená",J1029,0)</f>
        <v>0</v>
      </c>
      <c r="BI1029" s="202">
        <f>IF(N1029="nulová",J1029,0)</f>
        <v>0</v>
      </c>
      <c r="BJ1029" s="22" t="s">
        <v>77</v>
      </c>
      <c r="BK1029" s="202">
        <f>ROUND(I1029*H1029,2)</f>
        <v>0</v>
      </c>
      <c r="BL1029" s="22" t="s">
        <v>249</v>
      </c>
      <c r="BM1029" s="22" t="s">
        <v>1361</v>
      </c>
    </row>
    <row r="1030" spans="2:65" s="10" customFormat="1" ht="29.85" customHeight="1">
      <c r="B1030" s="174"/>
      <c r="C1030" s="175"/>
      <c r="D1030" s="188" t="s">
        <v>68</v>
      </c>
      <c r="E1030" s="189" t="s">
        <v>1362</v>
      </c>
      <c r="F1030" s="189" t="s">
        <v>1363</v>
      </c>
      <c r="G1030" s="175"/>
      <c r="H1030" s="175"/>
      <c r="I1030" s="178"/>
      <c r="J1030" s="190">
        <f>BK1030</f>
        <v>0</v>
      </c>
      <c r="K1030" s="175"/>
      <c r="L1030" s="180"/>
      <c r="M1030" s="181"/>
      <c r="N1030" s="182"/>
      <c r="O1030" s="182"/>
      <c r="P1030" s="183">
        <f>SUM(P1031:P1108)</f>
        <v>0</v>
      </c>
      <c r="Q1030" s="182"/>
      <c r="R1030" s="183">
        <f>SUM(R1031:R1108)</f>
        <v>70.91868556</v>
      </c>
      <c r="S1030" s="182"/>
      <c r="T1030" s="184">
        <f>SUM(T1031:T1108)</f>
        <v>231.86622400000005</v>
      </c>
      <c r="AR1030" s="185" t="s">
        <v>79</v>
      </c>
      <c r="AT1030" s="186" t="s">
        <v>68</v>
      </c>
      <c r="AU1030" s="186" t="s">
        <v>77</v>
      </c>
      <c r="AY1030" s="185" t="s">
        <v>171</v>
      </c>
      <c r="BK1030" s="187">
        <f>SUM(BK1031:BK1108)</f>
        <v>0</v>
      </c>
    </row>
    <row r="1031" spans="2:65" s="1" customFormat="1" ht="22.5" customHeight="1">
      <c r="B1031" s="39"/>
      <c r="C1031" s="191" t="s">
        <v>1364</v>
      </c>
      <c r="D1031" s="191" t="s">
        <v>173</v>
      </c>
      <c r="E1031" s="192" t="s">
        <v>1365</v>
      </c>
      <c r="F1031" s="193" t="s">
        <v>1366</v>
      </c>
      <c r="G1031" s="194" t="s">
        <v>176</v>
      </c>
      <c r="H1031" s="195">
        <v>855.54399999999998</v>
      </c>
      <c r="I1031" s="196"/>
      <c r="J1031" s="197">
        <f>ROUND(I1031*H1031,2)</f>
        <v>0</v>
      </c>
      <c r="K1031" s="193" t="s">
        <v>177</v>
      </c>
      <c r="L1031" s="59"/>
      <c r="M1031" s="198" t="s">
        <v>21</v>
      </c>
      <c r="N1031" s="199" t="s">
        <v>40</v>
      </c>
      <c r="O1031" s="40"/>
      <c r="P1031" s="200">
        <f>O1031*H1031</f>
        <v>0</v>
      </c>
      <c r="Q1031" s="200">
        <v>0</v>
      </c>
      <c r="R1031" s="200">
        <f>Q1031*H1031</f>
        <v>0</v>
      </c>
      <c r="S1031" s="200">
        <v>1.4E-2</v>
      </c>
      <c r="T1031" s="201">
        <f>S1031*H1031</f>
        <v>11.977615999999999</v>
      </c>
      <c r="AR1031" s="22" t="s">
        <v>249</v>
      </c>
      <c r="AT1031" s="22" t="s">
        <v>173</v>
      </c>
      <c r="AU1031" s="22" t="s">
        <v>79</v>
      </c>
      <c r="AY1031" s="22" t="s">
        <v>171</v>
      </c>
      <c r="BE1031" s="202">
        <f>IF(N1031="základní",J1031,0)</f>
        <v>0</v>
      </c>
      <c r="BF1031" s="202">
        <f>IF(N1031="snížená",J1031,0)</f>
        <v>0</v>
      </c>
      <c r="BG1031" s="202">
        <f>IF(N1031="zákl. přenesená",J1031,0)</f>
        <v>0</v>
      </c>
      <c r="BH1031" s="202">
        <f>IF(N1031="sníž. přenesená",J1031,0)</f>
        <v>0</v>
      </c>
      <c r="BI1031" s="202">
        <f>IF(N1031="nulová",J1031,0)</f>
        <v>0</v>
      </c>
      <c r="BJ1031" s="22" t="s">
        <v>77</v>
      </c>
      <c r="BK1031" s="202">
        <f>ROUND(I1031*H1031,2)</f>
        <v>0</v>
      </c>
      <c r="BL1031" s="22" t="s">
        <v>249</v>
      </c>
      <c r="BM1031" s="22" t="s">
        <v>1367</v>
      </c>
    </row>
    <row r="1032" spans="2:65" s="11" customFormat="1">
      <c r="B1032" s="203"/>
      <c r="C1032" s="204"/>
      <c r="D1032" s="215" t="s">
        <v>180</v>
      </c>
      <c r="E1032" s="216" t="s">
        <v>21</v>
      </c>
      <c r="F1032" s="217" t="s">
        <v>1368</v>
      </c>
      <c r="G1032" s="204"/>
      <c r="H1032" s="218">
        <v>271.34300000000002</v>
      </c>
      <c r="I1032" s="209"/>
      <c r="J1032" s="204"/>
      <c r="K1032" s="204"/>
      <c r="L1032" s="210"/>
      <c r="M1032" s="211"/>
      <c r="N1032" s="212"/>
      <c r="O1032" s="212"/>
      <c r="P1032" s="212"/>
      <c r="Q1032" s="212"/>
      <c r="R1032" s="212"/>
      <c r="S1032" s="212"/>
      <c r="T1032" s="213"/>
      <c r="AT1032" s="214" t="s">
        <v>180</v>
      </c>
      <c r="AU1032" s="214" t="s">
        <v>79</v>
      </c>
      <c r="AV1032" s="11" t="s">
        <v>79</v>
      </c>
      <c r="AW1032" s="11" t="s">
        <v>33</v>
      </c>
      <c r="AX1032" s="11" t="s">
        <v>69</v>
      </c>
      <c r="AY1032" s="214" t="s">
        <v>171</v>
      </c>
    </row>
    <row r="1033" spans="2:65" s="11" customFormat="1">
      <c r="B1033" s="203"/>
      <c r="C1033" s="204"/>
      <c r="D1033" s="215" t="s">
        <v>180</v>
      </c>
      <c r="E1033" s="216" t="s">
        <v>21</v>
      </c>
      <c r="F1033" s="217" t="s">
        <v>1369</v>
      </c>
      <c r="G1033" s="204"/>
      <c r="H1033" s="218">
        <v>312.858</v>
      </c>
      <c r="I1033" s="209"/>
      <c r="J1033" s="204"/>
      <c r="K1033" s="204"/>
      <c r="L1033" s="210"/>
      <c r="M1033" s="211"/>
      <c r="N1033" s="212"/>
      <c r="O1033" s="212"/>
      <c r="P1033" s="212"/>
      <c r="Q1033" s="212"/>
      <c r="R1033" s="212"/>
      <c r="S1033" s="212"/>
      <c r="T1033" s="213"/>
      <c r="AT1033" s="214" t="s">
        <v>180</v>
      </c>
      <c r="AU1033" s="214" t="s">
        <v>79</v>
      </c>
      <c r="AV1033" s="11" t="s">
        <v>79</v>
      </c>
      <c r="AW1033" s="11" t="s">
        <v>33</v>
      </c>
      <c r="AX1033" s="11" t="s">
        <v>69</v>
      </c>
      <c r="AY1033" s="214" t="s">
        <v>171</v>
      </c>
    </row>
    <row r="1034" spans="2:65" s="11" customFormat="1">
      <c r="B1034" s="203"/>
      <c r="C1034" s="204"/>
      <c r="D1034" s="205" t="s">
        <v>180</v>
      </c>
      <c r="E1034" s="206" t="s">
        <v>21</v>
      </c>
      <c r="F1034" s="207" t="s">
        <v>1370</v>
      </c>
      <c r="G1034" s="204"/>
      <c r="H1034" s="208">
        <v>271.34300000000002</v>
      </c>
      <c r="I1034" s="209"/>
      <c r="J1034" s="204"/>
      <c r="K1034" s="204"/>
      <c r="L1034" s="210"/>
      <c r="M1034" s="211"/>
      <c r="N1034" s="212"/>
      <c r="O1034" s="212"/>
      <c r="P1034" s="212"/>
      <c r="Q1034" s="212"/>
      <c r="R1034" s="212"/>
      <c r="S1034" s="212"/>
      <c r="T1034" s="213"/>
      <c r="AT1034" s="214" t="s">
        <v>180</v>
      </c>
      <c r="AU1034" s="214" t="s">
        <v>79</v>
      </c>
      <c r="AV1034" s="11" t="s">
        <v>79</v>
      </c>
      <c r="AW1034" s="11" t="s">
        <v>33</v>
      </c>
      <c r="AX1034" s="11" t="s">
        <v>69</v>
      </c>
      <c r="AY1034" s="214" t="s">
        <v>171</v>
      </c>
    </row>
    <row r="1035" spans="2:65" s="1" customFormat="1" ht="22.5" customHeight="1">
      <c r="B1035" s="39"/>
      <c r="C1035" s="191" t="s">
        <v>1371</v>
      </c>
      <c r="D1035" s="191" t="s">
        <v>173</v>
      </c>
      <c r="E1035" s="192" t="s">
        <v>1372</v>
      </c>
      <c r="F1035" s="193" t="s">
        <v>1373</v>
      </c>
      <c r="G1035" s="194" t="s">
        <v>176</v>
      </c>
      <c r="H1035" s="195">
        <v>855.54399999999998</v>
      </c>
      <c r="I1035" s="196"/>
      <c r="J1035" s="197">
        <f>ROUND(I1035*H1035,2)</f>
        <v>0</v>
      </c>
      <c r="K1035" s="193" t="s">
        <v>177</v>
      </c>
      <c r="L1035" s="59"/>
      <c r="M1035" s="198" t="s">
        <v>21</v>
      </c>
      <c r="N1035" s="199" t="s">
        <v>40</v>
      </c>
      <c r="O1035" s="40"/>
      <c r="P1035" s="200">
        <f>O1035*H1035</f>
        <v>0</v>
      </c>
      <c r="Q1035" s="200">
        <v>0</v>
      </c>
      <c r="R1035" s="200">
        <f>Q1035*H1035</f>
        <v>0</v>
      </c>
      <c r="S1035" s="200">
        <v>6.0000000000000001E-3</v>
      </c>
      <c r="T1035" s="201">
        <f>S1035*H1035</f>
        <v>5.1332639999999996</v>
      </c>
      <c r="AR1035" s="22" t="s">
        <v>249</v>
      </c>
      <c r="AT1035" s="22" t="s">
        <v>173</v>
      </c>
      <c r="AU1035" s="22" t="s">
        <v>79</v>
      </c>
      <c r="AY1035" s="22" t="s">
        <v>171</v>
      </c>
      <c r="BE1035" s="202">
        <f>IF(N1035="základní",J1035,0)</f>
        <v>0</v>
      </c>
      <c r="BF1035" s="202">
        <f>IF(N1035="snížená",J1035,0)</f>
        <v>0</v>
      </c>
      <c r="BG1035" s="202">
        <f>IF(N1035="zákl. přenesená",J1035,0)</f>
        <v>0</v>
      </c>
      <c r="BH1035" s="202">
        <f>IF(N1035="sníž. přenesená",J1035,0)</f>
        <v>0</v>
      </c>
      <c r="BI1035" s="202">
        <f>IF(N1035="nulová",J1035,0)</f>
        <v>0</v>
      </c>
      <c r="BJ1035" s="22" t="s">
        <v>77</v>
      </c>
      <c r="BK1035" s="202">
        <f>ROUND(I1035*H1035,2)</f>
        <v>0</v>
      </c>
      <c r="BL1035" s="22" t="s">
        <v>249</v>
      </c>
      <c r="BM1035" s="22" t="s">
        <v>1374</v>
      </c>
    </row>
    <row r="1036" spans="2:65" s="11" customFormat="1">
      <c r="B1036" s="203"/>
      <c r="C1036" s="204"/>
      <c r="D1036" s="215" t="s">
        <v>180</v>
      </c>
      <c r="E1036" s="216" t="s">
        <v>21</v>
      </c>
      <c r="F1036" s="217" t="s">
        <v>1368</v>
      </c>
      <c r="G1036" s="204"/>
      <c r="H1036" s="218">
        <v>271.34300000000002</v>
      </c>
      <c r="I1036" s="209"/>
      <c r="J1036" s="204"/>
      <c r="K1036" s="204"/>
      <c r="L1036" s="210"/>
      <c r="M1036" s="211"/>
      <c r="N1036" s="212"/>
      <c r="O1036" s="212"/>
      <c r="P1036" s="212"/>
      <c r="Q1036" s="212"/>
      <c r="R1036" s="212"/>
      <c r="S1036" s="212"/>
      <c r="T1036" s="213"/>
      <c r="AT1036" s="214" t="s">
        <v>180</v>
      </c>
      <c r="AU1036" s="214" t="s">
        <v>79</v>
      </c>
      <c r="AV1036" s="11" t="s">
        <v>79</v>
      </c>
      <c r="AW1036" s="11" t="s">
        <v>33</v>
      </c>
      <c r="AX1036" s="11" t="s">
        <v>69</v>
      </c>
      <c r="AY1036" s="214" t="s">
        <v>171</v>
      </c>
    </row>
    <row r="1037" spans="2:65" s="11" customFormat="1">
      <c r="B1037" s="203"/>
      <c r="C1037" s="204"/>
      <c r="D1037" s="215" t="s">
        <v>180</v>
      </c>
      <c r="E1037" s="216" t="s">
        <v>21</v>
      </c>
      <c r="F1037" s="217" t="s">
        <v>1369</v>
      </c>
      <c r="G1037" s="204"/>
      <c r="H1037" s="218">
        <v>312.858</v>
      </c>
      <c r="I1037" s="209"/>
      <c r="J1037" s="204"/>
      <c r="K1037" s="204"/>
      <c r="L1037" s="210"/>
      <c r="M1037" s="211"/>
      <c r="N1037" s="212"/>
      <c r="O1037" s="212"/>
      <c r="P1037" s="212"/>
      <c r="Q1037" s="212"/>
      <c r="R1037" s="212"/>
      <c r="S1037" s="212"/>
      <c r="T1037" s="213"/>
      <c r="AT1037" s="214" t="s">
        <v>180</v>
      </c>
      <c r="AU1037" s="214" t="s">
        <v>79</v>
      </c>
      <c r="AV1037" s="11" t="s">
        <v>79</v>
      </c>
      <c r="AW1037" s="11" t="s">
        <v>33</v>
      </c>
      <c r="AX1037" s="11" t="s">
        <v>69</v>
      </c>
      <c r="AY1037" s="214" t="s">
        <v>171</v>
      </c>
    </row>
    <row r="1038" spans="2:65" s="11" customFormat="1">
      <c r="B1038" s="203"/>
      <c r="C1038" s="204"/>
      <c r="D1038" s="205" t="s">
        <v>180</v>
      </c>
      <c r="E1038" s="206" t="s">
        <v>21</v>
      </c>
      <c r="F1038" s="207" t="s">
        <v>1370</v>
      </c>
      <c r="G1038" s="204"/>
      <c r="H1038" s="208">
        <v>271.34300000000002</v>
      </c>
      <c r="I1038" s="209"/>
      <c r="J1038" s="204"/>
      <c r="K1038" s="204"/>
      <c r="L1038" s="210"/>
      <c r="M1038" s="211"/>
      <c r="N1038" s="212"/>
      <c r="O1038" s="212"/>
      <c r="P1038" s="212"/>
      <c r="Q1038" s="212"/>
      <c r="R1038" s="212"/>
      <c r="S1038" s="212"/>
      <c r="T1038" s="213"/>
      <c r="AT1038" s="214" t="s">
        <v>180</v>
      </c>
      <c r="AU1038" s="214" t="s">
        <v>79</v>
      </c>
      <c r="AV1038" s="11" t="s">
        <v>79</v>
      </c>
      <c r="AW1038" s="11" t="s">
        <v>33</v>
      </c>
      <c r="AX1038" s="11" t="s">
        <v>69</v>
      </c>
      <c r="AY1038" s="214" t="s">
        <v>171</v>
      </c>
    </row>
    <row r="1039" spans="2:65" s="1" customFormat="1" ht="22.5" customHeight="1">
      <c r="B1039" s="39"/>
      <c r="C1039" s="191" t="s">
        <v>1375</v>
      </c>
      <c r="D1039" s="191" t="s">
        <v>173</v>
      </c>
      <c r="E1039" s="192" t="s">
        <v>1376</v>
      </c>
      <c r="F1039" s="193" t="s">
        <v>1377</v>
      </c>
      <c r="G1039" s="194" t="s">
        <v>285</v>
      </c>
      <c r="H1039" s="195">
        <v>46</v>
      </c>
      <c r="I1039" s="196"/>
      <c r="J1039" s="197">
        <f>ROUND(I1039*H1039,2)</f>
        <v>0</v>
      </c>
      <c r="K1039" s="193" t="s">
        <v>177</v>
      </c>
      <c r="L1039" s="59"/>
      <c r="M1039" s="198" t="s">
        <v>21</v>
      </c>
      <c r="N1039" s="199" t="s">
        <v>40</v>
      </c>
      <c r="O1039" s="40"/>
      <c r="P1039" s="200">
        <f>O1039*H1039</f>
        <v>0</v>
      </c>
      <c r="Q1039" s="200">
        <v>0</v>
      </c>
      <c r="R1039" s="200">
        <f>Q1039*H1039</f>
        <v>0</v>
      </c>
      <c r="S1039" s="200">
        <v>2.9999999999999997E-4</v>
      </c>
      <c r="T1039" s="201">
        <f>S1039*H1039</f>
        <v>1.3799999999999998E-2</v>
      </c>
      <c r="AR1039" s="22" t="s">
        <v>249</v>
      </c>
      <c r="AT1039" s="22" t="s">
        <v>173</v>
      </c>
      <c r="AU1039" s="22" t="s">
        <v>79</v>
      </c>
      <c r="AY1039" s="22" t="s">
        <v>171</v>
      </c>
      <c r="BE1039" s="202">
        <f>IF(N1039="základní",J1039,0)</f>
        <v>0</v>
      </c>
      <c r="BF1039" s="202">
        <f>IF(N1039="snížená",J1039,0)</f>
        <v>0</v>
      </c>
      <c r="BG1039" s="202">
        <f>IF(N1039="zákl. přenesená",J1039,0)</f>
        <v>0</v>
      </c>
      <c r="BH1039" s="202">
        <f>IF(N1039="sníž. přenesená",J1039,0)</f>
        <v>0</v>
      </c>
      <c r="BI1039" s="202">
        <f>IF(N1039="nulová",J1039,0)</f>
        <v>0</v>
      </c>
      <c r="BJ1039" s="22" t="s">
        <v>77</v>
      </c>
      <c r="BK1039" s="202">
        <f>ROUND(I1039*H1039,2)</f>
        <v>0</v>
      </c>
      <c r="BL1039" s="22" t="s">
        <v>249</v>
      </c>
      <c r="BM1039" s="22" t="s">
        <v>1378</v>
      </c>
    </row>
    <row r="1040" spans="2:65" s="1" customFormat="1" ht="31.5" customHeight="1">
      <c r="B1040" s="39"/>
      <c r="C1040" s="191" t="s">
        <v>1379</v>
      </c>
      <c r="D1040" s="191" t="s">
        <v>173</v>
      </c>
      <c r="E1040" s="192" t="s">
        <v>1380</v>
      </c>
      <c r="F1040" s="193" t="s">
        <v>1381</v>
      </c>
      <c r="G1040" s="194" t="s">
        <v>176</v>
      </c>
      <c r="H1040" s="195">
        <v>671.04700000000003</v>
      </c>
      <c r="I1040" s="196"/>
      <c r="J1040" s="197">
        <f>ROUND(I1040*H1040,2)</f>
        <v>0</v>
      </c>
      <c r="K1040" s="193" t="s">
        <v>177</v>
      </c>
      <c r="L1040" s="59"/>
      <c r="M1040" s="198" t="s">
        <v>21</v>
      </c>
      <c r="N1040" s="199" t="s">
        <v>40</v>
      </c>
      <c r="O1040" s="40"/>
      <c r="P1040" s="200">
        <f>O1040*H1040</f>
        <v>0</v>
      </c>
      <c r="Q1040" s="200">
        <v>0</v>
      </c>
      <c r="R1040" s="200">
        <f>Q1040*H1040</f>
        <v>0</v>
      </c>
      <c r="S1040" s="200">
        <v>0</v>
      </c>
      <c r="T1040" s="201">
        <f>S1040*H1040</f>
        <v>0</v>
      </c>
      <c r="AR1040" s="22" t="s">
        <v>249</v>
      </c>
      <c r="AT1040" s="22" t="s">
        <v>173</v>
      </c>
      <c r="AU1040" s="22" t="s">
        <v>79</v>
      </c>
      <c r="AY1040" s="22" t="s">
        <v>171</v>
      </c>
      <c r="BE1040" s="202">
        <f>IF(N1040="základní",J1040,0)</f>
        <v>0</v>
      </c>
      <c r="BF1040" s="202">
        <f>IF(N1040="snížená",J1040,0)</f>
        <v>0</v>
      </c>
      <c r="BG1040" s="202">
        <f>IF(N1040="zákl. přenesená",J1040,0)</f>
        <v>0</v>
      </c>
      <c r="BH1040" s="202">
        <f>IF(N1040="sníž. přenesená",J1040,0)</f>
        <v>0</v>
      </c>
      <c r="BI1040" s="202">
        <f>IF(N1040="nulová",J1040,0)</f>
        <v>0</v>
      </c>
      <c r="BJ1040" s="22" t="s">
        <v>77</v>
      </c>
      <c r="BK1040" s="202">
        <f>ROUND(I1040*H1040,2)</f>
        <v>0</v>
      </c>
      <c r="BL1040" s="22" t="s">
        <v>249</v>
      </c>
      <c r="BM1040" s="22" t="s">
        <v>1382</v>
      </c>
    </row>
    <row r="1041" spans="2:65" s="11" customFormat="1">
      <c r="B1041" s="203"/>
      <c r="C1041" s="204"/>
      <c r="D1041" s="215" t="s">
        <v>180</v>
      </c>
      <c r="E1041" s="216" t="s">
        <v>21</v>
      </c>
      <c r="F1041" s="217" t="s">
        <v>1383</v>
      </c>
      <c r="G1041" s="204"/>
      <c r="H1041" s="218">
        <v>300.88299999999998</v>
      </c>
      <c r="I1041" s="209"/>
      <c r="J1041" s="204"/>
      <c r="K1041" s="204"/>
      <c r="L1041" s="210"/>
      <c r="M1041" s="211"/>
      <c r="N1041" s="212"/>
      <c r="O1041" s="212"/>
      <c r="P1041" s="212"/>
      <c r="Q1041" s="212"/>
      <c r="R1041" s="212"/>
      <c r="S1041" s="212"/>
      <c r="T1041" s="213"/>
      <c r="AT1041" s="214" t="s">
        <v>180</v>
      </c>
      <c r="AU1041" s="214" t="s">
        <v>79</v>
      </c>
      <c r="AV1041" s="11" t="s">
        <v>79</v>
      </c>
      <c r="AW1041" s="11" t="s">
        <v>33</v>
      </c>
      <c r="AX1041" s="11" t="s">
        <v>69</v>
      </c>
      <c r="AY1041" s="214" t="s">
        <v>171</v>
      </c>
    </row>
    <row r="1042" spans="2:65" s="11" customFormat="1">
      <c r="B1042" s="203"/>
      <c r="C1042" s="204"/>
      <c r="D1042" s="215" t="s">
        <v>180</v>
      </c>
      <c r="E1042" s="216" t="s">
        <v>21</v>
      </c>
      <c r="F1042" s="217" t="s">
        <v>1384</v>
      </c>
      <c r="G1042" s="204"/>
      <c r="H1042" s="218">
        <v>62.274000000000001</v>
      </c>
      <c r="I1042" s="209"/>
      <c r="J1042" s="204"/>
      <c r="K1042" s="204"/>
      <c r="L1042" s="210"/>
      <c r="M1042" s="211"/>
      <c r="N1042" s="212"/>
      <c r="O1042" s="212"/>
      <c r="P1042" s="212"/>
      <c r="Q1042" s="212"/>
      <c r="R1042" s="212"/>
      <c r="S1042" s="212"/>
      <c r="T1042" s="213"/>
      <c r="AT1042" s="214" t="s">
        <v>180</v>
      </c>
      <c r="AU1042" s="214" t="s">
        <v>79</v>
      </c>
      <c r="AV1042" s="11" t="s">
        <v>79</v>
      </c>
      <c r="AW1042" s="11" t="s">
        <v>33</v>
      </c>
      <c r="AX1042" s="11" t="s">
        <v>69</v>
      </c>
      <c r="AY1042" s="214" t="s">
        <v>171</v>
      </c>
    </row>
    <row r="1043" spans="2:65" s="11" customFormat="1" ht="27">
      <c r="B1043" s="203"/>
      <c r="C1043" s="204"/>
      <c r="D1043" s="205" t="s">
        <v>180</v>
      </c>
      <c r="E1043" s="206" t="s">
        <v>21</v>
      </c>
      <c r="F1043" s="207" t="s">
        <v>1385</v>
      </c>
      <c r="G1043" s="204"/>
      <c r="H1043" s="208">
        <v>307.89</v>
      </c>
      <c r="I1043" s="209"/>
      <c r="J1043" s="204"/>
      <c r="K1043" s="204"/>
      <c r="L1043" s="210"/>
      <c r="M1043" s="211"/>
      <c r="N1043" s="212"/>
      <c r="O1043" s="212"/>
      <c r="P1043" s="212"/>
      <c r="Q1043" s="212"/>
      <c r="R1043" s="212"/>
      <c r="S1043" s="212"/>
      <c r="T1043" s="213"/>
      <c r="AT1043" s="214" t="s">
        <v>180</v>
      </c>
      <c r="AU1043" s="214" t="s">
        <v>79</v>
      </c>
      <c r="AV1043" s="11" t="s">
        <v>79</v>
      </c>
      <c r="AW1043" s="11" t="s">
        <v>33</v>
      </c>
      <c r="AX1043" s="11" t="s">
        <v>69</v>
      </c>
      <c r="AY1043" s="214" t="s">
        <v>171</v>
      </c>
    </row>
    <row r="1044" spans="2:65" s="1" customFormat="1" ht="22.5" customHeight="1">
      <c r="B1044" s="39"/>
      <c r="C1044" s="230" t="s">
        <v>1386</v>
      </c>
      <c r="D1044" s="230" t="s">
        <v>290</v>
      </c>
      <c r="E1044" s="231" t="s">
        <v>1339</v>
      </c>
      <c r="F1044" s="232" t="s">
        <v>1340</v>
      </c>
      <c r="G1044" s="233" t="s">
        <v>219</v>
      </c>
      <c r="H1044" s="234">
        <v>0.20100000000000001</v>
      </c>
      <c r="I1044" s="235"/>
      <c r="J1044" s="236">
        <f>ROUND(I1044*H1044,2)</f>
        <v>0</v>
      </c>
      <c r="K1044" s="232" t="s">
        <v>177</v>
      </c>
      <c r="L1044" s="237"/>
      <c r="M1044" s="238" t="s">
        <v>21</v>
      </c>
      <c r="N1044" s="239" t="s">
        <v>40</v>
      </c>
      <c r="O1044" s="40"/>
      <c r="P1044" s="200">
        <f>O1044*H1044</f>
        <v>0</v>
      </c>
      <c r="Q1044" s="200">
        <v>1</v>
      </c>
      <c r="R1044" s="200">
        <f>Q1044*H1044</f>
        <v>0.20100000000000001</v>
      </c>
      <c r="S1044" s="200">
        <v>0</v>
      </c>
      <c r="T1044" s="201">
        <f>S1044*H1044</f>
        <v>0</v>
      </c>
      <c r="AR1044" s="22" t="s">
        <v>345</v>
      </c>
      <c r="AT1044" s="22" t="s">
        <v>290</v>
      </c>
      <c r="AU1044" s="22" t="s">
        <v>79</v>
      </c>
      <c r="AY1044" s="22" t="s">
        <v>171</v>
      </c>
      <c r="BE1044" s="202">
        <f>IF(N1044="základní",J1044,0)</f>
        <v>0</v>
      </c>
      <c r="BF1044" s="202">
        <f>IF(N1044="snížená",J1044,0)</f>
        <v>0</v>
      </c>
      <c r="BG1044" s="202">
        <f>IF(N1044="zákl. přenesená",J1044,0)</f>
        <v>0</v>
      </c>
      <c r="BH1044" s="202">
        <f>IF(N1044="sníž. přenesená",J1044,0)</f>
        <v>0</v>
      </c>
      <c r="BI1044" s="202">
        <f>IF(N1044="nulová",J1044,0)</f>
        <v>0</v>
      </c>
      <c r="BJ1044" s="22" t="s">
        <v>77</v>
      </c>
      <c r="BK1044" s="202">
        <f>ROUND(I1044*H1044,2)</f>
        <v>0</v>
      </c>
      <c r="BL1044" s="22" t="s">
        <v>249</v>
      </c>
      <c r="BM1044" s="22" t="s">
        <v>1387</v>
      </c>
    </row>
    <row r="1045" spans="2:65" s="11" customFormat="1">
      <c r="B1045" s="203"/>
      <c r="C1045" s="204"/>
      <c r="D1045" s="205" t="s">
        <v>180</v>
      </c>
      <c r="E1045" s="204"/>
      <c r="F1045" s="207" t="s">
        <v>1388</v>
      </c>
      <c r="G1045" s="204"/>
      <c r="H1045" s="208">
        <v>0.20100000000000001</v>
      </c>
      <c r="I1045" s="209"/>
      <c r="J1045" s="204"/>
      <c r="K1045" s="204"/>
      <c r="L1045" s="210"/>
      <c r="M1045" s="211"/>
      <c r="N1045" s="212"/>
      <c r="O1045" s="212"/>
      <c r="P1045" s="212"/>
      <c r="Q1045" s="212"/>
      <c r="R1045" s="212"/>
      <c r="S1045" s="212"/>
      <c r="T1045" s="213"/>
      <c r="AT1045" s="214" t="s">
        <v>180</v>
      </c>
      <c r="AU1045" s="214" t="s">
        <v>79</v>
      </c>
      <c r="AV1045" s="11" t="s">
        <v>79</v>
      </c>
      <c r="AW1045" s="11" t="s">
        <v>6</v>
      </c>
      <c r="AX1045" s="11" t="s">
        <v>77</v>
      </c>
      <c r="AY1045" s="214" t="s">
        <v>171</v>
      </c>
    </row>
    <row r="1046" spans="2:65" s="1" customFormat="1" ht="22.5" customHeight="1">
      <c r="B1046" s="39"/>
      <c r="C1046" s="191" t="s">
        <v>1389</v>
      </c>
      <c r="D1046" s="191" t="s">
        <v>173</v>
      </c>
      <c r="E1046" s="192" t="s">
        <v>1390</v>
      </c>
      <c r="F1046" s="193" t="s">
        <v>1391</v>
      </c>
      <c r="G1046" s="194" t="s">
        <v>176</v>
      </c>
      <c r="H1046" s="195">
        <v>671.04700000000003</v>
      </c>
      <c r="I1046" s="196"/>
      <c r="J1046" s="197">
        <f>ROUND(I1046*H1046,2)</f>
        <v>0</v>
      </c>
      <c r="K1046" s="193" t="s">
        <v>177</v>
      </c>
      <c r="L1046" s="59"/>
      <c r="M1046" s="198" t="s">
        <v>21</v>
      </c>
      <c r="N1046" s="199" t="s">
        <v>40</v>
      </c>
      <c r="O1046" s="40"/>
      <c r="P1046" s="200">
        <f>O1046*H1046</f>
        <v>0</v>
      </c>
      <c r="Q1046" s="200">
        <v>8.8000000000000003E-4</v>
      </c>
      <c r="R1046" s="200">
        <f>Q1046*H1046</f>
        <v>0.59052136</v>
      </c>
      <c r="S1046" s="200">
        <v>0</v>
      </c>
      <c r="T1046" s="201">
        <f>S1046*H1046</f>
        <v>0</v>
      </c>
      <c r="AR1046" s="22" t="s">
        <v>249</v>
      </c>
      <c r="AT1046" s="22" t="s">
        <v>173</v>
      </c>
      <c r="AU1046" s="22" t="s">
        <v>79</v>
      </c>
      <c r="AY1046" s="22" t="s">
        <v>171</v>
      </c>
      <c r="BE1046" s="202">
        <f>IF(N1046="základní",J1046,0)</f>
        <v>0</v>
      </c>
      <c r="BF1046" s="202">
        <f>IF(N1046="snížená",J1046,0)</f>
        <v>0</v>
      </c>
      <c r="BG1046" s="202">
        <f>IF(N1046="zákl. přenesená",J1046,0)</f>
        <v>0</v>
      </c>
      <c r="BH1046" s="202">
        <f>IF(N1046="sníž. přenesená",J1046,0)</f>
        <v>0</v>
      </c>
      <c r="BI1046" s="202">
        <f>IF(N1046="nulová",J1046,0)</f>
        <v>0</v>
      </c>
      <c r="BJ1046" s="22" t="s">
        <v>77</v>
      </c>
      <c r="BK1046" s="202">
        <f>ROUND(I1046*H1046,2)</f>
        <v>0</v>
      </c>
      <c r="BL1046" s="22" t="s">
        <v>249</v>
      </c>
      <c r="BM1046" s="22" t="s">
        <v>1392</v>
      </c>
    </row>
    <row r="1047" spans="2:65" s="11" customFormat="1">
      <c r="B1047" s="203"/>
      <c r="C1047" s="204"/>
      <c r="D1047" s="215" t="s">
        <v>180</v>
      </c>
      <c r="E1047" s="216" t="s">
        <v>21</v>
      </c>
      <c r="F1047" s="217" t="s">
        <v>1383</v>
      </c>
      <c r="G1047" s="204"/>
      <c r="H1047" s="218">
        <v>300.88299999999998</v>
      </c>
      <c r="I1047" s="209"/>
      <c r="J1047" s="204"/>
      <c r="K1047" s="204"/>
      <c r="L1047" s="210"/>
      <c r="M1047" s="211"/>
      <c r="N1047" s="212"/>
      <c r="O1047" s="212"/>
      <c r="P1047" s="212"/>
      <c r="Q1047" s="212"/>
      <c r="R1047" s="212"/>
      <c r="S1047" s="212"/>
      <c r="T1047" s="213"/>
      <c r="AT1047" s="214" t="s">
        <v>180</v>
      </c>
      <c r="AU1047" s="214" t="s">
        <v>79</v>
      </c>
      <c r="AV1047" s="11" t="s">
        <v>79</v>
      </c>
      <c r="AW1047" s="11" t="s">
        <v>33</v>
      </c>
      <c r="AX1047" s="11" t="s">
        <v>69</v>
      </c>
      <c r="AY1047" s="214" t="s">
        <v>171</v>
      </c>
    </row>
    <row r="1048" spans="2:65" s="11" customFormat="1">
      <c r="B1048" s="203"/>
      <c r="C1048" s="204"/>
      <c r="D1048" s="215" t="s">
        <v>180</v>
      </c>
      <c r="E1048" s="216" t="s">
        <v>21</v>
      </c>
      <c r="F1048" s="217" t="s">
        <v>1384</v>
      </c>
      <c r="G1048" s="204"/>
      <c r="H1048" s="218">
        <v>62.274000000000001</v>
      </c>
      <c r="I1048" s="209"/>
      <c r="J1048" s="204"/>
      <c r="K1048" s="204"/>
      <c r="L1048" s="210"/>
      <c r="M1048" s="211"/>
      <c r="N1048" s="212"/>
      <c r="O1048" s="212"/>
      <c r="P1048" s="212"/>
      <c r="Q1048" s="212"/>
      <c r="R1048" s="212"/>
      <c r="S1048" s="212"/>
      <c r="T1048" s="213"/>
      <c r="AT1048" s="214" t="s">
        <v>180</v>
      </c>
      <c r="AU1048" s="214" t="s">
        <v>79</v>
      </c>
      <c r="AV1048" s="11" t="s">
        <v>79</v>
      </c>
      <c r="AW1048" s="11" t="s">
        <v>33</v>
      </c>
      <c r="AX1048" s="11" t="s">
        <v>69</v>
      </c>
      <c r="AY1048" s="214" t="s">
        <v>171</v>
      </c>
    </row>
    <row r="1049" spans="2:65" s="11" customFormat="1" ht="27">
      <c r="B1049" s="203"/>
      <c r="C1049" s="204"/>
      <c r="D1049" s="205" t="s">
        <v>180</v>
      </c>
      <c r="E1049" s="206" t="s">
        <v>21</v>
      </c>
      <c r="F1049" s="207" t="s">
        <v>1385</v>
      </c>
      <c r="G1049" s="204"/>
      <c r="H1049" s="208">
        <v>307.89</v>
      </c>
      <c r="I1049" s="209"/>
      <c r="J1049" s="204"/>
      <c r="K1049" s="204"/>
      <c r="L1049" s="210"/>
      <c r="M1049" s="211"/>
      <c r="N1049" s="212"/>
      <c r="O1049" s="212"/>
      <c r="P1049" s="212"/>
      <c r="Q1049" s="212"/>
      <c r="R1049" s="212"/>
      <c r="S1049" s="212"/>
      <c r="T1049" s="213"/>
      <c r="AT1049" s="214" t="s">
        <v>180</v>
      </c>
      <c r="AU1049" s="214" t="s">
        <v>79</v>
      </c>
      <c r="AV1049" s="11" t="s">
        <v>79</v>
      </c>
      <c r="AW1049" s="11" t="s">
        <v>33</v>
      </c>
      <c r="AX1049" s="11" t="s">
        <v>69</v>
      </c>
      <c r="AY1049" s="214" t="s">
        <v>171</v>
      </c>
    </row>
    <row r="1050" spans="2:65" s="1" customFormat="1" ht="22.5" customHeight="1">
      <c r="B1050" s="39"/>
      <c r="C1050" s="230" t="s">
        <v>1393</v>
      </c>
      <c r="D1050" s="230" t="s">
        <v>290</v>
      </c>
      <c r="E1050" s="231" t="s">
        <v>1394</v>
      </c>
      <c r="F1050" s="232" t="s">
        <v>1395</v>
      </c>
      <c r="G1050" s="233" t="s">
        <v>176</v>
      </c>
      <c r="H1050" s="234">
        <v>805.25599999999997</v>
      </c>
      <c r="I1050" s="235"/>
      <c r="J1050" s="236">
        <f>ROUND(I1050*H1050,2)</f>
        <v>0</v>
      </c>
      <c r="K1050" s="232" t="s">
        <v>21</v>
      </c>
      <c r="L1050" s="237"/>
      <c r="M1050" s="238" t="s">
        <v>21</v>
      </c>
      <c r="N1050" s="239" t="s">
        <v>40</v>
      </c>
      <c r="O1050" s="40"/>
      <c r="P1050" s="200">
        <f>O1050*H1050</f>
        <v>0</v>
      </c>
      <c r="Q1050" s="200">
        <v>0</v>
      </c>
      <c r="R1050" s="200">
        <f>Q1050*H1050</f>
        <v>0</v>
      </c>
      <c r="S1050" s="200">
        <v>0</v>
      </c>
      <c r="T1050" s="201">
        <f>S1050*H1050</f>
        <v>0</v>
      </c>
      <c r="AR1050" s="22" t="s">
        <v>345</v>
      </c>
      <c r="AT1050" s="22" t="s">
        <v>290</v>
      </c>
      <c r="AU1050" s="22" t="s">
        <v>79</v>
      </c>
      <c r="AY1050" s="22" t="s">
        <v>171</v>
      </c>
      <c r="BE1050" s="202">
        <f>IF(N1050="základní",J1050,0)</f>
        <v>0</v>
      </c>
      <c r="BF1050" s="202">
        <f>IF(N1050="snížená",J1050,0)</f>
        <v>0</v>
      </c>
      <c r="BG1050" s="202">
        <f>IF(N1050="zákl. přenesená",J1050,0)</f>
        <v>0</v>
      </c>
      <c r="BH1050" s="202">
        <f>IF(N1050="sníž. přenesená",J1050,0)</f>
        <v>0</v>
      </c>
      <c r="BI1050" s="202">
        <f>IF(N1050="nulová",J1050,0)</f>
        <v>0</v>
      </c>
      <c r="BJ1050" s="22" t="s">
        <v>77</v>
      </c>
      <c r="BK1050" s="202">
        <f>ROUND(I1050*H1050,2)</f>
        <v>0</v>
      </c>
      <c r="BL1050" s="22" t="s">
        <v>249</v>
      </c>
      <c r="BM1050" s="22" t="s">
        <v>1396</v>
      </c>
    </row>
    <row r="1051" spans="2:65" s="11" customFormat="1">
      <c r="B1051" s="203"/>
      <c r="C1051" s="204"/>
      <c r="D1051" s="205" t="s">
        <v>180</v>
      </c>
      <c r="E1051" s="204"/>
      <c r="F1051" s="207" t="s">
        <v>1397</v>
      </c>
      <c r="G1051" s="204"/>
      <c r="H1051" s="208">
        <v>805.25599999999997</v>
      </c>
      <c r="I1051" s="209"/>
      <c r="J1051" s="204"/>
      <c r="K1051" s="204"/>
      <c r="L1051" s="210"/>
      <c r="M1051" s="211"/>
      <c r="N1051" s="212"/>
      <c r="O1051" s="212"/>
      <c r="P1051" s="212"/>
      <c r="Q1051" s="212"/>
      <c r="R1051" s="212"/>
      <c r="S1051" s="212"/>
      <c r="T1051" s="213"/>
      <c r="AT1051" s="214" t="s">
        <v>180</v>
      </c>
      <c r="AU1051" s="214" t="s">
        <v>79</v>
      </c>
      <c r="AV1051" s="11" t="s">
        <v>79</v>
      </c>
      <c r="AW1051" s="11" t="s">
        <v>6</v>
      </c>
      <c r="AX1051" s="11" t="s">
        <v>77</v>
      </c>
      <c r="AY1051" s="214" t="s">
        <v>171</v>
      </c>
    </row>
    <row r="1052" spans="2:65" s="1" customFormat="1" ht="31.5" customHeight="1">
      <c r="B1052" s="39"/>
      <c r="C1052" s="191" t="s">
        <v>1398</v>
      </c>
      <c r="D1052" s="191" t="s">
        <v>173</v>
      </c>
      <c r="E1052" s="192" t="s">
        <v>1399</v>
      </c>
      <c r="F1052" s="193" t="s">
        <v>1400</v>
      </c>
      <c r="G1052" s="194" t="s">
        <v>176</v>
      </c>
      <c r="H1052" s="195">
        <v>925.51199999999994</v>
      </c>
      <c r="I1052" s="196"/>
      <c r="J1052" s="197">
        <f>ROUND(I1052*H1052,2)</f>
        <v>0</v>
      </c>
      <c r="K1052" s="193" t="s">
        <v>177</v>
      </c>
      <c r="L1052" s="59"/>
      <c r="M1052" s="198" t="s">
        <v>21</v>
      </c>
      <c r="N1052" s="199" t="s">
        <v>40</v>
      </c>
      <c r="O1052" s="40"/>
      <c r="P1052" s="200">
        <f>O1052*H1052</f>
        <v>0</v>
      </c>
      <c r="Q1052" s="200">
        <v>0</v>
      </c>
      <c r="R1052" s="200">
        <f>Q1052*H1052</f>
        <v>0</v>
      </c>
      <c r="S1052" s="200">
        <v>0</v>
      </c>
      <c r="T1052" s="201">
        <f>S1052*H1052</f>
        <v>0</v>
      </c>
      <c r="AR1052" s="22" t="s">
        <v>249</v>
      </c>
      <c r="AT1052" s="22" t="s">
        <v>173</v>
      </c>
      <c r="AU1052" s="22" t="s">
        <v>79</v>
      </c>
      <c r="AY1052" s="22" t="s">
        <v>171</v>
      </c>
      <c r="BE1052" s="202">
        <f>IF(N1052="základní",J1052,0)</f>
        <v>0</v>
      </c>
      <c r="BF1052" s="202">
        <f>IF(N1052="snížená",J1052,0)</f>
        <v>0</v>
      </c>
      <c r="BG1052" s="202">
        <f>IF(N1052="zákl. přenesená",J1052,0)</f>
        <v>0</v>
      </c>
      <c r="BH1052" s="202">
        <f>IF(N1052="sníž. přenesená",J1052,0)</f>
        <v>0</v>
      </c>
      <c r="BI1052" s="202">
        <f>IF(N1052="nulová",J1052,0)</f>
        <v>0</v>
      </c>
      <c r="BJ1052" s="22" t="s">
        <v>77</v>
      </c>
      <c r="BK1052" s="202">
        <f>ROUND(I1052*H1052,2)</f>
        <v>0</v>
      </c>
      <c r="BL1052" s="22" t="s">
        <v>249</v>
      </c>
      <c r="BM1052" s="22" t="s">
        <v>1401</v>
      </c>
    </row>
    <row r="1053" spans="2:65" s="11" customFormat="1">
      <c r="B1053" s="203"/>
      <c r="C1053" s="204"/>
      <c r="D1053" s="215" t="s">
        <v>180</v>
      </c>
      <c r="E1053" s="216" t="s">
        <v>21</v>
      </c>
      <c r="F1053" s="217" t="s">
        <v>1402</v>
      </c>
      <c r="G1053" s="204"/>
      <c r="H1053" s="218">
        <v>287.64299999999997</v>
      </c>
      <c r="I1053" s="209"/>
      <c r="J1053" s="204"/>
      <c r="K1053" s="204"/>
      <c r="L1053" s="210"/>
      <c r="M1053" s="211"/>
      <c r="N1053" s="212"/>
      <c r="O1053" s="212"/>
      <c r="P1053" s="212"/>
      <c r="Q1053" s="212"/>
      <c r="R1053" s="212"/>
      <c r="S1053" s="212"/>
      <c r="T1053" s="213"/>
      <c r="AT1053" s="214" t="s">
        <v>180</v>
      </c>
      <c r="AU1053" s="214" t="s">
        <v>79</v>
      </c>
      <c r="AV1053" s="11" t="s">
        <v>79</v>
      </c>
      <c r="AW1053" s="11" t="s">
        <v>33</v>
      </c>
      <c r="AX1053" s="11" t="s">
        <v>69</v>
      </c>
      <c r="AY1053" s="214" t="s">
        <v>171</v>
      </c>
    </row>
    <row r="1054" spans="2:65" s="11" customFormat="1">
      <c r="B1054" s="203"/>
      <c r="C1054" s="204"/>
      <c r="D1054" s="215" t="s">
        <v>180</v>
      </c>
      <c r="E1054" s="216" t="s">
        <v>21</v>
      </c>
      <c r="F1054" s="217" t="s">
        <v>1403</v>
      </c>
      <c r="G1054" s="204"/>
      <c r="H1054" s="218">
        <v>56.718000000000004</v>
      </c>
      <c r="I1054" s="209"/>
      <c r="J1054" s="204"/>
      <c r="K1054" s="204"/>
      <c r="L1054" s="210"/>
      <c r="M1054" s="211"/>
      <c r="N1054" s="212"/>
      <c r="O1054" s="212"/>
      <c r="P1054" s="212"/>
      <c r="Q1054" s="212"/>
      <c r="R1054" s="212"/>
      <c r="S1054" s="212"/>
      <c r="T1054" s="213"/>
      <c r="AT1054" s="214" t="s">
        <v>180</v>
      </c>
      <c r="AU1054" s="214" t="s">
        <v>79</v>
      </c>
      <c r="AV1054" s="11" t="s">
        <v>79</v>
      </c>
      <c r="AW1054" s="11" t="s">
        <v>33</v>
      </c>
      <c r="AX1054" s="11" t="s">
        <v>69</v>
      </c>
      <c r="AY1054" s="214" t="s">
        <v>171</v>
      </c>
    </row>
    <row r="1055" spans="2:65" s="11" customFormat="1" ht="27">
      <c r="B1055" s="203"/>
      <c r="C1055" s="204"/>
      <c r="D1055" s="215" t="s">
        <v>180</v>
      </c>
      <c r="E1055" s="216" t="s">
        <v>21</v>
      </c>
      <c r="F1055" s="217" t="s">
        <v>1404</v>
      </c>
      <c r="G1055" s="204"/>
      <c r="H1055" s="218">
        <v>293.50799999999998</v>
      </c>
      <c r="I1055" s="209"/>
      <c r="J1055" s="204"/>
      <c r="K1055" s="204"/>
      <c r="L1055" s="210"/>
      <c r="M1055" s="211"/>
      <c r="N1055" s="212"/>
      <c r="O1055" s="212"/>
      <c r="P1055" s="212"/>
      <c r="Q1055" s="212"/>
      <c r="R1055" s="212"/>
      <c r="S1055" s="212"/>
      <c r="T1055" s="213"/>
      <c r="AT1055" s="214" t="s">
        <v>180</v>
      </c>
      <c r="AU1055" s="214" t="s">
        <v>79</v>
      </c>
      <c r="AV1055" s="11" t="s">
        <v>79</v>
      </c>
      <c r="AW1055" s="11" t="s">
        <v>33</v>
      </c>
      <c r="AX1055" s="11" t="s">
        <v>69</v>
      </c>
      <c r="AY1055" s="214" t="s">
        <v>171</v>
      </c>
    </row>
    <row r="1056" spans="2:65" s="11" customFormat="1">
      <c r="B1056" s="203"/>
      <c r="C1056" s="204"/>
      <c r="D1056" s="205" t="s">
        <v>180</v>
      </c>
      <c r="E1056" s="206" t="s">
        <v>21</v>
      </c>
      <c r="F1056" s="207" t="s">
        <v>1405</v>
      </c>
      <c r="G1056" s="204"/>
      <c r="H1056" s="208">
        <v>287.64299999999997</v>
      </c>
      <c r="I1056" s="209"/>
      <c r="J1056" s="204"/>
      <c r="K1056" s="204"/>
      <c r="L1056" s="210"/>
      <c r="M1056" s="211"/>
      <c r="N1056" s="212"/>
      <c r="O1056" s="212"/>
      <c r="P1056" s="212"/>
      <c r="Q1056" s="212"/>
      <c r="R1056" s="212"/>
      <c r="S1056" s="212"/>
      <c r="T1056" s="213"/>
      <c r="AT1056" s="214" t="s">
        <v>180</v>
      </c>
      <c r="AU1056" s="214" t="s">
        <v>79</v>
      </c>
      <c r="AV1056" s="11" t="s">
        <v>79</v>
      </c>
      <c r="AW1056" s="11" t="s">
        <v>33</v>
      </c>
      <c r="AX1056" s="11" t="s">
        <v>69</v>
      </c>
      <c r="AY1056" s="214" t="s">
        <v>171</v>
      </c>
    </row>
    <row r="1057" spans="2:65" s="1" customFormat="1" ht="22.5" customHeight="1">
      <c r="B1057" s="39"/>
      <c r="C1057" s="230" t="s">
        <v>1406</v>
      </c>
      <c r="D1057" s="230" t="s">
        <v>290</v>
      </c>
      <c r="E1057" s="231" t="s">
        <v>1407</v>
      </c>
      <c r="F1057" s="232" t="s">
        <v>1408</v>
      </c>
      <c r="G1057" s="233" t="s">
        <v>176</v>
      </c>
      <c r="H1057" s="234">
        <v>1064.3389999999999</v>
      </c>
      <c r="I1057" s="235"/>
      <c r="J1057" s="236">
        <f>ROUND(I1057*H1057,2)</f>
        <v>0</v>
      </c>
      <c r="K1057" s="232" t="s">
        <v>177</v>
      </c>
      <c r="L1057" s="237"/>
      <c r="M1057" s="238" t="s">
        <v>21</v>
      </c>
      <c r="N1057" s="239" t="s">
        <v>40</v>
      </c>
      <c r="O1057" s="40"/>
      <c r="P1057" s="200">
        <f>O1057*H1057</f>
        <v>0</v>
      </c>
      <c r="Q1057" s="200">
        <v>1.9E-3</v>
      </c>
      <c r="R1057" s="200">
        <f>Q1057*H1057</f>
        <v>2.0222441</v>
      </c>
      <c r="S1057" s="200">
        <v>0</v>
      </c>
      <c r="T1057" s="201">
        <f>S1057*H1057</f>
        <v>0</v>
      </c>
      <c r="AR1057" s="22" t="s">
        <v>345</v>
      </c>
      <c r="AT1057" s="22" t="s">
        <v>290</v>
      </c>
      <c r="AU1057" s="22" t="s">
        <v>79</v>
      </c>
      <c r="AY1057" s="22" t="s">
        <v>171</v>
      </c>
      <c r="BE1057" s="202">
        <f>IF(N1057="základní",J1057,0)</f>
        <v>0</v>
      </c>
      <c r="BF1057" s="202">
        <f>IF(N1057="snížená",J1057,0)</f>
        <v>0</v>
      </c>
      <c r="BG1057" s="202">
        <f>IF(N1057="zákl. přenesená",J1057,0)</f>
        <v>0</v>
      </c>
      <c r="BH1057" s="202">
        <f>IF(N1057="sníž. přenesená",J1057,0)</f>
        <v>0</v>
      </c>
      <c r="BI1057" s="202">
        <f>IF(N1057="nulová",J1057,0)</f>
        <v>0</v>
      </c>
      <c r="BJ1057" s="22" t="s">
        <v>77</v>
      </c>
      <c r="BK1057" s="202">
        <f>ROUND(I1057*H1057,2)</f>
        <v>0</v>
      </c>
      <c r="BL1057" s="22" t="s">
        <v>249</v>
      </c>
      <c r="BM1057" s="22" t="s">
        <v>1409</v>
      </c>
    </row>
    <row r="1058" spans="2:65" s="11" customFormat="1">
      <c r="B1058" s="203"/>
      <c r="C1058" s="204"/>
      <c r="D1058" s="205" t="s">
        <v>180</v>
      </c>
      <c r="E1058" s="204"/>
      <c r="F1058" s="207" t="s">
        <v>1410</v>
      </c>
      <c r="G1058" s="204"/>
      <c r="H1058" s="208">
        <v>1064.3389999999999</v>
      </c>
      <c r="I1058" s="209"/>
      <c r="J1058" s="204"/>
      <c r="K1058" s="204"/>
      <c r="L1058" s="210"/>
      <c r="M1058" s="211"/>
      <c r="N1058" s="212"/>
      <c r="O1058" s="212"/>
      <c r="P1058" s="212"/>
      <c r="Q1058" s="212"/>
      <c r="R1058" s="212"/>
      <c r="S1058" s="212"/>
      <c r="T1058" s="213"/>
      <c r="AT1058" s="214" t="s">
        <v>180</v>
      </c>
      <c r="AU1058" s="214" t="s">
        <v>79</v>
      </c>
      <c r="AV1058" s="11" t="s">
        <v>79</v>
      </c>
      <c r="AW1058" s="11" t="s">
        <v>6</v>
      </c>
      <c r="AX1058" s="11" t="s">
        <v>77</v>
      </c>
      <c r="AY1058" s="214" t="s">
        <v>171</v>
      </c>
    </row>
    <row r="1059" spans="2:65" s="1" customFormat="1" ht="31.5" customHeight="1">
      <c r="B1059" s="39"/>
      <c r="C1059" s="191" t="s">
        <v>1411</v>
      </c>
      <c r="D1059" s="191" t="s">
        <v>173</v>
      </c>
      <c r="E1059" s="192" t="s">
        <v>1412</v>
      </c>
      <c r="F1059" s="193" t="s">
        <v>1413</v>
      </c>
      <c r="G1059" s="194" t="s">
        <v>285</v>
      </c>
      <c r="H1059" s="195">
        <v>55</v>
      </c>
      <c r="I1059" s="196"/>
      <c r="J1059" s="197">
        <f>ROUND(I1059*H1059,2)</f>
        <v>0</v>
      </c>
      <c r="K1059" s="193" t="s">
        <v>177</v>
      </c>
      <c r="L1059" s="59"/>
      <c r="M1059" s="198" t="s">
        <v>21</v>
      </c>
      <c r="N1059" s="199" t="s">
        <v>40</v>
      </c>
      <c r="O1059" s="40"/>
      <c r="P1059" s="200">
        <f>O1059*H1059</f>
        <v>0</v>
      </c>
      <c r="Q1059" s="200">
        <v>7.4999999999999997E-3</v>
      </c>
      <c r="R1059" s="200">
        <f>Q1059*H1059</f>
        <v>0.41249999999999998</v>
      </c>
      <c r="S1059" s="200">
        <v>0</v>
      </c>
      <c r="T1059" s="201">
        <f>S1059*H1059</f>
        <v>0</v>
      </c>
      <c r="AR1059" s="22" t="s">
        <v>249</v>
      </c>
      <c r="AT1059" s="22" t="s">
        <v>173</v>
      </c>
      <c r="AU1059" s="22" t="s">
        <v>79</v>
      </c>
      <c r="AY1059" s="22" t="s">
        <v>171</v>
      </c>
      <c r="BE1059" s="202">
        <f>IF(N1059="základní",J1059,0)</f>
        <v>0</v>
      </c>
      <c r="BF1059" s="202">
        <f>IF(N1059="snížená",J1059,0)</f>
        <v>0</v>
      </c>
      <c r="BG1059" s="202">
        <f>IF(N1059="zákl. přenesená",J1059,0)</f>
        <v>0</v>
      </c>
      <c r="BH1059" s="202">
        <f>IF(N1059="sníž. přenesená",J1059,0)</f>
        <v>0</v>
      </c>
      <c r="BI1059" s="202">
        <f>IF(N1059="nulová",J1059,0)</f>
        <v>0</v>
      </c>
      <c r="BJ1059" s="22" t="s">
        <v>77</v>
      </c>
      <c r="BK1059" s="202">
        <f>ROUND(I1059*H1059,2)</f>
        <v>0</v>
      </c>
      <c r="BL1059" s="22" t="s">
        <v>249</v>
      </c>
      <c r="BM1059" s="22" t="s">
        <v>1414</v>
      </c>
    </row>
    <row r="1060" spans="2:65" s="11" customFormat="1">
      <c r="B1060" s="203"/>
      <c r="C1060" s="204"/>
      <c r="D1060" s="205" t="s">
        <v>180</v>
      </c>
      <c r="E1060" s="206" t="s">
        <v>21</v>
      </c>
      <c r="F1060" s="207" t="s">
        <v>1415</v>
      </c>
      <c r="G1060" s="204"/>
      <c r="H1060" s="208">
        <v>55</v>
      </c>
      <c r="I1060" s="209"/>
      <c r="J1060" s="204"/>
      <c r="K1060" s="204"/>
      <c r="L1060" s="210"/>
      <c r="M1060" s="211"/>
      <c r="N1060" s="212"/>
      <c r="O1060" s="212"/>
      <c r="P1060" s="212"/>
      <c r="Q1060" s="212"/>
      <c r="R1060" s="212"/>
      <c r="S1060" s="212"/>
      <c r="T1060" s="213"/>
      <c r="AT1060" s="214" t="s">
        <v>180</v>
      </c>
      <c r="AU1060" s="214" t="s">
        <v>79</v>
      </c>
      <c r="AV1060" s="11" t="s">
        <v>79</v>
      </c>
      <c r="AW1060" s="11" t="s">
        <v>33</v>
      </c>
      <c r="AX1060" s="11" t="s">
        <v>69</v>
      </c>
      <c r="AY1060" s="214" t="s">
        <v>171</v>
      </c>
    </row>
    <row r="1061" spans="2:65" s="1" customFormat="1" ht="22.5" customHeight="1">
      <c r="B1061" s="39"/>
      <c r="C1061" s="230" t="s">
        <v>1416</v>
      </c>
      <c r="D1061" s="230" t="s">
        <v>290</v>
      </c>
      <c r="E1061" s="231" t="s">
        <v>1407</v>
      </c>
      <c r="F1061" s="232" t="s">
        <v>1408</v>
      </c>
      <c r="G1061" s="233" t="s">
        <v>176</v>
      </c>
      <c r="H1061" s="234">
        <v>50.6</v>
      </c>
      <c r="I1061" s="235"/>
      <c r="J1061" s="236">
        <f>ROUND(I1061*H1061,2)</f>
        <v>0</v>
      </c>
      <c r="K1061" s="232" t="s">
        <v>177</v>
      </c>
      <c r="L1061" s="237"/>
      <c r="M1061" s="238" t="s">
        <v>21</v>
      </c>
      <c r="N1061" s="239" t="s">
        <v>40</v>
      </c>
      <c r="O1061" s="40"/>
      <c r="P1061" s="200">
        <f>O1061*H1061</f>
        <v>0</v>
      </c>
      <c r="Q1061" s="200">
        <v>1.9E-3</v>
      </c>
      <c r="R1061" s="200">
        <f>Q1061*H1061</f>
        <v>9.6140000000000003E-2</v>
      </c>
      <c r="S1061" s="200">
        <v>0</v>
      </c>
      <c r="T1061" s="201">
        <f>S1061*H1061</f>
        <v>0</v>
      </c>
      <c r="AR1061" s="22" t="s">
        <v>345</v>
      </c>
      <c r="AT1061" s="22" t="s">
        <v>290</v>
      </c>
      <c r="AU1061" s="22" t="s">
        <v>79</v>
      </c>
      <c r="AY1061" s="22" t="s">
        <v>171</v>
      </c>
      <c r="BE1061" s="202">
        <f>IF(N1061="základní",J1061,0)</f>
        <v>0</v>
      </c>
      <c r="BF1061" s="202">
        <f>IF(N1061="snížená",J1061,0)</f>
        <v>0</v>
      </c>
      <c r="BG1061" s="202">
        <f>IF(N1061="zákl. přenesená",J1061,0)</f>
        <v>0</v>
      </c>
      <c r="BH1061" s="202">
        <f>IF(N1061="sníž. přenesená",J1061,0)</f>
        <v>0</v>
      </c>
      <c r="BI1061" s="202">
        <f>IF(N1061="nulová",J1061,0)</f>
        <v>0</v>
      </c>
      <c r="BJ1061" s="22" t="s">
        <v>77</v>
      </c>
      <c r="BK1061" s="202">
        <f>ROUND(I1061*H1061,2)</f>
        <v>0</v>
      </c>
      <c r="BL1061" s="22" t="s">
        <v>249</v>
      </c>
      <c r="BM1061" s="22" t="s">
        <v>1417</v>
      </c>
    </row>
    <row r="1062" spans="2:65" s="11" customFormat="1">
      <c r="B1062" s="203"/>
      <c r="C1062" s="204"/>
      <c r="D1062" s="215" t="s">
        <v>180</v>
      </c>
      <c r="E1062" s="216" t="s">
        <v>21</v>
      </c>
      <c r="F1062" s="217" t="s">
        <v>1418</v>
      </c>
      <c r="G1062" s="204"/>
      <c r="H1062" s="218">
        <v>44</v>
      </c>
      <c r="I1062" s="209"/>
      <c r="J1062" s="204"/>
      <c r="K1062" s="204"/>
      <c r="L1062" s="210"/>
      <c r="M1062" s="211"/>
      <c r="N1062" s="212"/>
      <c r="O1062" s="212"/>
      <c r="P1062" s="212"/>
      <c r="Q1062" s="212"/>
      <c r="R1062" s="212"/>
      <c r="S1062" s="212"/>
      <c r="T1062" s="213"/>
      <c r="AT1062" s="214" t="s">
        <v>180</v>
      </c>
      <c r="AU1062" s="214" t="s">
        <v>79</v>
      </c>
      <c r="AV1062" s="11" t="s">
        <v>79</v>
      </c>
      <c r="AW1062" s="11" t="s">
        <v>33</v>
      </c>
      <c r="AX1062" s="11" t="s">
        <v>69</v>
      </c>
      <c r="AY1062" s="214" t="s">
        <v>171</v>
      </c>
    </row>
    <row r="1063" spans="2:65" s="11" customFormat="1">
      <c r="B1063" s="203"/>
      <c r="C1063" s="204"/>
      <c r="D1063" s="205" t="s">
        <v>180</v>
      </c>
      <c r="E1063" s="204"/>
      <c r="F1063" s="207" t="s">
        <v>1419</v>
      </c>
      <c r="G1063" s="204"/>
      <c r="H1063" s="208">
        <v>50.6</v>
      </c>
      <c r="I1063" s="209"/>
      <c r="J1063" s="204"/>
      <c r="K1063" s="204"/>
      <c r="L1063" s="210"/>
      <c r="M1063" s="211"/>
      <c r="N1063" s="212"/>
      <c r="O1063" s="212"/>
      <c r="P1063" s="212"/>
      <c r="Q1063" s="212"/>
      <c r="R1063" s="212"/>
      <c r="S1063" s="212"/>
      <c r="T1063" s="213"/>
      <c r="AT1063" s="214" t="s">
        <v>180</v>
      </c>
      <c r="AU1063" s="214" t="s">
        <v>79</v>
      </c>
      <c r="AV1063" s="11" t="s">
        <v>79</v>
      </c>
      <c r="AW1063" s="11" t="s">
        <v>6</v>
      </c>
      <c r="AX1063" s="11" t="s">
        <v>77</v>
      </c>
      <c r="AY1063" s="214" t="s">
        <v>171</v>
      </c>
    </row>
    <row r="1064" spans="2:65" s="1" customFormat="1" ht="22.5" customHeight="1">
      <c r="B1064" s="39"/>
      <c r="C1064" s="191" t="s">
        <v>1420</v>
      </c>
      <c r="D1064" s="191" t="s">
        <v>173</v>
      </c>
      <c r="E1064" s="192" t="s">
        <v>1421</v>
      </c>
      <c r="F1064" s="193" t="s">
        <v>1422</v>
      </c>
      <c r="G1064" s="194" t="s">
        <v>285</v>
      </c>
      <c r="H1064" s="195">
        <v>116.045</v>
      </c>
      <c r="I1064" s="196"/>
      <c r="J1064" s="197">
        <f>ROUND(I1064*H1064,2)</f>
        <v>0</v>
      </c>
      <c r="K1064" s="193" t="s">
        <v>177</v>
      </c>
      <c r="L1064" s="59"/>
      <c r="M1064" s="198" t="s">
        <v>21</v>
      </c>
      <c r="N1064" s="199" t="s">
        <v>40</v>
      </c>
      <c r="O1064" s="40"/>
      <c r="P1064" s="200">
        <f>O1064*H1064</f>
        <v>0</v>
      </c>
      <c r="Q1064" s="200">
        <v>1.1100000000000001E-3</v>
      </c>
      <c r="R1064" s="200">
        <f>Q1064*H1064</f>
        <v>0.12880995000000001</v>
      </c>
      <c r="S1064" s="200">
        <v>0</v>
      </c>
      <c r="T1064" s="201">
        <f>S1064*H1064</f>
        <v>0</v>
      </c>
      <c r="AR1064" s="22" t="s">
        <v>249</v>
      </c>
      <c r="AT1064" s="22" t="s">
        <v>173</v>
      </c>
      <c r="AU1064" s="22" t="s">
        <v>79</v>
      </c>
      <c r="AY1064" s="22" t="s">
        <v>171</v>
      </c>
      <c r="BE1064" s="202">
        <f>IF(N1064="základní",J1064,0)</f>
        <v>0</v>
      </c>
      <c r="BF1064" s="202">
        <f>IF(N1064="snížená",J1064,0)</f>
        <v>0</v>
      </c>
      <c r="BG1064" s="202">
        <f>IF(N1064="zákl. přenesená",J1064,0)</f>
        <v>0</v>
      </c>
      <c r="BH1064" s="202">
        <f>IF(N1064="sníž. přenesená",J1064,0)</f>
        <v>0</v>
      </c>
      <c r="BI1064" s="202">
        <f>IF(N1064="nulová",J1064,0)</f>
        <v>0</v>
      </c>
      <c r="BJ1064" s="22" t="s">
        <v>77</v>
      </c>
      <c r="BK1064" s="202">
        <f>ROUND(I1064*H1064,2)</f>
        <v>0</v>
      </c>
      <c r="BL1064" s="22" t="s">
        <v>249</v>
      </c>
      <c r="BM1064" s="22" t="s">
        <v>1423</v>
      </c>
    </row>
    <row r="1065" spans="2:65" s="11" customFormat="1">
      <c r="B1065" s="203"/>
      <c r="C1065" s="204"/>
      <c r="D1065" s="215" t="s">
        <v>180</v>
      </c>
      <c r="E1065" s="216" t="s">
        <v>21</v>
      </c>
      <c r="F1065" s="217" t="s">
        <v>1424</v>
      </c>
      <c r="G1065" s="204"/>
      <c r="H1065" s="218">
        <v>66.2</v>
      </c>
      <c r="I1065" s="209"/>
      <c r="J1065" s="204"/>
      <c r="K1065" s="204"/>
      <c r="L1065" s="210"/>
      <c r="M1065" s="211"/>
      <c r="N1065" s="212"/>
      <c r="O1065" s="212"/>
      <c r="P1065" s="212"/>
      <c r="Q1065" s="212"/>
      <c r="R1065" s="212"/>
      <c r="S1065" s="212"/>
      <c r="T1065" s="213"/>
      <c r="AT1065" s="214" t="s">
        <v>180</v>
      </c>
      <c r="AU1065" s="214" t="s">
        <v>79</v>
      </c>
      <c r="AV1065" s="11" t="s">
        <v>79</v>
      </c>
      <c r="AW1065" s="11" t="s">
        <v>33</v>
      </c>
      <c r="AX1065" s="11" t="s">
        <v>69</v>
      </c>
      <c r="AY1065" s="214" t="s">
        <v>171</v>
      </c>
    </row>
    <row r="1066" spans="2:65" s="11" customFormat="1">
      <c r="B1066" s="203"/>
      <c r="C1066" s="204"/>
      <c r="D1066" s="215" t="s">
        <v>180</v>
      </c>
      <c r="E1066" s="216" t="s">
        <v>21</v>
      </c>
      <c r="F1066" s="217" t="s">
        <v>1425</v>
      </c>
      <c r="G1066" s="204"/>
      <c r="H1066" s="218">
        <v>27.78</v>
      </c>
      <c r="I1066" s="209"/>
      <c r="J1066" s="204"/>
      <c r="K1066" s="204"/>
      <c r="L1066" s="210"/>
      <c r="M1066" s="211"/>
      <c r="N1066" s="212"/>
      <c r="O1066" s="212"/>
      <c r="P1066" s="212"/>
      <c r="Q1066" s="212"/>
      <c r="R1066" s="212"/>
      <c r="S1066" s="212"/>
      <c r="T1066" s="213"/>
      <c r="AT1066" s="214" t="s">
        <v>180</v>
      </c>
      <c r="AU1066" s="214" t="s">
        <v>79</v>
      </c>
      <c r="AV1066" s="11" t="s">
        <v>79</v>
      </c>
      <c r="AW1066" s="11" t="s">
        <v>33</v>
      </c>
      <c r="AX1066" s="11" t="s">
        <v>69</v>
      </c>
      <c r="AY1066" s="214" t="s">
        <v>171</v>
      </c>
    </row>
    <row r="1067" spans="2:65" s="11" customFormat="1">
      <c r="B1067" s="203"/>
      <c r="C1067" s="204"/>
      <c r="D1067" s="215" t="s">
        <v>180</v>
      </c>
      <c r="E1067" s="216" t="s">
        <v>21</v>
      </c>
      <c r="F1067" s="217" t="s">
        <v>1426</v>
      </c>
      <c r="G1067" s="204"/>
      <c r="H1067" s="218">
        <v>71.91</v>
      </c>
      <c r="I1067" s="209"/>
      <c r="J1067" s="204"/>
      <c r="K1067" s="204"/>
      <c r="L1067" s="210"/>
      <c r="M1067" s="211"/>
      <c r="N1067" s="212"/>
      <c r="O1067" s="212"/>
      <c r="P1067" s="212"/>
      <c r="Q1067" s="212"/>
      <c r="R1067" s="212"/>
      <c r="S1067" s="212"/>
      <c r="T1067" s="213"/>
      <c r="AT1067" s="214" t="s">
        <v>180</v>
      </c>
      <c r="AU1067" s="214" t="s">
        <v>79</v>
      </c>
      <c r="AV1067" s="11" t="s">
        <v>79</v>
      </c>
      <c r="AW1067" s="11" t="s">
        <v>33</v>
      </c>
      <c r="AX1067" s="11" t="s">
        <v>69</v>
      </c>
      <c r="AY1067" s="214" t="s">
        <v>171</v>
      </c>
    </row>
    <row r="1068" spans="2:65" s="11" customFormat="1">
      <c r="B1068" s="203"/>
      <c r="C1068" s="204"/>
      <c r="D1068" s="215" t="s">
        <v>180</v>
      </c>
      <c r="E1068" s="216" t="s">
        <v>21</v>
      </c>
      <c r="F1068" s="217" t="s">
        <v>1427</v>
      </c>
      <c r="G1068" s="204"/>
      <c r="H1068" s="218">
        <v>66.2</v>
      </c>
      <c r="I1068" s="209"/>
      <c r="J1068" s="204"/>
      <c r="K1068" s="204"/>
      <c r="L1068" s="210"/>
      <c r="M1068" s="211"/>
      <c r="N1068" s="212"/>
      <c r="O1068" s="212"/>
      <c r="P1068" s="212"/>
      <c r="Q1068" s="212"/>
      <c r="R1068" s="212"/>
      <c r="S1068" s="212"/>
      <c r="T1068" s="213"/>
      <c r="AT1068" s="214" t="s">
        <v>180</v>
      </c>
      <c r="AU1068" s="214" t="s">
        <v>79</v>
      </c>
      <c r="AV1068" s="11" t="s">
        <v>79</v>
      </c>
      <c r="AW1068" s="11" t="s">
        <v>33</v>
      </c>
      <c r="AX1068" s="11" t="s">
        <v>69</v>
      </c>
      <c r="AY1068" s="214" t="s">
        <v>171</v>
      </c>
    </row>
    <row r="1069" spans="2:65" s="11" customFormat="1">
      <c r="B1069" s="203"/>
      <c r="C1069" s="204"/>
      <c r="D1069" s="205" t="s">
        <v>180</v>
      </c>
      <c r="E1069" s="204"/>
      <c r="F1069" s="207" t="s">
        <v>1428</v>
      </c>
      <c r="G1069" s="204"/>
      <c r="H1069" s="208">
        <v>116.045</v>
      </c>
      <c r="I1069" s="209"/>
      <c r="J1069" s="204"/>
      <c r="K1069" s="204"/>
      <c r="L1069" s="210"/>
      <c r="M1069" s="211"/>
      <c r="N1069" s="212"/>
      <c r="O1069" s="212"/>
      <c r="P1069" s="212"/>
      <c r="Q1069" s="212"/>
      <c r="R1069" s="212"/>
      <c r="S1069" s="212"/>
      <c r="T1069" s="213"/>
      <c r="AT1069" s="214" t="s">
        <v>180</v>
      </c>
      <c r="AU1069" s="214" t="s">
        <v>79</v>
      </c>
      <c r="AV1069" s="11" t="s">
        <v>79</v>
      </c>
      <c r="AW1069" s="11" t="s">
        <v>6</v>
      </c>
      <c r="AX1069" s="11" t="s">
        <v>77</v>
      </c>
      <c r="AY1069" s="214" t="s">
        <v>171</v>
      </c>
    </row>
    <row r="1070" spans="2:65" s="1" customFormat="1" ht="22.5" customHeight="1">
      <c r="B1070" s="39"/>
      <c r="C1070" s="191" t="s">
        <v>1429</v>
      </c>
      <c r="D1070" s="191" t="s">
        <v>173</v>
      </c>
      <c r="E1070" s="192" t="s">
        <v>1430</v>
      </c>
      <c r="F1070" s="193" t="s">
        <v>1431</v>
      </c>
      <c r="G1070" s="194" t="s">
        <v>285</v>
      </c>
      <c r="H1070" s="195">
        <v>113.32</v>
      </c>
      <c r="I1070" s="196"/>
      <c r="J1070" s="197">
        <f>ROUND(I1070*H1070,2)</f>
        <v>0</v>
      </c>
      <c r="K1070" s="193" t="s">
        <v>177</v>
      </c>
      <c r="L1070" s="59"/>
      <c r="M1070" s="198" t="s">
        <v>21</v>
      </c>
      <c r="N1070" s="199" t="s">
        <v>40</v>
      </c>
      <c r="O1070" s="40"/>
      <c r="P1070" s="200">
        <f>O1070*H1070</f>
        <v>0</v>
      </c>
      <c r="Q1070" s="200">
        <v>1.1100000000000001E-3</v>
      </c>
      <c r="R1070" s="200">
        <f>Q1070*H1070</f>
        <v>0.12578520000000001</v>
      </c>
      <c r="S1070" s="200">
        <v>0</v>
      </c>
      <c r="T1070" s="201">
        <f>S1070*H1070</f>
        <v>0</v>
      </c>
      <c r="AR1070" s="22" t="s">
        <v>249</v>
      </c>
      <c r="AT1070" s="22" t="s">
        <v>173</v>
      </c>
      <c r="AU1070" s="22" t="s">
        <v>79</v>
      </c>
      <c r="AY1070" s="22" t="s">
        <v>171</v>
      </c>
      <c r="BE1070" s="202">
        <f>IF(N1070="základní",J1070,0)</f>
        <v>0</v>
      </c>
      <c r="BF1070" s="202">
        <f>IF(N1070="snížená",J1070,0)</f>
        <v>0</v>
      </c>
      <c r="BG1070" s="202">
        <f>IF(N1070="zákl. přenesená",J1070,0)</f>
        <v>0</v>
      </c>
      <c r="BH1070" s="202">
        <f>IF(N1070="sníž. přenesená",J1070,0)</f>
        <v>0</v>
      </c>
      <c r="BI1070" s="202">
        <f>IF(N1070="nulová",J1070,0)</f>
        <v>0</v>
      </c>
      <c r="BJ1070" s="22" t="s">
        <v>77</v>
      </c>
      <c r="BK1070" s="202">
        <f>ROUND(I1070*H1070,2)</f>
        <v>0</v>
      </c>
      <c r="BL1070" s="22" t="s">
        <v>249</v>
      </c>
      <c r="BM1070" s="22" t="s">
        <v>1432</v>
      </c>
    </row>
    <row r="1071" spans="2:65" s="11" customFormat="1">
      <c r="B1071" s="203"/>
      <c r="C1071" s="204"/>
      <c r="D1071" s="215" t="s">
        <v>180</v>
      </c>
      <c r="E1071" s="216" t="s">
        <v>21</v>
      </c>
      <c r="F1071" s="217" t="s">
        <v>1424</v>
      </c>
      <c r="G1071" s="204"/>
      <c r="H1071" s="218">
        <v>66.2</v>
      </c>
      <c r="I1071" s="209"/>
      <c r="J1071" s="204"/>
      <c r="K1071" s="204"/>
      <c r="L1071" s="210"/>
      <c r="M1071" s="211"/>
      <c r="N1071" s="212"/>
      <c r="O1071" s="212"/>
      <c r="P1071" s="212"/>
      <c r="Q1071" s="212"/>
      <c r="R1071" s="212"/>
      <c r="S1071" s="212"/>
      <c r="T1071" s="213"/>
      <c r="AT1071" s="214" t="s">
        <v>180</v>
      </c>
      <c r="AU1071" s="214" t="s">
        <v>79</v>
      </c>
      <c r="AV1071" s="11" t="s">
        <v>79</v>
      </c>
      <c r="AW1071" s="11" t="s">
        <v>33</v>
      </c>
      <c r="AX1071" s="11" t="s">
        <v>69</v>
      </c>
      <c r="AY1071" s="214" t="s">
        <v>171</v>
      </c>
    </row>
    <row r="1072" spans="2:65" s="11" customFormat="1">
      <c r="B1072" s="203"/>
      <c r="C1072" s="204"/>
      <c r="D1072" s="215" t="s">
        <v>180</v>
      </c>
      <c r="E1072" s="216" t="s">
        <v>21</v>
      </c>
      <c r="F1072" s="217" t="s">
        <v>1425</v>
      </c>
      <c r="G1072" s="204"/>
      <c r="H1072" s="218">
        <v>27.78</v>
      </c>
      <c r="I1072" s="209"/>
      <c r="J1072" s="204"/>
      <c r="K1072" s="204"/>
      <c r="L1072" s="210"/>
      <c r="M1072" s="211"/>
      <c r="N1072" s="212"/>
      <c r="O1072" s="212"/>
      <c r="P1072" s="212"/>
      <c r="Q1072" s="212"/>
      <c r="R1072" s="212"/>
      <c r="S1072" s="212"/>
      <c r="T1072" s="213"/>
      <c r="AT1072" s="214" t="s">
        <v>180</v>
      </c>
      <c r="AU1072" s="214" t="s">
        <v>79</v>
      </c>
      <c r="AV1072" s="11" t="s">
        <v>79</v>
      </c>
      <c r="AW1072" s="11" t="s">
        <v>33</v>
      </c>
      <c r="AX1072" s="11" t="s">
        <v>69</v>
      </c>
      <c r="AY1072" s="214" t="s">
        <v>171</v>
      </c>
    </row>
    <row r="1073" spans="2:65" s="11" customFormat="1">
      <c r="B1073" s="203"/>
      <c r="C1073" s="204"/>
      <c r="D1073" s="215" t="s">
        <v>180</v>
      </c>
      <c r="E1073" s="216" t="s">
        <v>21</v>
      </c>
      <c r="F1073" s="217" t="s">
        <v>1433</v>
      </c>
      <c r="G1073" s="204"/>
      <c r="H1073" s="218">
        <v>66.459999999999994</v>
      </c>
      <c r="I1073" s="209"/>
      <c r="J1073" s="204"/>
      <c r="K1073" s="204"/>
      <c r="L1073" s="210"/>
      <c r="M1073" s="211"/>
      <c r="N1073" s="212"/>
      <c r="O1073" s="212"/>
      <c r="P1073" s="212"/>
      <c r="Q1073" s="212"/>
      <c r="R1073" s="212"/>
      <c r="S1073" s="212"/>
      <c r="T1073" s="213"/>
      <c r="AT1073" s="214" t="s">
        <v>180</v>
      </c>
      <c r="AU1073" s="214" t="s">
        <v>79</v>
      </c>
      <c r="AV1073" s="11" t="s">
        <v>79</v>
      </c>
      <c r="AW1073" s="11" t="s">
        <v>33</v>
      </c>
      <c r="AX1073" s="11" t="s">
        <v>69</v>
      </c>
      <c r="AY1073" s="214" t="s">
        <v>171</v>
      </c>
    </row>
    <row r="1074" spans="2:65" s="11" customFormat="1">
      <c r="B1074" s="203"/>
      <c r="C1074" s="204"/>
      <c r="D1074" s="215" t="s">
        <v>180</v>
      </c>
      <c r="E1074" s="216" t="s">
        <v>21</v>
      </c>
      <c r="F1074" s="217" t="s">
        <v>1427</v>
      </c>
      <c r="G1074" s="204"/>
      <c r="H1074" s="218">
        <v>66.2</v>
      </c>
      <c r="I1074" s="209"/>
      <c r="J1074" s="204"/>
      <c r="K1074" s="204"/>
      <c r="L1074" s="210"/>
      <c r="M1074" s="211"/>
      <c r="N1074" s="212"/>
      <c r="O1074" s="212"/>
      <c r="P1074" s="212"/>
      <c r="Q1074" s="212"/>
      <c r="R1074" s="212"/>
      <c r="S1074" s="212"/>
      <c r="T1074" s="213"/>
      <c r="AT1074" s="214" t="s">
        <v>180</v>
      </c>
      <c r="AU1074" s="214" t="s">
        <v>79</v>
      </c>
      <c r="AV1074" s="11" t="s">
        <v>79</v>
      </c>
      <c r="AW1074" s="11" t="s">
        <v>33</v>
      </c>
      <c r="AX1074" s="11" t="s">
        <v>69</v>
      </c>
      <c r="AY1074" s="214" t="s">
        <v>171</v>
      </c>
    </row>
    <row r="1075" spans="2:65" s="11" customFormat="1">
      <c r="B1075" s="203"/>
      <c r="C1075" s="204"/>
      <c r="D1075" s="205" t="s">
        <v>180</v>
      </c>
      <c r="E1075" s="204"/>
      <c r="F1075" s="207" t="s">
        <v>1434</v>
      </c>
      <c r="G1075" s="204"/>
      <c r="H1075" s="208">
        <v>113.32</v>
      </c>
      <c r="I1075" s="209"/>
      <c r="J1075" s="204"/>
      <c r="K1075" s="204"/>
      <c r="L1075" s="210"/>
      <c r="M1075" s="211"/>
      <c r="N1075" s="212"/>
      <c r="O1075" s="212"/>
      <c r="P1075" s="212"/>
      <c r="Q1075" s="212"/>
      <c r="R1075" s="212"/>
      <c r="S1075" s="212"/>
      <c r="T1075" s="213"/>
      <c r="AT1075" s="214" t="s">
        <v>180</v>
      </c>
      <c r="AU1075" s="214" t="s">
        <v>79</v>
      </c>
      <c r="AV1075" s="11" t="s">
        <v>79</v>
      </c>
      <c r="AW1075" s="11" t="s">
        <v>6</v>
      </c>
      <c r="AX1075" s="11" t="s">
        <v>77</v>
      </c>
      <c r="AY1075" s="214" t="s">
        <v>171</v>
      </c>
    </row>
    <row r="1076" spans="2:65" s="1" customFormat="1" ht="22.5" customHeight="1">
      <c r="B1076" s="39"/>
      <c r="C1076" s="191" t="s">
        <v>1435</v>
      </c>
      <c r="D1076" s="191" t="s">
        <v>173</v>
      </c>
      <c r="E1076" s="192" t="s">
        <v>1436</v>
      </c>
      <c r="F1076" s="193" t="s">
        <v>1437</v>
      </c>
      <c r="G1076" s="194" t="s">
        <v>285</v>
      </c>
      <c r="H1076" s="195">
        <v>2.7250000000000001</v>
      </c>
      <c r="I1076" s="196"/>
      <c r="J1076" s="197">
        <f>ROUND(I1076*H1076,2)</f>
        <v>0</v>
      </c>
      <c r="K1076" s="193" t="s">
        <v>177</v>
      </c>
      <c r="L1076" s="59"/>
      <c r="M1076" s="198" t="s">
        <v>21</v>
      </c>
      <c r="N1076" s="199" t="s">
        <v>40</v>
      </c>
      <c r="O1076" s="40"/>
      <c r="P1076" s="200">
        <f>O1076*H1076</f>
        <v>0</v>
      </c>
      <c r="Q1076" s="200">
        <v>7.9000000000000001E-4</v>
      </c>
      <c r="R1076" s="200">
        <f>Q1076*H1076</f>
        <v>2.1527500000000001E-3</v>
      </c>
      <c r="S1076" s="200">
        <v>0</v>
      </c>
      <c r="T1076" s="201">
        <f>S1076*H1076</f>
        <v>0</v>
      </c>
      <c r="AR1076" s="22" t="s">
        <v>249</v>
      </c>
      <c r="AT1076" s="22" t="s">
        <v>173</v>
      </c>
      <c r="AU1076" s="22" t="s">
        <v>79</v>
      </c>
      <c r="AY1076" s="22" t="s">
        <v>171</v>
      </c>
      <c r="BE1076" s="202">
        <f>IF(N1076="základní",J1076,0)</f>
        <v>0</v>
      </c>
      <c r="BF1076" s="202">
        <f>IF(N1076="snížená",J1076,0)</f>
        <v>0</v>
      </c>
      <c r="BG1076" s="202">
        <f>IF(N1076="zákl. přenesená",J1076,0)</f>
        <v>0</v>
      </c>
      <c r="BH1076" s="202">
        <f>IF(N1076="sníž. přenesená",J1076,0)</f>
        <v>0</v>
      </c>
      <c r="BI1076" s="202">
        <f>IF(N1076="nulová",J1076,0)</f>
        <v>0</v>
      </c>
      <c r="BJ1076" s="22" t="s">
        <v>77</v>
      </c>
      <c r="BK1076" s="202">
        <f>ROUND(I1076*H1076,2)</f>
        <v>0</v>
      </c>
      <c r="BL1076" s="22" t="s">
        <v>249</v>
      </c>
      <c r="BM1076" s="22" t="s">
        <v>1438</v>
      </c>
    </row>
    <row r="1077" spans="2:65" s="11" customFormat="1">
      <c r="B1077" s="203"/>
      <c r="C1077" s="204"/>
      <c r="D1077" s="215" t="s">
        <v>180</v>
      </c>
      <c r="E1077" s="216" t="s">
        <v>21</v>
      </c>
      <c r="F1077" s="217" t="s">
        <v>1439</v>
      </c>
      <c r="G1077" s="204"/>
      <c r="H1077" s="218">
        <v>5.45</v>
      </c>
      <c r="I1077" s="209"/>
      <c r="J1077" s="204"/>
      <c r="K1077" s="204"/>
      <c r="L1077" s="210"/>
      <c r="M1077" s="211"/>
      <c r="N1077" s="212"/>
      <c r="O1077" s="212"/>
      <c r="P1077" s="212"/>
      <c r="Q1077" s="212"/>
      <c r="R1077" s="212"/>
      <c r="S1077" s="212"/>
      <c r="T1077" s="213"/>
      <c r="AT1077" s="214" t="s">
        <v>180</v>
      </c>
      <c r="AU1077" s="214" t="s">
        <v>79</v>
      </c>
      <c r="AV1077" s="11" t="s">
        <v>79</v>
      </c>
      <c r="AW1077" s="11" t="s">
        <v>33</v>
      </c>
      <c r="AX1077" s="11" t="s">
        <v>69</v>
      </c>
      <c r="AY1077" s="214" t="s">
        <v>171</v>
      </c>
    </row>
    <row r="1078" spans="2:65" s="11" customFormat="1">
      <c r="B1078" s="203"/>
      <c r="C1078" s="204"/>
      <c r="D1078" s="205" t="s">
        <v>180</v>
      </c>
      <c r="E1078" s="204"/>
      <c r="F1078" s="207" t="s">
        <v>1440</v>
      </c>
      <c r="G1078" s="204"/>
      <c r="H1078" s="208">
        <v>2.7250000000000001</v>
      </c>
      <c r="I1078" s="209"/>
      <c r="J1078" s="204"/>
      <c r="K1078" s="204"/>
      <c r="L1078" s="210"/>
      <c r="M1078" s="211"/>
      <c r="N1078" s="212"/>
      <c r="O1078" s="212"/>
      <c r="P1078" s="212"/>
      <c r="Q1078" s="212"/>
      <c r="R1078" s="212"/>
      <c r="S1078" s="212"/>
      <c r="T1078" s="213"/>
      <c r="AT1078" s="214" t="s">
        <v>180</v>
      </c>
      <c r="AU1078" s="214" t="s">
        <v>79</v>
      </c>
      <c r="AV1078" s="11" t="s">
        <v>79</v>
      </c>
      <c r="AW1078" s="11" t="s">
        <v>6</v>
      </c>
      <c r="AX1078" s="11" t="s">
        <v>77</v>
      </c>
      <c r="AY1078" s="214" t="s">
        <v>171</v>
      </c>
    </row>
    <row r="1079" spans="2:65" s="1" customFormat="1" ht="22.5" customHeight="1">
      <c r="B1079" s="39"/>
      <c r="C1079" s="191" t="s">
        <v>1441</v>
      </c>
      <c r="D1079" s="191" t="s">
        <v>173</v>
      </c>
      <c r="E1079" s="192" t="s">
        <v>1442</v>
      </c>
      <c r="F1079" s="193" t="s">
        <v>1443</v>
      </c>
      <c r="G1079" s="194" t="s">
        <v>176</v>
      </c>
      <c r="H1079" s="195">
        <v>809.46699999999998</v>
      </c>
      <c r="I1079" s="196"/>
      <c r="J1079" s="197">
        <f>ROUND(I1079*H1079,2)</f>
        <v>0</v>
      </c>
      <c r="K1079" s="193" t="s">
        <v>177</v>
      </c>
      <c r="L1079" s="59"/>
      <c r="M1079" s="198" t="s">
        <v>21</v>
      </c>
      <c r="N1079" s="199" t="s">
        <v>40</v>
      </c>
      <c r="O1079" s="40"/>
      <c r="P1079" s="200">
        <f>O1079*H1079</f>
        <v>0</v>
      </c>
      <c r="Q1079" s="200">
        <v>0</v>
      </c>
      <c r="R1079" s="200">
        <f>Q1079*H1079</f>
        <v>0</v>
      </c>
      <c r="S1079" s="200">
        <v>0</v>
      </c>
      <c r="T1079" s="201">
        <f>S1079*H1079</f>
        <v>0</v>
      </c>
      <c r="AR1079" s="22" t="s">
        <v>249</v>
      </c>
      <c r="AT1079" s="22" t="s">
        <v>173</v>
      </c>
      <c r="AU1079" s="22" t="s">
        <v>79</v>
      </c>
      <c r="AY1079" s="22" t="s">
        <v>171</v>
      </c>
      <c r="BE1079" s="202">
        <f>IF(N1079="základní",J1079,0)</f>
        <v>0</v>
      </c>
      <c r="BF1079" s="202">
        <f>IF(N1079="snížená",J1079,0)</f>
        <v>0</v>
      </c>
      <c r="BG1079" s="202">
        <f>IF(N1079="zákl. přenesená",J1079,0)</f>
        <v>0</v>
      </c>
      <c r="BH1079" s="202">
        <f>IF(N1079="sníž. přenesená",J1079,0)</f>
        <v>0</v>
      </c>
      <c r="BI1079" s="202">
        <f>IF(N1079="nulová",J1079,0)</f>
        <v>0</v>
      </c>
      <c r="BJ1079" s="22" t="s">
        <v>77</v>
      </c>
      <c r="BK1079" s="202">
        <f>ROUND(I1079*H1079,2)</f>
        <v>0</v>
      </c>
      <c r="BL1079" s="22" t="s">
        <v>249</v>
      </c>
      <c r="BM1079" s="22" t="s">
        <v>1444</v>
      </c>
    </row>
    <row r="1080" spans="2:65" s="11" customFormat="1">
      <c r="B1080" s="203"/>
      <c r="C1080" s="204"/>
      <c r="D1080" s="215" t="s">
        <v>180</v>
      </c>
      <c r="E1080" s="216" t="s">
        <v>21</v>
      </c>
      <c r="F1080" s="217" t="s">
        <v>1445</v>
      </c>
      <c r="G1080" s="204"/>
      <c r="H1080" s="218">
        <v>254.54300000000001</v>
      </c>
      <c r="I1080" s="209"/>
      <c r="J1080" s="204"/>
      <c r="K1080" s="204"/>
      <c r="L1080" s="210"/>
      <c r="M1080" s="211"/>
      <c r="N1080" s="212"/>
      <c r="O1080" s="212"/>
      <c r="P1080" s="212"/>
      <c r="Q1080" s="212"/>
      <c r="R1080" s="212"/>
      <c r="S1080" s="212"/>
      <c r="T1080" s="213"/>
      <c r="AT1080" s="214" t="s">
        <v>180</v>
      </c>
      <c r="AU1080" s="214" t="s">
        <v>79</v>
      </c>
      <c r="AV1080" s="11" t="s">
        <v>79</v>
      </c>
      <c r="AW1080" s="11" t="s">
        <v>33</v>
      </c>
      <c r="AX1080" s="11" t="s">
        <v>69</v>
      </c>
      <c r="AY1080" s="214" t="s">
        <v>171</v>
      </c>
    </row>
    <row r="1081" spans="2:65" s="11" customFormat="1">
      <c r="B1081" s="203"/>
      <c r="C1081" s="204"/>
      <c r="D1081" s="215" t="s">
        <v>180</v>
      </c>
      <c r="E1081" s="216" t="s">
        <v>21</v>
      </c>
      <c r="F1081" s="217" t="s">
        <v>1446</v>
      </c>
      <c r="G1081" s="204"/>
      <c r="H1081" s="218">
        <v>42.828000000000003</v>
      </c>
      <c r="I1081" s="209"/>
      <c r="J1081" s="204"/>
      <c r="K1081" s="204"/>
      <c r="L1081" s="210"/>
      <c r="M1081" s="211"/>
      <c r="N1081" s="212"/>
      <c r="O1081" s="212"/>
      <c r="P1081" s="212"/>
      <c r="Q1081" s="212"/>
      <c r="R1081" s="212"/>
      <c r="S1081" s="212"/>
      <c r="T1081" s="213"/>
      <c r="AT1081" s="214" t="s">
        <v>180</v>
      </c>
      <c r="AU1081" s="214" t="s">
        <v>79</v>
      </c>
      <c r="AV1081" s="11" t="s">
        <v>79</v>
      </c>
      <c r="AW1081" s="11" t="s">
        <v>33</v>
      </c>
      <c r="AX1081" s="11" t="s">
        <v>69</v>
      </c>
      <c r="AY1081" s="214" t="s">
        <v>171</v>
      </c>
    </row>
    <row r="1082" spans="2:65" s="11" customFormat="1">
      <c r="B1082" s="203"/>
      <c r="C1082" s="204"/>
      <c r="D1082" s="215" t="s">
        <v>180</v>
      </c>
      <c r="E1082" s="216" t="s">
        <v>21</v>
      </c>
      <c r="F1082" s="217" t="s">
        <v>1447</v>
      </c>
      <c r="G1082" s="204"/>
      <c r="H1082" s="218">
        <v>257.553</v>
      </c>
      <c r="I1082" s="209"/>
      <c r="J1082" s="204"/>
      <c r="K1082" s="204"/>
      <c r="L1082" s="210"/>
      <c r="M1082" s="211"/>
      <c r="N1082" s="212"/>
      <c r="O1082" s="212"/>
      <c r="P1082" s="212"/>
      <c r="Q1082" s="212"/>
      <c r="R1082" s="212"/>
      <c r="S1082" s="212"/>
      <c r="T1082" s="213"/>
      <c r="AT1082" s="214" t="s">
        <v>180</v>
      </c>
      <c r="AU1082" s="214" t="s">
        <v>79</v>
      </c>
      <c r="AV1082" s="11" t="s">
        <v>79</v>
      </c>
      <c r="AW1082" s="11" t="s">
        <v>33</v>
      </c>
      <c r="AX1082" s="11" t="s">
        <v>69</v>
      </c>
      <c r="AY1082" s="214" t="s">
        <v>171</v>
      </c>
    </row>
    <row r="1083" spans="2:65" s="11" customFormat="1">
      <c r="B1083" s="203"/>
      <c r="C1083" s="204"/>
      <c r="D1083" s="205" t="s">
        <v>180</v>
      </c>
      <c r="E1083" s="206" t="s">
        <v>21</v>
      </c>
      <c r="F1083" s="207" t="s">
        <v>1448</v>
      </c>
      <c r="G1083" s="204"/>
      <c r="H1083" s="208">
        <v>254.54300000000001</v>
      </c>
      <c r="I1083" s="209"/>
      <c r="J1083" s="204"/>
      <c r="K1083" s="204"/>
      <c r="L1083" s="210"/>
      <c r="M1083" s="211"/>
      <c r="N1083" s="212"/>
      <c r="O1083" s="212"/>
      <c r="P1083" s="212"/>
      <c r="Q1083" s="212"/>
      <c r="R1083" s="212"/>
      <c r="S1083" s="212"/>
      <c r="T1083" s="213"/>
      <c r="AT1083" s="214" t="s">
        <v>180</v>
      </c>
      <c r="AU1083" s="214" t="s">
        <v>79</v>
      </c>
      <c r="AV1083" s="11" t="s">
        <v>79</v>
      </c>
      <c r="AW1083" s="11" t="s">
        <v>33</v>
      </c>
      <c r="AX1083" s="11" t="s">
        <v>69</v>
      </c>
      <c r="AY1083" s="214" t="s">
        <v>171</v>
      </c>
    </row>
    <row r="1084" spans="2:65" s="1" customFormat="1" ht="22.5" customHeight="1">
      <c r="B1084" s="39"/>
      <c r="C1084" s="191" t="s">
        <v>1449</v>
      </c>
      <c r="D1084" s="191" t="s">
        <v>173</v>
      </c>
      <c r="E1084" s="192" t="s">
        <v>1450</v>
      </c>
      <c r="F1084" s="193" t="s">
        <v>1451</v>
      </c>
      <c r="G1084" s="194" t="s">
        <v>176</v>
      </c>
      <c r="H1084" s="195">
        <v>809.46699999999998</v>
      </c>
      <c r="I1084" s="196"/>
      <c r="J1084" s="197">
        <f>ROUND(I1084*H1084,2)</f>
        <v>0</v>
      </c>
      <c r="K1084" s="193" t="s">
        <v>177</v>
      </c>
      <c r="L1084" s="59"/>
      <c r="M1084" s="198" t="s">
        <v>21</v>
      </c>
      <c r="N1084" s="199" t="s">
        <v>40</v>
      </c>
      <c r="O1084" s="40"/>
      <c r="P1084" s="200">
        <f>O1084*H1084</f>
        <v>0</v>
      </c>
      <c r="Q1084" s="200">
        <v>0</v>
      </c>
      <c r="R1084" s="200">
        <f>Q1084*H1084</f>
        <v>0</v>
      </c>
      <c r="S1084" s="200">
        <v>0</v>
      </c>
      <c r="T1084" s="201">
        <f>S1084*H1084</f>
        <v>0</v>
      </c>
      <c r="AR1084" s="22" t="s">
        <v>249</v>
      </c>
      <c r="AT1084" s="22" t="s">
        <v>173</v>
      </c>
      <c r="AU1084" s="22" t="s">
        <v>79</v>
      </c>
      <c r="AY1084" s="22" t="s">
        <v>171</v>
      </c>
      <c r="BE1084" s="202">
        <f>IF(N1084="základní",J1084,0)</f>
        <v>0</v>
      </c>
      <c r="BF1084" s="202">
        <f>IF(N1084="snížená",J1084,0)</f>
        <v>0</v>
      </c>
      <c r="BG1084" s="202">
        <f>IF(N1084="zákl. přenesená",J1084,0)</f>
        <v>0</v>
      </c>
      <c r="BH1084" s="202">
        <f>IF(N1084="sníž. přenesená",J1084,0)</f>
        <v>0</v>
      </c>
      <c r="BI1084" s="202">
        <f>IF(N1084="nulová",J1084,0)</f>
        <v>0</v>
      </c>
      <c r="BJ1084" s="22" t="s">
        <v>77</v>
      </c>
      <c r="BK1084" s="202">
        <f>ROUND(I1084*H1084,2)</f>
        <v>0</v>
      </c>
      <c r="BL1084" s="22" t="s">
        <v>249</v>
      </c>
      <c r="BM1084" s="22" t="s">
        <v>1452</v>
      </c>
    </row>
    <row r="1085" spans="2:65" s="11" customFormat="1">
      <c r="B1085" s="203"/>
      <c r="C1085" s="204"/>
      <c r="D1085" s="215" t="s">
        <v>180</v>
      </c>
      <c r="E1085" s="216" t="s">
        <v>21</v>
      </c>
      <c r="F1085" s="217" t="s">
        <v>1445</v>
      </c>
      <c r="G1085" s="204"/>
      <c r="H1085" s="218">
        <v>254.54300000000001</v>
      </c>
      <c r="I1085" s="209"/>
      <c r="J1085" s="204"/>
      <c r="K1085" s="204"/>
      <c r="L1085" s="210"/>
      <c r="M1085" s="211"/>
      <c r="N1085" s="212"/>
      <c r="O1085" s="212"/>
      <c r="P1085" s="212"/>
      <c r="Q1085" s="212"/>
      <c r="R1085" s="212"/>
      <c r="S1085" s="212"/>
      <c r="T1085" s="213"/>
      <c r="AT1085" s="214" t="s">
        <v>180</v>
      </c>
      <c r="AU1085" s="214" t="s">
        <v>79</v>
      </c>
      <c r="AV1085" s="11" t="s">
        <v>79</v>
      </c>
      <c r="AW1085" s="11" t="s">
        <v>33</v>
      </c>
      <c r="AX1085" s="11" t="s">
        <v>69</v>
      </c>
      <c r="AY1085" s="214" t="s">
        <v>171</v>
      </c>
    </row>
    <row r="1086" spans="2:65" s="11" customFormat="1">
      <c r="B1086" s="203"/>
      <c r="C1086" s="204"/>
      <c r="D1086" s="215" t="s">
        <v>180</v>
      </c>
      <c r="E1086" s="216" t="s">
        <v>21</v>
      </c>
      <c r="F1086" s="217" t="s">
        <v>1446</v>
      </c>
      <c r="G1086" s="204"/>
      <c r="H1086" s="218">
        <v>42.828000000000003</v>
      </c>
      <c r="I1086" s="209"/>
      <c r="J1086" s="204"/>
      <c r="K1086" s="204"/>
      <c r="L1086" s="210"/>
      <c r="M1086" s="211"/>
      <c r="N1086" s="212"/>
      <c r="O1086" s="212"/>
      <c r="P1086" s="212"/>
      <c r="Q1086" s="212"/>
      <c r="R1086" s="212"/>
      <c r="S1086" s="212"/>
      <c r="T1086" s="213"/>
      <c r="AT1086" s="214" t="s">
        <v>180</v>
      </c>
      <c r="AU1086" s="214" t="s">
        <v>79</v>
      </c>
      <c r="AV1086" s="11" t="s">
        <v>79</v>
      </c>
      <c r="AW1086" s="11" t="s">
        <v>33</v>
      </c>
      <c r="AX1086" s="11" t="s">
        <v>69</v>
      </c>
      <c r="AY1086" s="214" t="s">
        <v>171</v>
      </c>
    </row>
    <row r="1087" spans="2:65" s="11" customFormat="1">
      <c r="B1087" s="203"/>
      <c r="C1087" s="204"/>
      <c r="D1087" s="215" t="s">
        <v>180</v>
      </c>
      <c r="E1087" s="216" t="s">
        <v>21</v>
      </c>
      <c r="F1087" s="217" t="s">
        <v>1447</v>
      </c>
      <c r="G1087" s="204"/>
      <c r="H1087" s="218">
        <v>257.553</v>
      </c>
      <c r="I1087" s="209"/>
      <c r="J1087" s="204"/>
      <c r="K1087" s="204"/>
      <c r="L1087" s="210"/>
      <c r="M1087" s="211"/>
      <c r="N1087" s="212"/>
      <c r="O1087" s="212"/>
      <c r="P1087" s="212"/>
      <c r="Q1087" s="212"/>
      <c r="R1087" s="212"/>
      <c r="S1087" s="212"/>
      <c r="T1087" s="213"/>
      <c r="AT1087" s="214" t="s">
        <v>180</v>
      </c>
      <c r="AU1087" s="214" t="s">
        <v>79</v>
      </c>
      <c r="AV1087" s="11" t="s">
        <v>79</v>
      </c>
      <c r="AW1087" s="11" t="s">
        <v>33</v>
      </c>
      <c r="AX1087" s="11" t="s">
        <v>69</v>
      </c>
      <c r="AY1087" s="214" t="s">
        <v>171</v>
      </c>
    </row>
    <row r="1088" spans="2:65" s="11" customFormat="1">
      <c r="B1088" s="203"/>
      <c r="C1088" s="204"/>
      <c r="D1088" s="205" t="s">
        <v>180</v>
      </c>
      <c r="E1088" s="206" t="s">
        <v>21</v>
      </c>
      <c r="F1088" s="207" t="s">
        <v>1448</v>
      </c>
      <c r="G1088" s="204"/>
      <c r="H1088" s="208">
        <v>254.54300000000001</v>
      </c>
      <c r="I1088" s="209"/>
      <c r="J1088" s="204"/>
      <c r="K1088" s="204"/>
      <c r="L1088" s="210"/>
      <c r="M1088" s="211"/>
      <c r="N1088" s="212"/>
      <c r="O1088" s="212"/>
      <c r="P1088" s="212"/>
      <c r="Q1088" s="212"/>
      <c r="R1088" s="212"/>
      <c r="S1088" s="212"/>
      <c r="T1088" s="213"/>
      <c r="AT1088" s="214" t="s">
        <v>180</v>
      </c>
      <c r="AU1088" s="214" t="s">
        <v>79</v>
      </c>
      <c r="AV1088" s="11" t="s">
        <v>79</v>
      </c>
      <c r="AW1088" s="11" t="s">
        <v>33</v>
      </c>
      <c r="AX1088" s="11" t="s">
        <v>69</v>
      </c>
      <c r="AY1088" s="214" t="s">
        <v>171</v>
      </c>
    </row>
    <row r="1089" spans="2:65" s="1" customFormat="1" ht="22.5" customHeight="1">
      <c r="B1089" s="39"/>
      <c r="C1089" s="230" t="s">
        <v>1453</v>
      </c>
      <c r="D1089" s="230" t="s">
        <v>290</v>
      </c>
      <c r="E1089" s="231" t="s">
        <v>1454</v>
      </c>
      <c r="F1089" s="232" t="s">
        <v>1455</v>
      </c>
      <c r="G1089" s="233" t="s">
        <v>176</v>
      </c>
      <c r="H1089" s="234">
        <v>1861.7739999999999</v>
      </c>
      <c r="I1089" s="235"/>
      <c r="J1089" s="236">
        <f>ROUND(I1089*H1089,2)</f>
        <v>0</v>
      </c>
      <c r="K1089" s="232" t="s">
        <v>177</v>
      </c>
      <c r="L1089" s="237"/>
      <c r="M1089" s="238" t="s">
        <v>21</v>
      </c>
      <c r="N1089" s="239" t="s">
        <v>40</v>
      </c>
      <c r="O1089" s="40"/>
      <c r="P1089" s="200">
        <f>O1089*H1089</f>
        <v>0</v>
      </c>
      <c r="Q1089" s="200">
        <v>2.9999999999999997E-4</v>
      </c>
      <c r="R1089" s="200">
        <f>Q1089*H1089</f>
        <v>0.55853219999999992</v>
      </c>
      <c r="S1089" s="200">
        <v>0</v>
      </c>
      <c r="T1089" s="201">
        <f>S1089*H1089</f>
        <v>0</v>
      </c>
      <c r="AR1089" s="22" t="s">
        <v>345</v>
      </c>
      <c r="AT1089" s="22" t="s">
        <v>290</v>
      </c>
      <c r="AU1089" s="22" t="s">
        <v>79</v>
      </c>
      <c r="AY1089" s="22" t="s">
        <v>171</v>
      </c>
      <c r="BE1089" s="202">
        <f>IF(N1089="základní",J1089,0)</f>
        <v>0</v>
      </c>
      <c r="BF1089" s="202">
        <f>IF(N1089="snížená",J1089,0)</f>
        <v>0</v>
      </c>
      <c r="BG1089" s="202">
        <f>IF(N1089="zákl. přenesená",J1089,0)</f>
        <v>0</v>
      </c>
      <c r="BH1089" s="202">
        <f>IF(N1089="sníž. přenesená",J1089,0)</f>
        <v>0</v>
      </c>
      <c r="BI1089" s="202">
        <f>IF(N1089="nulová",J1089,0)</f>
        <v>0</v>
      </c>
      <c r="BJ1089" s="22" t="s">
        <v>77</v>
      </c>
      <c r="BK1089" s="202">
        <f>ROUND(I1089*H1089,2)</f>
        <v>0</v>
      </c>
      <c r="BL1089" s="22" t="s">
        <v>249</v>
      </c>
      <c r="BM1089" s="22" t="s">
        <v>1456</v>
      </c>
    </row>
    <row r="1090" spans="2:65" s="11" customFormat="1">
      <c r="B1090" s="203"/>
      <c r="C1090" s="204"/>
      <c r="D1090" s="215" t="s">
        <v>180</v>
      </c>
      <c r="E1090" s="216" t="s">
        <v>21</v>
      </c>
      <c r="F1090" s="217" t="s">
        <v>1457</v>
      </c>
      <c r="G1090" s="204"/>
      <c r="H1090" s="218">
        <v>809.46699999999998</v>
      </c>
      <c r="I1090" s="209"/>
      <c r="J1090" s="204"/>
      <c r="K1090" s="204"/>
      <c r="L1090" s="210"/>
      <c r="M1090" s="211"/>
      <c r="N1090" s="212"/>
      <c r="O1090" s="212"/>
      <c r="P1090" s="212"/>
      <c r="Q1090" s="212"/>
      <c r="R1090" s="212"/>
      <c r="S1090" s="212"/>
      <c r="T1090" s="213"/>
      <c r="AT1090" s="214" t="s">
        <v>180</v>
      </c>
      <c r="AU1090" s="214" t="s">
        <v>79</v>
      </c>
      <c r="AV1090" s="11" t="s">
        <v>79</v>
      </c>
      <c r="AW1090" s="11" t="s">
        <v>33</v>
      </c>
      <c r="AX1090" s="11" t="s">
        <v>69</v>
      </c>
      <c r="AY1090" s="214" t="s">
        <v>171</v>
      </c>
    </row>
    <row r="1091" spans="2:65" s="11" customFormat="1">
      <c r="B1091" s="203"/>
      <c r="C1091" s="204"/>
      <c r="D1091" s="215" t="s">
        <v>180</v>
      </c>
      <c r="E1091" s="216" t="s">
        <v>21</v>
      </c>
      <c r="F1091" s="217" t="s">
        <v>1458</v>
      </c>
      <c r="G1091" s="204"/>
      <c r="H1091" s="218">
        <v>809.46699999999998</v>
      </c>
      <c r="I1091" s="209"/>
      <c r="J1091" s="204"/>
      <c r="K1091" s="204"/>
      <c r="L1091" s="210"/>
      <c r="M1091" s="211"/>
      <c r="N1091" s="212"/>
      <c r="O1091" s="212"/>
      <c r="P1091" s="212"/>
      <c r="Q1091" s="212"/>
      <c r="R1091" s="212"/>
      <c r="S1091" s="212"/>
      <c r="T1091" s="213"/>
      <c r="AT1091" s="214" t="s">
        <v>180</v>
      </c>
      <c r="AU1091" s="214" t="s">
        <v>79</v>
      </c>
      <c r="AV1091" s="11" t="s">
        <v>79</v>
      </c>
      <c r="AW1091" s="11" t="s">
        <v>33</v>
      </c>
      <c r="AX1091" s="11" t="s">
        <v>69</v>
      </c>
      <c r="AY1091" s="214" t="s">
        <v>171</v>
      </c>
    </row>
    <row r="1092" spans="2:65" s="11" customFormat="1">
      <c r="B1092" s="203"/>
      <c r="C1092" s="204"/>
      <c r="D1092" s="205" t="s">
        <v>180</v>
      </c>
      <c r="E1092" s="204"/>
      <c r="F1092" s="207" t="s">
        <v>1459</v>
      </c>
      <c r="G1092" s="204"/>
      <c r="H1092" s="208">
        <v>1861.7739999999999</v>
      </c>
      <c r="I1092" s="209"/>
      <c r="J1092" s="204"/>
      <c r="K1092" s="204"/>
      <c r="L1092" s="210"/>
      <c r="M1092" s="211"/>
      <c r="N1092" s="212"/>
      <c r="O1092" s="212"/>
      <c r="P1092" s="212"/>
      <c r="Q1092" s="212"/>
      <c r="R1092" s="212"/>
      <c r="S1092" s="212"/>
      <c r="T1092" s="213"/>
      <c r="AT1092" s="214" t="s">
        <v>180</v>
      </c>
      <c r="AU1092" s="214" t="s">
        <v>79</v>
      </c>
      <c r="AV1092" s="11" t="s">
        <v>79</v>
      </c>
      <c r="AW1092" s="11" t="s">
        <v>6</v>
      </c>
      <c r="AX1092" s="11" t="s">
        <v>77</v>
      </c>
      <c r="AY1092" s="214" t="s">
        <v>171</v>
      </c>
    </row>
    <row r="1093" spans="2:65" s="1" customFormat="1" ht="22.5" customHeight="1">
      <c r="B1093" s="39"/>
      <c r="C1093" s="191" t="s">
        <v>1460</v>
      </c>
      <c r="D1093" s="191" t="s">
        <v>173</v>
      </c>
      <c r="E1093" s="192" t="s">
        <v>1461</v>
      </c>
      <c r="F1093" s="193" t="s">
        <v>1462</v>
      </c>
      <c r="G1093" s="194" t="s">
        <v>176</v>
      </c>
      <c r="H1093" s="195">
        <v>809.46699999999998</v>
      </c>
      <c r="I1093" s="196"/>
      <c r="J1093" s="197">
        <f>ROUND(I1093*H1093,2)</f>
        <v>0</v>
      </c>
      <c r="K1093" s="193" t="s">
        <v>177</v>
      </c>
      <c r="L1093" s="59"/>
      <c r="M1093" s="198" t="s">
        <v>21</v>
      </c>
      <c r="N1093" s="199" t="s">
        <v>40</v>
      </c>
      <c r="O1093" s="40"/>
      <c r="P1093" s="200">
        <f>O1093*H1093</f>
        <v>0</v>
      </c>
      <c r="Q1093" s="200">
        <v>0</v>
      </c>
      <c r="R1093" s="200">
        <f>Q1093*H1093</f>
        <v>0</v>
      </c>
      <c r="S1093" s="200">
        <v>0</v>
      </c>
      <c r="T1093" s="201">
        <f>S1093*H1093</f>
        <v>0</v>
      </c>
      <c r="AR1093" s="22" t="s">
        <v>249</v>
      </c>
      <c r="AT1093" s="22" t="s">
        <v>173</v>
      </c>
      <c r="AU1093" s="22" t="s">
        <v>79</v>
      </c>
      <c r="AY1093" s="22" t="s">
        <v>171</v>
      </c>
      <c r="BE1093" s="202">
        <f>IF(N1093="základní",J1093,0)</f>
        <v>0</v>
      </c>
      <c r="BF1093" s="202">
        <f>IF(N1093="snížená",J1093,0)</f>
        <v>0</v>
      </c>
      <c r="BG1093" s="202">
        <f>IF(N1093="zákl. přenesená",J1093,0)</f>
        <v>0</v>
      </c>
      <c r="BH1093" s="202">
        <f>IF(N1093="sníž. přenesená",J1093,0)</f>
        <v>0</v>
      </c>
      <c r="BI1093" s="202">
        <f>IF(N1093="nulová",J1093,0)</f>
        <v>0</v>
      </c>
      <c r="BJ1093" s="22" t="s">
        <v>77</v>
      </c>
      <c r="BK1093" s="202">
        <f>ROUND(I1093*H1093,2)</f>
        <v>0</v>
      </c>
      <c r="BL1093" s="22" t="s">
        <v>249</v>
      </c>
      <c r="BM1093" s="22" t="s">
        <v>1463</v>
      </c>
    </row>
    <row r="1094" spans="2:65" s="11" customFormat="1">
      <c r="B1094" s="203"/>
      <c r="C1094" s="204"/>
      <c r="D1094" s="215" t="s">
        <v>180</v>
      </c>
      <c r="E1094" s="216" t="s">
        <v>21</v>
      </c>
      <c r="F1094" s="217" t="s">
        <v>1445</v>
      </c>
      <c r="G1094" s="204"/>
      <c r="H1094" s="218">
        <v>254.54300000000001</v>
      </c>
      <c r="I1094" s="209"/>
      <c r="J1094" s="204"/>
      <c r="K1094" s="204"/>
      <c r="L1094" s="210"/>
      <c r="M1094" s="211"/>
      <c r="N1094" s="212"/>
      <c r="O1094" s="212"/>
      <c r="P1094" s="212"/>
      <c r="Q1094" s="212"/>
      <c r="R1094" s="212"/>
      <c r="S1094" s="212"/>
      <c r="T1094" s="213"/>
      <c r="AT1094" s="214" t="s">
        <v>180</v>
      </c>
      <c r="AU1094" s="214" t="s">
        <v>79</v>
      </c>
      <c r="AV1094" s="11" t="s">
        <v>79</v>
      </c>
      <c r="AW1094" s="11" t="s">
        <v>33</v>
      </c>
      <c r="AX1094" s="11" t="s">
        <v>69</v>
      </c>
      <c r="AY1094" s="214" t="s">
        <v>171</v>
      </c>
    </row>
    <row r="1095" spans="2:65" s="11" customFormat="1">
      <c r="B1095" s="203"/>
      <c r="C1095" s="204"/>
      <c r="D1095" s="215" t="s">
        <v>180</v>
      </c>
      <c r="E1095" s="216" t="s">
        <v>21</v>
      </c>
      <c r="F1095" s="217" t="s">
        <v>1446</v>
      </c>
      <c r="G1095" s="204"/>
      <c r="H1095" s="218">
        <v>42.828000000000003</v>
      </c>
      <c r="I1095" s="209"/>
      <c r="J1095" s="204"/>
      <c r="K1095" s="204"/>
      <c r="L1095" s="210"/>
      <c r="M1095" s="211"/>
      <c r="N1095" s="212"/>
      <c r="O1095" s="212"/>
      <c r="P1095" s="212"/>
      <c r="Q1095" s="212"/>
      <c r="R1095" s="212"/>
      <c r="S1095" s="212"/>
      <c r="T1095" s="213"/>
      <c r="AT1095" s="214" t="s">
        <v>180</v>
      </c>
      <c r="AU1095" s="214" t="s">
        <v>79</v>
      </c>
      <c r="AV1095" s="11" t="s">
        <v>79</v>
      </c>
      <c r="AW1095" s="11" t="s">
        <v>33</v>
      </c>
      <c r="AX1095" s="11" t="s">
        <v>69</v>
      </c>
      <c r="AY1095" s="214" t="s">
        <v>171</v>
      </c>
    </row>
    <row r="1096" spans="2:65" s="11" customFormat="1">
      <c r="B1096" s="203"/>
      <c r="C1096" s="204"/>
      <c r="D1096" s="215" t="s">
        <v>180</v>
      </c>
      <c r="E1096" s="216" t="s">
        <v>21</v>
      </c>
      <c r="F1096" s="217" t="s">
        <v>1447</v>
      </c>
      <c r="G1096" s="204"/>
      <c r="H1096" s="218">
        <v>257.553</v>
      </c>
      <c r="I1096" s="209"/>
      <c r="J1096" s="204"/>
      <c r="K1096" s="204"/>
      <c r="L1096" s="210"/>
      <c r="M1096" s="211"/>
      <c r="N1096" s="212"/>
      <c r="O1096" s="212"/>
      <c r="P1096" s="212"/>
      <c r="Q1096" s="212"/>
      <c r="R1096" s="212"/>
      <c r="S1096" s="212"/>
      <c r="T1096" s="213"/>
      <c r="AT1096" s="214" t="s">
        <v>180</v>
      </c>
      <c r="AU1096" s="214" t="s">
        <v>79</v>
      </c>
      <c r="AV1096" s="11" t="s">
        <v>79</v>
      </c>
      <c r="AW1096" s="11" t="s">
        <v>33</v>
      </c>
      <c r="AX1096" s="11" t="s">
        <v>69</v>
      </c>
      <c r="AY1096" s="214" t="s">
        <v>171</v>
      </c>
    </row>
    <row r="1097" spans="2:65" s="11" customFormat="1">
      <c r="B1097" s="203"/>
      <c r="C1097" s="204"/>
      <c r="D1097" s="205" t="s">
        <v>180</v>
      </c>
      <c r="E1097" s="206" t="s">
        <v>21</v>
      </c>
      <c r="F1097" s="207" t="s">
        <v>1448</v>
      </c>
      <c r="G1097" s="204"/>
      <c r="H1097" s="208">
        <v>254.54300000000001</v>
      </c>
      <c r="I1097" s="209"/>
      <c r="J1097" s="204"/>
      <c r="K1097" s="204"/>
      <c r="L1097" s="210"/>
      <c r="M1097" s="211"/>
      <c r="N1097" s="212"/>
      <c r="O1097" s="212"/>
      <c r="P1097" s="212"/>
      <c r="Q1097" s="212"/>
      <c r="R1097" s="212"/>
      <c r="S1097" s="212"/>
      <c r="T1097" s="213"/>
      <c r="AT1097" s="214" t="s">
        <v>180</v>
      </c>
      <c r="AU1097" s="214" t="s">
        <v>79</v>
      </c>
      <c r="AV1097" s="11" t="s">
        <v>79</v>
      </c>
      <c r="AW1097" s="11" t="s">
        <v>33</v>
      </c>
      <c r="AX1097" s="11" t="s">
        <v>69</v>
      </c>
      <c r="AY1097" s="214" t="s">
        <v>171</v>
      </c>
    </row>
    <row r="1098" spans="2:65" s="1" customFormat="1" ht="22.5" customHeight="1">
      <c r="B1098" s="39"/>
      <c r="C1098" s="230" t="s">
        <v>1464</v>
      </c>
      <c r="D1098" s="230" t="s">
        <v>290</v>
      </c>
      <c r="E1098" s="231" t="s">
        <v>1465</v>
      </c>
      <c r="F1098" s="232" t="s">
        <v>1466</v>
      </c>
      <c r="G1098" s="233" t="s">
        <v>219</v>
      </c>
      <c r="H1098" s="234">
        <v>66.781000000000006</v>
      </c>
      <c r="I1098" s="235"/>
      <c r="J1098" s="236">
        <f>ROUND(I1098*H1098,2)</f>
        <v>0</v>
      </c>
      <c r="K1098" s="232" t="s">
        <v>177</v>
      </c>
      <c r="L1098" s="237"/>
      <c r="M1098" s="238" t="s">
        <v>21</v>
      </c>
      <c r="N1098" s="239" t="s">
        <v>40</v>
      </c>
      <c r="O1098" s="40"/>
      <c r="P1098" s="200">
        <f>O1098*H1098</f>
        <v>0</v>
      </c>
      <c r="Q1098" s="200">
        <v>1</v>
      </c>
      <c r="R1098" s="200">
        <f>Q1098*H1098</f>
        <v>66.781000000000006</v>
      </c>
      <c r="S1098" s="200">
        <v>0</v>
      </c>
      <c r="T1098" s="201">
        <f>S1098*H1098</f>
        <v>0</v>
      </c>
      <c r="AR1098" s="22" t="s">
        <v>345</v>
      </c>
      <c r="AT1098" s="22" t="s">
        <v>290</v>
      </c>
      <c r="AU1098" s="22" t="s">
        <v>79</v>
      </c>
      <c r="AY1098" s="22" t="s">
        <v>171</v>
      </c>
      <c r="BE1098" s="202">
        <f>IF(N1098="základní",J1098,0)</f>
        <v>0</v>
      </c>
      <c r="BF1098" s="202">
        <f>IF(N1098="snížená",J1098,0)</f>
        <v>0</v>
      </c>
      <c r="BG1098" s="202">
        <f>IF(N1098="zákl. přenesená",J1098,0)</f>
        <v>0</v>
      </c>
      <c r="BH1098" s="202">
        <f>IF(N1098="sníž. přenesená",J1098,0)</f>
        <v>0</v>
      </c>
      <c r="BI1098" s="202">
        <f>IF(N1098="nulová",J1098,0)</f>
        <v>0</v>
      </c>
      <c r="BJ1098" s="22" t="s">
        <v>77</v>
      </c>
      <c r="BK1098" s="202">
        <f>ROUND(I1098*H1098,2)</f>
        <v>0</v>
      </c>
      <c r="BL1098" s="22" t="s">
        <v>249</v>
      </c>
      <c r="BM1098" s="22" t="s">
        <v>1467</v>
      </c>
    </row>
    <row r="1099" spans="2:65" s="11" customFormat="1">
      <c r="B1099" s="203"/>
      <c r="C1099" s="204"/>
      <c r="D1099" s="205" t="s">
        <v>180</v>
      </c>
      <c r="E1099" s="204"/>
      <c r="F1099" s="207" t="s">
        <v>1468</v>
      </c>
      <c r="G1099" s="204"/>
      <c r="H1099" s="208">
        <v>66.781000000000006</v>
      </c>
      <c r="I1099" s="209"/>
      <c r="J1099" s="204"/>
      <c r="K1099" s="204"/>
      <c r="L1099" s="210"/>
      <c r="M1099" s="211"/>
      <c r="N1099" s="212"/>
      <c r="O1099" s="212"/>
      <c r="P1099" s="212"/>
      <c r="Q1099" s="212"/>
      <c r="R1099" s="212"/>
      <c r="S1099" s="212"/>
      <c r="T1099" s="213"/>
      <c r="AT1099" s="214" t="s">
        <v>180</v>
      </c>
      <c r="AU1099" s="214" t="s">
        <v>79</v>
      </c>
      <c r="AV1099" s="11" t="s">
        <v>79</v>
      </c>
      <c r="AW1099" s="11" t="s">
        <v>6</v>
      </c>
      <c r="AX1099" s="11" t="s">
        <v>77</v>
      </c>
      <c r="AY1099" s="214" t="s">
        <v>171</v>
      </c>
    </row>
    <row r="1100" spans="2:65" s="1" customFormat="1" ht="22.5" customHeight="1">
      <c r="B1100" s="39"/>
      <c r="C1100" s="191" t="s">
        <v>1469</v>
      </c>
      <c r="D1100" s="191" t="s">
        <v>173</v>
      </c>
      <c r="E1100" s="192" t="s">
        <v>1470</v>
      </c>
      <c r="F1100" s="193" t="s">
        <v>1471</v>
      </c>
      <c r="G1100" s="194" t="s">
        <v>176</v>
      </c>
      <c r="H1100" s="195">
        <v>855.54399999999998</v>
      </c>
      <c r="I1100" s="196"/>
      <c r="J1100" s="197">
        <f>ROUND(I1100*H1100,2)</f>
        <v>0</v>
      </c>
      <c r="K1100" s="193" t="s">
        <v>177</v>
      </c>
      <c r="L1100" s="59"/>
      <c r="M1100" s="198" t="s">
        <v>21</v>
      </c>
      <c r="N1100" s="199" t="s">
        <v>40</v>
      </c>
      <c r="O1100" s="40"/>
      <c r="P1100" s="200">
        <f>O1100*H1100</f>
        <v>0</v>
      </c>
      <c r="Q1100" s="200">
        <v>0</v>
      </c>
      <c r="R1100" s="200">
        <f>Q1100*H1100</f>
        <v>0</v>
      </c>
      <c r="S1100" s="200">
        <v>0.16700000000000001</v>
      </c>
      <c r="T1100" s="201">
        <f>S1100*H1100</f>
        <v>142.87584800000002</v>
      </c>
      <c r="AR1100" s="22" t="s">
        <v>249</v>
      </c>
      <c r="AT1100" s="22" t="s">
        <v>173</v>
      </c>
      <c r="AU1100" s="22" t="s">
        <v>79</v>
      </c>
      <c r="AY1100" s="22" t="s">
        <v>171</v>
      </c>
      <c r="BE1100" s="202">
        <f>IF(N1100="základní",J1100,0)</f>
        <v>0</v>
      </c>
      <c r="BF1100" s="202">
        <f>IF(N1100="snížená",J1100,0)</f>
        <v>0</v>
      </c>
      <c r="BG1100" s="202">
        <f>IF(N1100="zákl. přenesená",J1100,0)</f>
        <v>0</v>
      </c>
      <c r="BH1100" s="202">
        <f>IF(N1100="sníž. přenesená",J1100,0)</f>
        <v>0</v>
      </c>
      <c r="BI1100" s="202">
        <f>IF(N1100="nulová",J1100,0)</f>
        <v>0</v>
      </c>
      <c r="BJ1100" s="22" t="s">
        <v>77</v>
      </c>
      <c r="BK1100" s="202">
        <f>ROUND(I1100*H1100,2)</f>
        <v>0</v>
      </c>
      <c r="BL1100" s="22" t="s">
        <v>249</v>
      </c>
      <c r="BM1100" s="22" t="s">
        <v>1472</v>
      </c>
    </row>
    <row r="1101" spans="2:65" s="11" customFormat="1">
      <c r="B1101" s="203"/>
      <c r="C1101" s="204"/>
      <c r="D1101" s="215" t="s">
        <v>180</v>
      </c>
      <c r="E1101" s="216" t="s">
        <v>21</v>
      </c>
      <c r="F1101" s="217" t="s">
        <v>1368</v>
      </c>
      <c r="G1101" s="204"/>
      <c r="H1101" s="218">
        <v>271.34300000000002</v>
      </c>
      <c r="I1101" s="209"/>
      <c r="J1101" s="204"/>
      <c r="K1101" s="204"/>
      <c r="L1101" s="210"/>
      <c r="M1101" s="211"/>
      <c r="N1101" s="212"/>
      <c r="O1101" s="212"/>
      <c r="P1101" s="212"/>
      <c r="Q1101" s="212"/>
      <c r="R1101" s="212"/>
      <c r="S1101" s="212"/>
      <c r="T1101" s="213"/>
      <c r="AT1101" s="214" t="s">
        <v>180</v>
      </c>
      <c r="AU1101" s="214" t="s">
        <v>79</v>
      </c>
      <c r="AV1101" s="11" t="s">
        <v>79</v>
      </c>
      <c r="AW1101" s="11" t="s">
        <v>33</v>
      </c>
      <c r="AX1101" s="11" t="s">
        <v>69</v>
      </c>
      <c r="AY1101" s="214" t="s">
        <v>171</v>
      </c>
    </row>
    <row r="1102" spans="2:65" s="11" customFormat="1">
      <c r="B1102" s="203"/>
      <c r="C1102" s="204"/>
      <c r="D1102" s="215" t="s">
        <v>180</v>
      </c>
      <c r="E1102" s="216" t="s">
        <v>21</v>
      </c>
      <c r="F1102" s="217" t="s">
        <v>1369</v>
      </c>
      <c r="G1102" s="204"/>
      <c r="H1102" s="218">
        <v>312.858</v>
      </c>
      <c r="I1102" s="209"/>
      <c r="J1102" s="204"/>
      <c r="K1102" s="204"/>
      <c r="L1102" s="210"/>
      <c r="M1102" s="211"/>
      <c r="N1102" s="212"/>
      <c r="O1102" s="212"/>
      <c r="P1102" s="212"/>
      <c r="Q1102" s="212"/>
      <c r="R1102" s="212"/>
      <c r="S1102" s="212"/>
      <c r="T1102" s="213"/>
      <c r="AT1102" s="214" t="s">
        <v>180</v>
      </c>
      <c r="AU1102" s="214" t="s">
        <v>79</v>
      </c>
      <c r="AV1102" s="11" t="s">
        <v>79</v>
      </c>
      <c r="AW1102" s="11" t="s">
        <v>33</v>
      </c>
      <c r="AX1102" s="11" t="s">
        <v>69</v>
      </c>
      <c r="AY1102" s="214" t="s">
        <v>171</v>
      </c>
    </row>
    <row r="1103" spans="2:65" s="11" customFormat="1">
      <c r="B1103" s="203"/>
      <c r="C1103" s="204"/>
      <c r="D1103" s="205" t="s">
        <v>180</v>
      </c>
      <c r="E1103" s="206" t="s">
        <v>21</v>
      </c>
      <c r="F1103" s="207" t="s">
        <v>1370</v>
      </c>
      <c r="G1103" s="204"/>
      <c r="H1103" s="208">
        <v>271.34300000000002</v>
      </c>
      <c r="I1103" s="209"/>
      <c r="J1103" s="204"/>
      <c r="K1103" s="204"/>
      <c r="L1103" s="210"/>
      <c r="M1103" s="211"/>
      <c r="N1103" s="212"/>
      <c r="O1103" s="212"/>
      <c r="P1103" s="212"/>
      <c r="Q1103" s="212"/>
      <c r="R1103" s="212"/>
      <c r="S1103" s="212"/>
      <c r="T1103" s="213"/>
      <c r="AT1103" s="214" t="s">
        <v>180</v>
      </c>
      <c r="AU1103" s="214" t="s">
        <v>79</v>
      </c>
      <c r="AV1103" s="11" t="s">
        <v>79</v>
      </c>
      <c r="AW1103" s="11" t="s">
        <v>33</v>
      </c>
      <c r="AX1103" s="11" t="s">
        <v>69</v>
      </c>
      <c r="AY1103" s="214" t="s">
        <v>171</v>
      </c>
    </row>
    <row r="1104" spans="2:65" s="1" customFormat="1" ht="31.5" customHeight="1">
      <c r="B1104" s="39"/>
      <c r="C1104" s="191" t="s">
        <v>1473</v>
      </c>
      <c r="D1104" s="191" t="s">
        <v>173</v>
      </c>
      <c r="E1104" s="192" t="s">
        <v>1474</v>
      </c>
      <c r="F1104" s="193" t="s">
        <v>1475</v>
      </c>
      <c r="G1104" s="194" t="s">
        <v>176</v>
      </c>
      <c r="H1104" s="195">
        <v>855.54399999999998</v>
      </c>
      <c r="I1104" s="196"/>
      <c r="J1104" s="197">
        <f>ROUND(I1104*H1104,2)</f>
        <v>0</v>
      </c>
      <c r="K1104" s="193" t="s">
        <v>177</v>
      </c>
      <c r="L1104" s="59"/>
      <c r="M1104" s="198" t="s">
        <v>21</v>
      </c>
      <c r="N1104" s="199" t="s">
        <v>40</v>
      </c>
      <c r="O1104" s="40"/>
      <c r="P1104" s="200">
        <f>O1104*H1104</f>
        <v>0</v>
      </c>
      <c r="Q1104" s="200">
        <v>0</v>
      </c>
      <c r="R1104" s="200">
        <f>Q1104*H1104</f>
        <v>0</v>
      </c>
      <c r="S1104" s="200">
        <v>8.4000000000000005E-2</v>
      </c>
      <c r="T1104" s="201">
        <f>S1104*H1104</f>
        <v>71.865696</v>
      </c>
      <c r="AR1104" s="22" t="s">
        <v>249</v>
      </c>
      <c r="AT1104" s="22" t="s">
        <v>173</v>
      </c>
      <c r="AU1104" s="22" t="s">
        <v>79</v>
      </c>
      <c r="AY1104" s="22" t="s">
        <v>171</v>
      </c>
      <c r="BE1104" s="202">
        <f>IF(N1104="základní",J1104,0)</f>
        <v>0</v>
      </c>
      <c r="BF1104" s="202">
        <f>IF(N1104="snížená",J1104,0)</f>
        <v>0</v>
      </c>
      <c r="BG1104" s="202">
        <f>IF(N1104="zákl. přenesená",J1104,0)</f>
        <v>0</v>
      </c>
      <c r="BH1104" s="202">
        <f>IF(N1104="sníž. přenesená",J1104,0)</f>
        <v>0</v>
      </c>
      <c r="BI1104" s="202">
        <f>IF(N1104="nulová",J1104,0)</f>
        <v>0</v>
      </c>
      <c r="BJ1104" s="22" t="s">
        <v>77</v>
      </c>
      <c r="BK1104" s="202">
        <f>ROUND(I1104*H1104,2)</f>
        <v>0</v>
      </c>
      <c r="BL1104" s="22" t="s">
        <v>249</v>
      </c>
      <c r="BM1104" s="22" t="s">
        <v>1476</v>
      </c>
    </row>
    <row r="1105" spans="2:65" s="11" customFormat="1">
      <c r="B1105" s="203"/>
      <c r="C1105" s="204"/>
      <c r="D1105" s="215" t="s">
        <v>180</v>
      </c>
      <c r="E1105" s="216" t="s">
        <v>21</v>
      </c>
      <c r="F1105" s="217" t="s">
        <v>1368</v>
      </c>
      <c r="G1105" s="204"/>
      <c r="H1105" s="218">
        <v>271.34300000000002</v>
      </c>
      <c r="I1105" s="209"/>
      <c r="J1105" s="204"/>
      <c r="K1105" s="204"/>
      <c r="L1105" s="210"/>
      <c r="M1105" s="211"/>
      <c r="N1105" s="212"/>
      <c r="O1105" s="212"/>
      <c r="P1105" s="212"/>
      <c r="Q1105" s="212"/>
      <c r="R1105" s="212"/>
      <c r="S1105" s="212"/>
      <c r="T1105" s="213"/>
      <c r="AT1105" s="214" t="s">
        <v>180</v>
      </c>
      <c r="AU1105" s="214" t="s">
        <v>79</v>
      </c>
      <c r="AV1105" s="11" t="s">
        <v>79</v>
      </c>
      <c r="AW1105" s="11" t="s">
        <v>33</v>
      </c>
      <c r="AX1105" s="11" t="s">
        <v>69</v>
      </c>
      <c r="AY1105" s="214" t="s">
        <v>171</v>
      </c>
    </row>
    <row r="1106" spans="2:65" s="11" customFormat="1">
      <c r="B1106" s="203"/>
      <c r="C1106" s="204"/>
      <c r="D1106" s="215" t="s">
        <v>180</v>
      </c>
      <c r="E1106" s="216" t="s">
        <v>21</v>
      </c>
      <c r="F1106" s="217" t="s">
        <v>1369</v>
      </c>
      <c r="G1106" s="204"/>
      <c r="H1106" s="218">
        <v>312.858</v>
      </c>
      <c r="I1106" s="209"/>
      <c r="J1106" s="204"/>
      <c r="K1106" s="204"/>
      <c r="L1106" s="210"/>
      <c r="M1106" s="211"/>
      <c r="N1106" s="212"/>
      <c r="O1106" s="212"/>
      <c r="P1106" s="212"/>
      <c r="Q1106" s="212"/>
      <c r="R1106" s="212"/>
      <c r="S1106" s="212"/>
      <c r="T1106" s="213"/>
      <c r="AT1106" s="214" t="s">
        <v>180</v>
      </c>
      <c r="AU1106" s="214" t="s">
        <v>79</v>
      </c>
      <c r="AV1106" s="11" t="s">
        <v>79</v>
      </c>
      <c r="AW1106" s="11" t="s">
        <v>33</v>
      </c>
      <c r="AX1106" s="11" t="s">
        <v>69</v>
      </c>
      <c r="AY1106" s="214" t="s">
        <v>171</v>
      </c>
    </row>
    <row r="1107" spans="2:65" s="11" customFormat="1">
      <c r="B1107" s="203"/>
      <c r="C1107" s="204"/>
      <c r="D1107" s="205" t="s">
        <v>180</v>
      </c>
      <c r="E1107" s="206" t="s">
        <v>21</v>
      </c>
      <c r="F1107" s="207" t="s">
        <v>1370</v>
      </c>
      <c r="G1107" s="204"/>
      <c r="H1107" s="208">
        <v>271.34300000000002</v>
      </c>
      <c r="I1107" s="209"/>
      <c r="J1107" s="204"/>
      <c r="K1107" s="204"/>
      <c r="L1107" s="210"/>
      <c r="M1107" s="211"/>
      <c r="N1107" s="212"/>
      <c r="O1107" s="212"/>
      <c r="P1107" s="212"/>
      <c r="Q1107" s="212"/>
      <c r="R1107" s="212"/>
      <c r="S1107" s="212"/>
      <c r="T1107" s="213"/>
      <c r="AT1107" s="214" t="s">
        <v>180</v>
      </c>
      <c r="AU1107" s="214" t="s">
        <v>79</v>
      </c>
      <c r="AV1107" s="11" t="s">
        <v>79</v>
      </c>
      <c r="AW1107" s="11" t="s">
        <v>33</v>
      </c>
      <c r="AX1107" s="11" t="s">
        <v>69</v>
      </c>
      <c r="AY1107" s="214" t="s">
        <v>171</v>
      </c>
    </row>
    <row r="1108" spans="2:65" s="1" customFormat="1" ht="22.5" customHeight="1">
      <c r="B1108" s="39"/>
      <c r="C1108" s="191" t="s">
        <v>1477</v>
      </c>
      <c r="D1108" s="191" t="s">
        <v>173</v>
      </c>
      <c r="E1108" s="192" t="s">
        <v>1478</v>
      </c>
      <c r="F1108" s="193" t="s">
        <v>1479</v>
      </c>
      <c r="G1108" s="194" t="s">
        <v>219</v>
      </c>
      <c r="H1108" s="195">
        <v>70.918999999999997</v>
      </c>
      <c r="I1108" s="196"/>
      <c r="J1108" s="197">
        <f>ROUND(I1108*H1108,2)</f>
        <v>0</v>
      </c>
      <c r="K1108" s="193" t="s">
        <v>177</v>
      </c>
      <c r="L1108" s="59"/>
      <c r="M1108" s="198" t="s">
        <v>21</v>
      </c>
      <c r="N1108" s="199" t="s">
        <v>40</v>
      </c>
      <c r="O1108" s="40"/>
      <c r="P1108" s="200">
        <f>O1108*H1108</f>
        <v>0</v>
      </c>
      <c r="Q1108" s="200">
        <v>0</v>
      </c>
      <c r="R1108" s="200">
        <f>Q1108*H1108</f>
        <v>0</v>
      </c>
      <c r="S1108" s="200">
        <v>0</v>
      </c>
      <c r="T1108" s="201">
        <f>S1108*H1108</f>
        <v>0</v>
      </c>
      <c r="AR1108" s="22" t="s">
        <v>249</v>
      </c>
      <c r="AT1108" s="22" t="s">
        <v>173</v>
      </c>
      <c r="AU1108" s="22" t="s">
        <v>79</v>
      </c>
      <c r="AY1108" s="22" t="s">
        <v>171</v>
      </c>
      <c r="BE1108" s="202">
        <f>IF(N1108="základní",J1108,0)</f>
        <v>0</v>
      </c>
      <c r="BF1108" s="202">
        <f>IF(N1108="snížená",J1108,0)</f>
        <v>0</v>
      </c>
      <c r="BG1108" s="202">
        <f>IF(N1108="zákl. přenesená",J1108,0)</f>
        <v>0</v>
      </c>
      <c r="BH1108" s="202">
        <f>IF(N1108="sníž. přenesená",J1108,0)</f>
        <v>0</v>
      </c>
      <c r="BI1108" s="202">
        <f>IF(N1108="nulová",J1108,0)</f>
        <v>0</v>
      </c>
      <c r="BJ1108" s="22" t="s">
        <v>77</v>
      </c>
      <c r="BK1108" s="202">
        <f>ROUND(I1108*H1108,2)</f>
        <v>0</v>
      </c>
      <c r="BL1108" s="22" t="s">
        <v>249</v>
      </c>
      <c r="BM1108" s="22" t="s">
        <v>1480</v>
      </c>
    </row>
    <row r="1109" spans="2:65" s="10" customFormat="1" ht="29.85" customHeight="1">
      <c r="B1109" s="174"/>
      <c r="C1109" s="175"/>
      <c r="D1109" s="188" t="s">
        <v>68</v>
      </c>
      <c r="E1109" s="189" t="s">
        <v>1481</v>
      </c>
      <c r="F1109" s="189" t="s">
        <v>1482</v>
      </c>
      <c r="G1109" s="175"/>
      <c r="H1109" s="175"/>
      <c r="I1109" s="178"/>
      <c r="J1109" s="190">
        <f>BK1109</f>
        <v>0</v>
      </c>
      <c r="K1109" s="175"/>
      <c r="L1109" s="180"/>
      <c r="M1109" s="181"/>
      <c r="N1109" s="182"/>
      <c r="O1109" s="182"/>
      <c r="P1109" s="183">
        <f>SUM(P1110:P1183)</f>
        <v>0</v>
      </c>
      <c r="Q1109" s="182"/>
      <c r="R1109" s="183">
        <f>SUM(R1110:R1183)</f>
        <v>8.6304846400000024</v>
      </c>
      <c r="S1109" s="182"/>
      <c r="T1109" s="184">
        <f>SUM(T1110:T1183)</f>
        <v>102.66528</v>
      </c>
      <c r="AR1109" s="185" t="s">
        <v>79</v>
      </c>
      <c r="AT1109" s="186" t="s">
        <v>68</v>
      </c>
      <c r="AU1109" s="186" t="s">
        <v>77</v>
      </c>
      <c r="AY1109" s="185" t="s">
        <v>171</v>
      </c>
      <c r="BK1109" s="187">
        <f>SUM(BK1110:BK1183)</f>
        <v>0</v>
      </c>
    </row>
    <row r="1110" spans="2:65" s="1" customFormat="1" ht="22.5" customHeight="1">
      <c r="B1110" s="39"/>
      <c r="C1110" s="191" t="s">
        <v>1483</v>
      </c>
      <c r="D1110" s="191" t="s">
        <v>173</v>
      </c>
      <c r="E1110" s="192" t="s">
        <v>1484</v>
      </c>
      <c r="F1110" s="193" t="s">
        <v>1485</v>
      </c>
      <c r="G1110" s="194" t="s">
        <v>176</v>
      </c>
      <c r="H1110" s="195">
        <v>503.52</v>
      </c>
      <c r="I1110" s="196"/>
      <c r="J1110" s="197">
        <f>ROUND(I1110*H1110,2)</f>
        <v>0</v>
      </c>
      <c r="K1110" s="193" t="s">
        <v>177</v>
      </c>
      <c r="L1110" s="59"/>
      <c r="M1110" s="198" t="s">
        <v>21</v>
      </c>
      <c r="N1110" s="199" t="s">
        <v>40</v>
      </c>
      <c r="O1110" s="40"/>
      <c r="P1110" s="200">
        <f>O1110*H1110</f>
        <v>0</v>
      </c>
      <c r="Q1110" s="200">
        <v>0</v>
      </c>
      <c r="R1110" s="200">
        <f>Q1110*H1110</f>
        <v>0</v>
      </c>
      <c r="S1110" s="200">
        <v>0</v>
      </c>
      <c r="T1110" s="201">
        <f>S1110*H1110</f>
        <v>0</v>
      </c>
      <c r="AR1110" s="22" t="s">
        <v>249</v>
      </c>
      <c r="AT1110" s="22" t="s">
        <v>173</v>
      </c>
      <c r="AU1110" s="22" t="s">
        <v>79</v>
      </c>
      <c r="AY1110" s="22" t="s">
        <v>171</v>
      </c>
      <c r="BE1110" s="202">
        <f>IF(N1110="základní",J1110,0)</f>
        <v>0</v>
      </c>
      <c r="BF1110" s="202">
        <f>IF(N1110="snížená",J1110,0)</f>
        <v>0</v>
      </c>
      <c r="BG1110" s="202">
        <f>IF(N1110="zákl. přenesená",J1110,0)</f>
        <v>0</v>
      </c>
      <c r="BH1110" s="202">
        <f>IF(N1110="sníž. přenesená",J1110,0)</f>
        <v>0</v>
      </c>
      <c r="BI1110" s="202">
        <f>IF(N1110="nulová",J1110,0)</f>
        <v>0</v>
      </c>
      <c r="BJ1110" s="22" t="s">
        <v>77</v>
      </c>
      <c r="BK1110" s="202">
        <f>ROUND(I1110*H1110,2)</f>
        <v>0</v>
      </c>
      <c r="BL1110" s="22" t="s">
        <v>249</v>
      </c>
      <c r="BM1110" s="22" t="s">
        <v>1486</v>
      </c>
    </row>
    <row r="1111" spans="2:65" s="12" customFormat="1">
      <c r="B1111" s="219"/>
      <c r="C1111" s="220"/>
      <c r="D1111" s="215" t="s">
        <v>180</v>
      </c>
      <c r="E1111" s="221" t="s">
        <v>21</v>
      </c>
      <c r="F1111" s="222" t="s">
        <v>364</v>
      </c>
      <c r="G1111" s="220"/>
      <c r="H1111" s="223" t="s">
        <v>21</v>
      </c>
      <c r="I1111" s="224"/>
      <c r="J1111" s="220"/>
      <c r="K1111" s="220"/>
      <c r="L1111" s="225"/>
      <c r="M1111" s="226"/>
      <c r="N1111" s="227"/>
      <c r="O1111" s="227"/>
      <c r="P1111" s="227"/>
      <c r="Q1111" s="227"/>
      <c r="R1111" s="227"/>
      <c r="S1111" s="227"/>
      <c r="T1111" s="228"/>
      <c r="AT1111" s="229" t="s">
        <v>180</v>
      </c>
      <c r="AU1111" s="229" t="s">
        <v>79</v>
      </c>
      <c r="AV1111" s="12" t="s">
        <v>77</v>
      </c>
      <c r="AW1111" s="12" t="s">
        <v>33</v>
      </c>
      <c r="AX1111" s="12" t="s">
        <v>69</v>
      </c>
      <c r="AY1111" s="229" t="s">
        <v>171</v>
      </c>
    </row>
    <row r="1112" spans="2:65" s="11" customFormat="1">
      <c r="B1112" s="203"/>
      <c r="C1112" s="204"/>
      <c r="D1112" s="215" t="s">
        <v>180</v>
      </c>
      <c r="E1112" s="216" t="s">
        <v>21</v>
      </c>
      <c r="F1112" s="217" t="s">
        <v>1487</v>
      </c>
      <c r="G1112" s="204"/>
      <c r="H1112" s="218">
        <v>3.42</v>
      </c>
      <c r="I1112" s="209"/>
      <c r="J1112" s="204"/>
      <c r="K1112" s="204"/>
      <c r="L1112" s="210"/>
      <c r="M1112" s="211"/>
      <c r="N1112" s="212"/>
      <c r="O1112" s="212"/>
      <c r="P1112" s="212"/>
      <c r="Q1112" s="212"/>
      <c r="R1112" s="212"/>
      <c r="S1112" s="212"/>
      <c r="T1112" s="213"/>
      <c r="AT1112" s="214" t="s">
        <v>180</v>
      </c>
      <c r="AU1112" s="214" t="s">
        <v>79</v>
      </c>
      <c r="AV1112" s="11" t="s">
        <v>79</v>
      </c>
      <c r="AW1112" s="11" t="s">
        <v>33</v>
      </c>
      <c r="AX1112" s="11" t="s">
        <v>69</v>
      </c>
      <c r="AY1112" s="214" t="s">
        <v>171</v>
      </c>
    </row>
    <row r="1113" spans="2:65" s="11" customFormat="1">
      <c r="B1113" s="203"/>
      <c r="C1113" s="204"/>
      <c r="D1113" s="215" t="s">
        <v>180</v>
      </c>
      <c r="E1113" s="216" t="s">
        <v>21</v>
      </c>
      <c r="F1113" s="217" t="s">
        <v>1488</v>
      </c>
      <c r="G1113" s="204"/>
      <c r="H1113" s="218">
        <v>6.18</v>
      </c>
      <c r="I1113" s="209"/>
      <c r="J1113" s="204"/>
      <c r="K1113" s="204"/>
      <c r="L1113" s="210"/>
      <c r="M1113" s="211"/>
      <c r="N1113" s="212"/>
      <c r="O1113" s="212"/>
      <c r="P1113" s="212"/>
      <c r="Q1113" s="212"/>
      <c r="R1113" s="212"/>
      <c r="S1113" s="212"/>
      <c r="T1113" s="213"/>
      <c r="AT1113" s="214" t="s">
        <v>180</v>
      </c>
      <c r="AU1113" s="214" t="s">
        <v>79</v>
      </c>
      <c r="AV1113" s="11" t="s">
        <v>79</v>
      </c>
      <c r="AW1113" s="11" t="s">
        <v>33</v>
      </c>
      <c r="AX1113" s="11" t="s">
        <v>69</v>
      </c>
      <c r="AY1113" s="214" t="s">
        <v>171</v>
      </c>
    </row>
    <row r="1114" spans="2:65" s="11" customFormat="1" ht="27">
      <c r="B1114" s="203"/>
      <c r="C1114" s="204"/>
      <c r="D1114" s="215" t="s">
        <v>180</v>
      </c>
      <c r="E1114" s="216" t="s">
        <v>21</v>
      </c>
      <c r="F1114" s="217" t="s">
        <v>1489</v>
      </c>
      <c r="G1114" s="204"/>
      <c r="H1114" s="218">
        <v>236.86</v>
      </c>
      <c r="I1114" s="209"/>
      <c r="J1114" s="204"/>
      <c r="K1114" s="204"/>
      <c r="L1114" s="210"/>
      <c r="M1114" s="211"/>
      <c r="N1114" s="212"/>
      <c r="O1114" s="212"/>
      <c r="P1114" s="212"/>
      <c r="Q1114" s="212"/>
      <c r="R1114" s="212"/>
      <c r="S1114" s="212"/>
      <c r="T1114" s="213"/>
      <c r="AT1114" s="214" t="s">
        <v>180</v>
      </c>
      <c r="AU1114" s="214" t="s">
        <v>79</v>
      </c>
      <c r="AV1114" s="11" t="s">
        <v>79</v>
      </c>
      <c r="AW1114" s="11" t="s">
        <v>33</v>
      </c>
      <c r="AX1114" s="11" t="s">
        <v>69</v>
      </c>
      <c r="AY1114" s="214" t="s">
        <v>171</v>
      </c>
    </row>
    <row r="1115" spans="2:65" s="11" customFormat="1" ht="27">
      <c r="B1115" s="203"/>
      <c r="C1115" s="204"/>
      <c r="D1115" s="205" t="s">
        <v>180</v>
      </c>
      <c r="E1115" s="206" t="s">
        <v>21</v>
      </c>
      <c r="F1115" s="207" t="s">
        <v>1490</v>
      </c>
      <c r="G1115" s="204"/>
      <c r="H1115" s="208">
        <v>257.06</v>
      </c>
      <c r="I1115" s="209"/>
      <c r="J1115" s="204"/>
      <c r="K1115" s="204"/>
      <c r="L1115" s="210"/>
      <c r="M1115" s="211"/>
      <c r="N1115" s="212"/>
      <c r="O1115" s="212"/>
      <c r="P1115" s="212"/>
      <c r="Q1115" s="212"/>
      <c r="R1115" s="212"/>
      <c r="S1115" s="212"/>
      <c r="T1115" s="213"/>
      <c r="AT1115" s="214" t="s">
        <v>180</v>
      </c>
      <c r="AU1115" s="214" t="s">
        <v>79</v>
      </c>
      <c r="AV1115" s="11" t="s">
        <v>79</v>
      </c>
      <c r="AW1115" s="11" t="s">
        <v>33</v>
      </c>
      <c r="AX1115" s="11" t="s">
        <v>69</v>
      </c>
      <c r="AY1115" s="214" t="s">
        <v>171</v>
      </c>
    </row>
    <row r="1116" spans="2:65" s="1" customFormat="1" ht="22.5" customHeight="1">
      <c r="B1116" s="39"/>
      <c r="C1116" s="230" t="s">
        <v>1491</v>
      </c>
      <c r="D1116" s="230" t="s">
        <v>290</v>
      </c>
      <c r="E1116" s="231" t="s">
        <v>1492</v>
      </c>
      <c r="F1116" s="232" t="s">
        <v>1493</v>
      </c>
      <c r="G1116" s="233" t="s">
        <v>176</v>
      </c>
      <c r="H1116" s="234">
        <v>9.7919999999999998</v>
      </c>
      <c r="I1116" s="235"/>
      <c r="J1116" s="236">
        <f>ROUND(I1116*H1116,2)</f>
        <v>0</v>
      </c>
      <c r="K1116" s="232" t="s">
        <v>177</v>
      </c>
      <c r="L1116" s="237"/>
      <c r="M1116" s="238" t="s">
        <v>21</v>
      </c>
      <c r="N1116" s="239" t="s">
        <v>40</v>
      </c>
      <c r="O1116" s="40"/>
      <c r="P1116" s="200">
        <f>O1116*H1116</f>
        <v>0</v>
      </c>
      <c r="Q1116" s="200">
        <v>2.3999999999999998E-3</v>
      </c>
      <c r="R1116" s="200">
        <f>Q1116*H1116</f>
        <v>2.3500799999999999E-2</v>
      </c>
      <c r="S1116" s="200">
        <v>0</v>
      </c>
      <c r="T1116" s="201">
        <f>S1116*H1116</f>
        <v>0</v>
      </c>
      <c r="AR1116" s="22" t="s">
        <v>345</v>
      </c>
      <c r="AT1116" s="22" t="s">
        <v>290</v>
      </c>
      <c r="AU1116" s="22" t="s">
        <v>79</v>
      </c>
      <c r="AY1116" s="22" t="s">
        <v>171</v>
      </c>
      <c r="BE1116" s="202">
        <f>IF(N1116="základní",J1116,0)</f>
        <v>0</v>
      </c>
      <c r="BF1116" s="202">
        <f>IF(N1116="snížená",J1116,0)</f>
        <v>0</v>
      </c>
      <c r="BG1116" s="202">
        <f>IF(N1116="zákl. přenesená",J1116,0)</f>
        <v>0</v>
      </c>
      <c r="BH1116" s="202">
        <f>IF(N1116="sníž. přenesená",J1116,0)</f>
        <v>0</v>
      </c>
      <c r="BI1116" s="202">
        <f>IF(N1116="nulová",J1116,0)</f>
        <v>0</v>
      </c>
      <c r="BJ1116" s="22" t="s">
        <v>77</v>
      </c>
      <c r="BK1116" s="202">
        <f>ROUND(I1116*H1116,2)</f>
        <v>0</v>
      </c>
      <c r="BL1116" s="22" t="s">
        <v>249</v>
      </c>
      <c r="BM1116" s="22" t="s">
        <v>1494</v>
      </c>
    </row>
    <row r="1117" spans="2:65" s="12" customFormat="1">
      <c r="B1117" s="219"/>
      <c r="C1117" s="220"/>
      <c r="D1117" s="215" t="s">
        <v>180</v>
      </c>
      <c r="E1117" s="221" t="s">
        <v>21</v>
      </c>
      <c r="F1117" s="222" t="s">
        <v>364</v>
      </c>
      <c r="G1117" s="220"/>
      <c r="H1117" s="223" t="s">
        <v>21</v>
      </c>
      <c r="I1117" s="224"/>
      <c r="J1117" s="220"/>
      <c r="K1117" s="220"/>
      <c r="L1117" s="225"/>
      <c r="M1117" s="226"/>
      <c r="N1117" s="227"/>
      <c r="O1117" s="227"/>
      <c r="P1117" s="227"/>
      <c r="Q1117" s="227"/>
      <c r="R1117" s="227"/>
      <c r="S1117" s="227"/>
      <c r="T1117" s="228"/>
      <c r="AT1117" s="229" t="s">
        <v>180</v>
      </c>
      <c r="AU1117" s="229" t="s">
        <v>79</v>
      </c>
      <c r="AV1117" s="12" t="s">
        <v>77</v>
      </c>
      <c r="AW1117" s="12" t="s">
        <v>33</v>
      </c>
      <c r="AX1117" s="12" t="s">
        <v>69</v>
      </c>
      <c r="AY1117" s="229" t="s">
        <v>171</v>
      </c>
    </row>
    <row r="1118" spans="2:65" s="11" customFormat="1">
      <c r="B1118" s="203"/>
      <c r="C1118" s="204"/>
      <c r="D1118" s="215" t="s">
        <v>180</v>
      </c>
      <c r="E1118" s="216" t="s">
        <v>21</v>
      </c>
      <c r="F1118" s="217" t="s">
        <v>1487</v>
      </c>
      <c r="G1118" s="204"/>
      <c r="H1118" s="218">
        <v>3.42</v>
      </c>
      <c r="I1118" s="209"/>
      <c r="J1118" s="204"/>
      <c r="K1118" s="204"/>
      <c r="L1118" s="210"/>
      <c r="M1118" s="211"/>
      <c r="N1118" s="212"/>
      <c r="O1118" s="212"/>
      <c r="P1118" s="212"/>
      <c r="Q1118" s="212"/>
      <c r="R1118" s="212"/>
      <c r="S1118" s="212"/>
      <c r="T1118" s="213"/>
      <c r="AT1118" s="214" t="s">
        <v>180</v>
      </c>
      <c r="AU1118" s="214" t="s">
        <v>79</v>
      </c>
      <c r="AV1118" s="11" t="s">
        <v>79</v>
      </c>
      <c r="AW1118" s="11" t="s">
        <v>33</v>
      </c>
      <c r="AX1118" s="11" t="s">
        <v>69</v>
      </c>
      <c r="AY1118" s="214" t="s">
        <v>171</v>
      </c>
    </row>
    <row r="1119" spans="2:65" s="11" customFormat="1">
      <c r="B1119" s="203"/>
      <c r="C1119" s="204"/>
      <c r="D1119" s="215" t="s">
        <v>180</v>
      </c>
      <c r="E1119" s="216" t="s">
        <v>21</v>
      </c>
      <c r="F1119" s="217" t="s">
        <v>1488</v>
      </c>
      <c r="G1119" s="204"/>
      <c r="H1119" s="218">
        <v>6.18</v>
      </c>
      <c r="I1119" s="209"/>
      <c r="J1119" s="204"/>
      <c r="K1119" s="204"/>
      <c r="L1119" s="210"/>
      <c r="M1119" s="211"/>
      <c r="N1119" s="212"/>
      <c r="O1119" s="212"/>
      <c r="P1119" s="212"/>
      <c r="Q1119" s="212"/>
      <c r="R1119" s="212"/>
      <c r="S1119" s="212"/>
      <c r="T1119" s="213"/>
      <c r="AT1119" s="214" t="s">
        <v>180</v>
      </c>
      <c r="AU1119" s="214" t="s">
        <v>79</v>
      </c>
      <c r="AV1119" s="11" t="s">
        <v>79</v>
      </c>
      <c r="AW1119" s="11" t="s">
        <v>33</v>
      </c>
      <c r="AX1119" s="11" t="s">
        <v>69</v>
      </c>
      <c r="AY1119" s="214" t="s">
        <v>171</v>
      </c>
    </row>
    <row r="1120" spans="2:65" s="11" customFormat="1">
      <c r="B1120" s="203"/>
      <c r="C1120" s="204"/>
      <c r="D1120" s="205" t="s">
        <v>180</v>
      </c>
      <c r="E1120" s="204"/>
      <c r="F1120" s="207" t="s">
        <v>1495</v>
      </c>
      <c r="G1120" s="204"/>
      <c r="H1120" s="208">
        <v>9.7919999999999998</v>
      </c>
      <c r="I1120" s="209"/>
      <c r="J1120" s="204"/>
      <c r="K1120" s="204"/>
      <c r="L1120" s="210"/>
      <c r="M1120" s="211"/>
      <c r="N1120" s="212"/>
      <c r="O1120" s="212"/>
      <c r="P1120" s="212"/>
      <c r="Q1120" s="212"/>
      <c r="R1120" s="212"/>
      <c r="S1120" s="212"/>
      <c r="T1120" s="213"/>
      <c r="AT1120" s="214" t="s">
        <v>180</v>
      </c>
      <c r="AU1120" s="214" t="s">
        <v>79</v>
      </c>
      <c r="AV1120" s="11" t="s">
        <v>79</v>
      </c>
      <c r="AW1120" s="11" t="s">
        <v>6</v>
      </c>
      <c r="AX1120" s="11" t="s">
        <v>77</v>
      </c>
      <c r="AY1120" s="214" t="s">
        <v>171</v>
      </c>
    </row>
    <row r="1121" spans="2:65" s="1" customFormat="1" ht="22.5" customHeight="1">
      <c r="B1121" s="39"/>
      <c r="C1121" s="230" t="s">
        <v>1496</v>
      </c>
      <c r="D1121" s="230" t="s">
        <v>290</v>
      </c>
      <c r="E1121" s="231" t="s">
        <v>1497</v>
      </c>
      <c r="F1121" s="232" t="s">
        <v>1498</v>
      </c>
      <c r="G1121" s="233" t="s">
        <v>176</v>
      </c>
      <c r="H1121" s="234">
        <v>503.798</v>
      </c>
      <c r="I1121" s="235"/>
      <c r="J1121" s="236">
        <f>ROUND(I1121*H1121,2)</f>
        <v>0</v>
      </c>
      <c r="K1121" s="232" t="s">
        <v>177</v>
      </c>
      <c r="L1121" s="237"/>
      <c r="M1121" s="238" t="s">
        <v>21</v>
      </c>
      <c r="N1121" s="239" t="s">
        <v>40</v>
      </c>
      <c r="O1121" s="40"/>
      <c r="P1121" s="200">
        <f>O1121*H1121</f>
        <v>0</v>
      </c>
      <c r="Q1121" s="200">
        <v>5.9999999999999995E-4</v>
      </c>
      <c r="R1121" s="200">
        <f>Q1121*H1121</f>
        <v>0.30227879999999996</v>
      </c>
      <c r="S1121" s="200">
        <v>0</v>
      </c>
      <c r="T1121" s="201">
        <f>S1121*H1121</f>
        <v>0</v>
      </c>
      <c r="AR1121" s="22" t="s">
        <v>345</v>
      </c>
      <c r="AT1121" s="22" t="s">
        <v>290</v>
      </c>
      <c r="AU1121" s="22" t="s">
        <v>79</v>
      </c>
      <c r="AY1121" s="22" t="s">
        <v>171</v>
      </c>
      <c r="BE1121" s="202">
        <f>IF(N1121="základní",J1121,0)</f>
        <v>0</v>
      </c>
      <c r="BF1121" s="202">
        <f>IF(N1121="snížená",J1121,0)</f>
        <v>0</v>
      </c>
      <c r="BG1121" s="202">
        <f>IF(N1121="zákl. přenesená",J1121,0)</f>
        <v>0</v>
      </c>
      <c r="BH1121" s="202">
        <f>IF(N1121="sníž. přenesená",J1121,0)</f>
        <v>0</v>
      </c>
      <c r="BI1121" s="202">
        <f>IF(N1121="nulová",J1121,0)</f>
        <v>0</v>
      </c>
      <c r="BJ1121" s="22" t="s">
        <v>77</v>
      </c>
      <c r="BK1121" s="202">
        <f>ROUND(I1121*H1121,2)</f>
        <v>0</v>
      </c>
      <c r="BL1121" s="22" t="s">
        <v>249</v>
      </c>
      <c r="BM1121" s="22" t="s">
        <v>1499</v>
      </c>
    </row>
    <row r="1122" spans="2:65" s="11" customFormat="1" ht="27">
      <c r="B1122" s="203"/>
      <c r="C1122" s="204"/>
      <c r="D1122" s="215" t="s">
        <v>180</v>
      </c>
      <c r="E1122" s="216" t="s">
        <v>21</v>
      </c>
      <c r="F1122" s="217" t="s">
        <v>1489</v>
      </c>
      <c r="G1122" s="204"/>
      <c r="H1122" s="218">
        <v>236.86</v>
      </c>
      <c r="I1122" s="209"/>
      <c r="J1122" s="204"/>
      <c r="K1122" s="204"/>
      <c r="L1122" s="210"/>
      <c r="M1122" s="211"/>
      <c r="N1122" s="212"/>
      <c r="O1122" s="212"/>
      <c r="P1122" s="212"/>
      <c r="Q1122" s="212"/>
      <c r="R1122" s="212"/>
      <c r="S1122" s="212"/>
      <c r="T1122" s="213"/>
      <c r="AT1122" s="214" t="s">
        <v>180</v>
      </c>
      <c r="AU1122" s="214" t="s">
        <v>79</v>
      </c>
      <c r="AV1122" s="11" t="s">
        <v>79</v>
      </c>
      <c r="AW1122" s="11" t="s">
        <v>33</v>
      </c>
      <c r="AX1122" s="11" t="s">
        <v>69</v>
      </c>
      <c r="AY1122" s="214" t="s">
        <v>171</v>
      </c>
    </row>
    <row r="1123" spans="2:65" s="11" customFormat="1" ht="27">
      <c r="B1123" s="203"/>
      <c r="C1123" s="204"/>
      <c r="D1123" s="215" t="s">
        <v>180</v>
      </c>
      <c r="E1123" s="216" t="s">
        <v>21</v>
      </c>
      <c r="F1123" s="217" t="s">
        <v>1490</v>
      </c>
      <c r="G1123" s="204"/>
      <c r="H1123" s="218">
        <v>257.06</v>
      </c>
      <c r="I1123" s="209"/>
      <c r="J1123" s="204"/>
      <c r="K1123" s="204"/>
      <c r="L1123" s="210"/>
      <c r="M1123" s="211"/>
      <c r="N1123" s="212"/>
      <c r="O1123" s="212"/>
      <c r="P1123" s="212"/>
      <c r="Q1123" s="212"/>
      <c r="R1123" s="212"/>
      <c r="S1123" s="212"/>
      <c r="T1123" s="213"/>
      <c r="AT1123" s="214" t="s">
        <v>180</v>
      </c>
      <c r="AU1123" s="214" t="s">
        <v>79</v>
      </c>
      <c r="AV1123" s="11" t="s">
        <v>79</v>
      </c>
      <c r="AW1123" s="11" t="s">
        <v>33</v>
      </c>
      <c r="AX1123" s="11" t="s">
        <v>69</v>
      </c>
      <c r="AY1123" s="214" t="s">
        <v>171</v>
      </c>
    </row>
    <row r="1124" spans="2:65" s="11" customFormat="1">
      <c r="B1124" s="203"/>
      <c r="C1124" s="204"/>
      <c r="D1124" s="205" t="s">
        <v>180</v>
      </c>
      <c r="E1124" s="204"/>
      <c r="F1124" s="207" t="s">
        <v>1500</v>
      </c>
      <c r="G1124" s="204"/>
      <c r="H1124" s="208">
        <v>503.798</v>
      </c>
      <c r="I1124" s="209"/>
      <c r="J1124" s="204"/>
      <c r="K1124" s="204"/>
      <c r="L1124" s="210"/>
      <c r="M1124" s="211"/>
      <c r="N1124" s="212"/>
      <c r="O1124" s="212"/>
      <c r="P1124" s="212"/>
      <c r="Q1124" s="212"/>
      <c r="R1124" s="212"/>
      <c r="S1124" s="212"/>
      <c r="T1124" s="213"/>
      <c r="AT1124" s="214" t="s">
        <v>180</v>
      </c>
      <c r="AU1124" s="214" t="s">
        <v>79</v>
      </c>
      <c r="AV1124" s="11" t="s">
        <v>79</v>
      </c>
      <c r="AW1124" s="11" t="s">
        <v>6</v>
      </c>
      <c r="AX1124" s="11" t="s">
        <v>77</v>
      </c>
      <c r="AY1124" s="214" t="s">
        <v>171</v>
      </c>
    </row>
    <row r="1125" spans="2:65" s="1" customFormat="1" ht="31.5" customHeight="1">
      <c r="B1125" s="39"/>
      <c r="C1125" s="191" t="s">
        <v>1501</v>
      </c>
      <c r="D1125" s="191" t="s">
        <v>173</v>
      </c>
      <c r="E1125" s="192" t="s">
        <v>1502</v>
      </c>
      <c r="F1125" s="193" t="s">
        <v>1503</v>
      </c>
      <c r="G1125" s="194" t="s">
        <v>176</v>
      </c>
      <c r="H1125" s="195">
        <v>855.54399999999998</v>
      </c>
      <c r="I1125" s="196"/>
      <c r="J1125" s="197">
        <f>ROUND(I1125*H1125,2)</f>
        <v>0</v>
      </c>
      <c r="K1125" s="193" t="s">
        <v>177</v>
      </c>
      <c r="L1125" s="59"/>
      <c r="M1125" s="198" t="s">
        <v>21</v>
      </c>
      <c r="N1125" s="199" t="s">
        <v>40</v>
      </c>
      <c r="O1125" s="40"/>
      <c r="P1125" s="200">
        <f>O1125*H1125</f>
        <v>0</v>
      </c>
      <c r="Q1125" s="200">
        <v>0</v>
      </c>
      <c r="R1125" s="200">
        <f>Q1125*H1125</f>
        <v>0</v>
      </c>
      <c r="S1125" s="200">
        <v>0.12</v>
      </c>
      <c r="T1125" s="201">
        <f>S1125*H1125</f>
        <v>102.66528</v>
      </c>
      <c r="AR1125" s="22" t="s">
        <v>249</v>
      </c>
      <c r="AT1125" s="22" t="s">
        <v>173</v>
      </c>
      <c r="AU1125" s="22" t="s">
        <v>79</v>
      </c>
      <c r="AY1125" s="22" t="s">
        <v>171</v>
      </c>
      <c r="BE1125" s="202">
        <f>IF(N1125="základní",J1125,0)</f>
        <v>0</v>
      </c>
      <c r="BF1125" s="202">
        <f>IF(N1125="snížená",J1125,0)</f>
        <v>0</v>
      </c>
      <c r="BG1125" s="202">
        <f>IF(N1125="zákl. přenesená",J1125,0)</f>
        <v>0</v>
      </c>
      <c r="BH1125" s="202">
        <f>IF(N1125="sníž. přenesená",J1125,0)</f>
        <v>0</v>
      </c>
      <c r="BI1125" s="202">
        <f>IF(N1125="nulová",J1125,0)</f>
        <v>0</v>
      </c>
      <c r="BJ1125" s="22" t="s">
        <v>77</v>
      </c>
      <c r="BK1125" s="202">
        <f>ROUND(I1125*H1125,2)</f>
        <v>0</v>
      </c>
      <c r="BL1125" s="22" t="s">
        <v>249</v>
      </c>
      <c r="BM1125" s="22" t="s">
        <v>1504</v>
      </c>
    </row>
    <row r="1126" spans="2:65" s="11" customFormat="1">
      <c r="B1126" s="203"/>
      <c r="C1126" s="204"/>
      <c r="D1126" s="215" t="s">
        <v>180</v>
      </c>
      <c r="E1126" s="216" t="s">
        <v>21</v>
      </c>
      <c r="F1126" s="217" t="s">
        <v>1368</v>
      </c>
      <c r="G1126" s="204"/>
      <c r="H1126" s="218">
        <v>271.34300000000002</v>
      </c>
      <c r="I1126" s="209"/>
      <c r="J1126" s="204"/>
      <c r="K1126" s="204"/>
      <c r="L1126" s="210"/>
      <c r="M1126" s="211"/>
      <c r="N1126" s="212"/>
      <c r="O1126" s="212"/>
      <c r="P1126" s="212"/>
      <c r="Q1126" s="212"/>
      <c r="R1126" s="212"/>
      <c r="S1126" s="212"/>
      <c r="T1126" s="213"/>
      <c r="AT1126" s="214" t="s">
        <v>180</v>
      </c>
      <c r="AU1126" s="214" t="s">
        <v>79</v>
      </c>
      <c r="AV1126" s="11" t="s">
        <v>79</v>
      </c>
      <c r="AW1126" s="11" t="s">
        <v>33</v>
      </c>
      <c r="AX1126" s="11" t="s">
        <v>69</v>
      </c>
      <c r="AY1126" s="214" t="s">
        <v>171</v>
      </c>
    </row>
    <row r="1127" spans="2:65" s="11" customFormat="1">
      <c r="B1127" s="203"/>
      <c r="C1127" s="204"/>
      <c r="D1127" s="215" t="s">
        <v>180</v>
      </c>
      <c r="E1127" s="216" t="s">
        <v>21</v>
      </c>
      <c r="F1127" s="217" t="s">
        <v>1369</v>
      </c>
      <c r="G1127" s="204"/>
      <c r="H1127" s="218">
        <v>312.858</v>
      </c>
      <c r="I1127" s="209"/>
      <c r="J1127" s="204"/>
      <c r="K1127" s="204"/>
      <c r="L1127" s="210"/>
      <c r="M1127" s="211"/>
      <c r="N1127" s="212"/>
      <c r="O1127" s="212"/>
      <c r="P1127" s="212"/>
      <c r="Q1127" s="212"/>
      <c r="R1127" s="212"/>
      <c r="S1127" s="212"/>
      <c r="T1127" s="213"/>
      <c r="AT1127" s="214" t="s">
        <v>180</v>
      </c>
      <c r="AU1127" s="214" t="s">
        <v>79</v>
      </c>
      <c r="AV1127" s="11" t="s">
        <v>79</v>
      </c>
      <c r="AW1127" s="11" t="s">
        <v>33</v>
      </c>
      <c r="AX1127" s="11" t="s">
        <v>69</v>
      </c>
      <c r="AY1127" s="214" t="s">
        <v>171</v>
      </c>
    </row>
    <row r="1128" spans="2:65" s="11" customFormat="1">
      <c r="B1128" s="203"/>
      <c r="C1128" s="204"/>
      <c r="D1128" s="205" t="s">
        <v>180</v>
      </c>
      <c r="E1128" s="206" t="s">
        <v>21</v>
      </c>
      <c r="F1128" s="207" t="s">
        <v>1370</v>
      </c>
      <c r="G1128" s="204"/>
      <c r="H1128" s="208">
        <v>271.34300000000002</v>
      </c>
      <c r="I1128" s="209"/>
      <c r="J1128" s="204"/>
      <c r="K1128" s="204"/>
      <c r="L1128" s="210"/>
      <c r="M1128" s="211"/>
      <c r="N1128" s="212"/>
      <c r="O1128" s="212"/>
      <c r="P1128" s="212"/>
      <c r="Q1128" s="212"/>
      <c r="R1128" s="212"/>
      <c r="S1128" s="212"/>
      <c r="T1128" s="213"/>
      <c r="AT1128" s="214" t="s">
        <v>180</v>
      </c>
      <c r="AU1128" s="214" t="s">
        <v>79</v>
      </c>
      <c r="AV1128" s="11" t="s">
        <v>79</v>
      </c>
      <c r="AW1128" s="11" t="s">
        <v>33</v>
      </c>
      <c r="AX1128" s="11" t="s">
        <v>69</v>
      </c>
      <c r="AY1128" s="214" t="s">
        <v>171</v>
      </c>
    </row>
    <row r="1129" spans="2:65" s="1" customFormat="1" ht="31.5" customHeight="1">
      <c r="B1129" s="39"/>
      <c r="C1129" s="191" t="s">
        <v>1505</v>
      </c>
      <c r="D1129" s="191" t="s">
        <v>173</v>
      </c>
      <c r="E1129" s="192" t="s">
        <v>1506</v>
      </c>
      <c r="F1129" s="193" t="s">
        <v>1507</v>
      </c>
      <c r="G1129" s="194" t="s">
        <v>176</v>
      </c>
      <c r="H1129" s="195">
        <v>133.94</v>
      </c>
      <c r="I1129" s="196"/>
      <c r="J1129" s="197">
        <f>ROUND(I1129*H1129,2)</f>
        <v>0</v>
      </c>
      <c r="K1129" s="193" t="s">
        <v>177</v>
      </c>
      <c r="L1129" s="59"/>
      <c r="M1129" s="198" t="s">
        <v>21</v>
      </c>
      <c r="N1129" s="199" t="s">
        <v>40</v>
      </c>
      <c r="O1129" s="40"/>
      <c r="P1129" s="200">
        <f>O1129*H1129</f>
        <v>0</v>
      </c>
      <c r="Q1129" s="200">
        <v>1.16E-3</v>
      </c>
      <c r="R1129" s="200">
        <f>Q1129*H1129</f>
        <v>0.15537039999999999</v>
      </c>
      <c r="S1129" s="200">
        <v>0</v>
      </c>
      <c r="T1129" s="201">
        <f>S1129*H1129</f>
        <v>0</v>
      </c>
      <c r="AR1129" s="22" t="s">
        <v>249</v>
      </c>
      <c r="AT1129" s="22" t="s">
        <v>173</v>
      </c>
      <c r="AU1129" s="22" t="s">
        <v>79</v>
      </c>
      <c r="AY1129" s="22" t="s">
        <v>171</v>
      </c>
      <c r="BE1129" s="202">
        <f>IF(N1129="základní",J1129,0)</f>
        <v>0</v>
      </c>
      <c r="BF1129" s="202">
        <f>IF(N1129="snížená",J1129,0)</f>
        <v>0</v>
      </c>
      <c r="BG1129" s="202">
        <f>IF(N1129="zákl. přenesená",J1129,0)</f>
        <v>0</v>
      </c>
      <c r="BH1129" s="202">
        <f>IF(N1129="sníž. přenesená",J1129,0)</f>
        <v>0</v>
      </c>
      <c r="BI1129" s="202">
        <f>IF(N1129="nulová",J1129,0)</f>
        <v>0</v>
      </c>
      <c r="BJ1129" s="22" t="s">
        <v>77</v>
      </c>
      <c r="BK1129" s="202">
        <f>ROUND(I1129*H1129,2)</f>
        <v>0</v>
      </c>
      <c r="BL1129" s="22" t="s">
        <v>249</v>
      </c>
      <c r="BM1129" s="22" t="s">
        <v>1508</v>
      </c>
    </row>
    <row r="1130" spans="2:65" s="12" customFormat="1">
      <c r="B1130" s="219"/>
      <c r="C1130" s="220"/>
      <c r="D1130" s="215" t="s">
        <v>180</v>
      </c>
      <c r="E1130" s="221" t="s">
        <v>21</v>
      </c>
      <c r="F1130" s="222" t="s">
        <v>1509</v>
      </c>
      <c r="G1130" s="220"/>
      <c r="H1130" s="223" t="s">
        <v>21</v>
      </c>
      <c r="I1130" s="224"/>
      <c r="J1130" s="220"/>
      <c r="K1130" s="220"/>
      <c r="L1130" s="225"/>
      <c r="M1130" s="226"/>
      <c r="N1130" s="227"/>
      <c r="O1130" s="227"/>
      <c r="P1130" s="227"/>
      <c r="Q1130" s="227"/>
      <c r="R1130" s="227"/>
      <c r="S1130" s="227"/>
      <c r="T1130" s="228"/>
      <c r="AT1130" s="229" t="s">
        <v>180</v>
      </c>
      <c r="AU1130" s="229" t="s">
        <v>79</v>
      </c>
      <c r="AV1130" s="12" t="s">
        <v>77</v>
      </c>
      <c r="AW1130" s="12" t="s">
        <v>33</v>
      </c>
      <c r="AX1130" s="12" t="s">
        <v>69</v>
      </c>
      <c r="AY1130" s="229" t="s">
        <v>171</v>
      </c>
    </row>
    <row r="1131" spans="2:65" s="11" customFormat="1">
      <c r="B1131" s="203"/>
      <c r="C1131" s="204"/>
      <c r="D1131" s="215" t="s">
        <v>180</v>
      </c>
      <c r="E1131" s="216" t="s">
        <v>21</v>
      </c>
      <c r="F1131" s="217" t="s">
        <v>1510</v>
      </c>
      <c r="G1131" s="204"/>
      <c r="H1131" s="218">
        <v>36.96</v>
      </c>
      <c r="I1131" s="209"/>
      <c r="J1131" s="204"/>
      <c r="K1131" s="204"/>
      <c r="L1131" s="210"/>
      <c r="M1131" s="211"/>
      <c r="N1131" s="212"/>
      <c r="O1131" s="212"/>
      <c r="P1131" s="212"/>
      <c r="Q1131" s="212"/>
      <c r="R1131" s="212"/>
      <c r="S1131" s="212"/>
      <c r="T1131" s="213"/>
      <c r="AT1131" s="214" t="s">
        <v>180</v>
      </c>
      <c r="AU1131" s="214" t="s">
        <v>79</v>
      </c>
      <c r="AV1131" s="11" t="s">
        <v>79</v>
      </c>
      <c r="AW1131" s="11" t="s">
        <v>33</v>
      </c>
      <c r="AX1131" s="11" t="s">
        <v>69</v>
      </c>
      <c r="AY1131" s="214" t="s">
        <v>171</v>
      </c>
    </row>
    <row r="1132" spans="2:65" s="11" customFormat="1">
      <c r="B1132" s="203"/>
      <c r="C1132" s="204"/>
      <c r="D1132" s="215" t="s">
        <v>180</v>
      </c>
      <c r="E1132" s="216" t="s">
        <v>21</v>
      </c>
      <c r="F1132" s="217" t="s">
        <v>1511</v>
      </c>
      <c r="G1132" s="204"/>
      <c r="H1132" s="218">
        <v>15.417</v>
      </c>
      <c r="I1132" s="209"/>
      <c r="J1132" s="204"/>
      <c r="K1132" s="204"/>
      <c r="L1132" s="210"/>
      <c r="M1132" s="211"/>
      <c r="N1132" s="212"/>
      <c r="O1132" s="212"/>
      <c r="P1132" s="212"/>
      <c r="Q1132" s="212"/>
      <c r="R1132" s="212"/>
      <c r="S1132" s="212"/>
      <c r="T1132" s="213"/>
      <c r="AT1132" s="214" t="s">
        <v>180</v>
      </c>
      <c r="AU1132" s="214" t="s">
        <v>79</v>
      </c>
      <c r="AV1132" s="11" t="s">
        <v>79</v>
      </c>
      <c r="AW1132" s="11" t="s">
        <v>33</v>
      </c>
      <c r="AX1132" s="11" t="s">
        <v>69</v>
      </c>
      <c r="AY1132" s="214" t="s">
        <v>171</v>
      </c>
    </row>
    <row r="1133" spans="2:65" s="11" customFormat="1">
      <c r="B1133" s="203"/>
      <c r="C1133" s="204"/>
      <c r="D1133" s="215" t="s">
        <v>180</v>
      </c>
      <c r="E1133" s="216" t="s">
        <v>21</v>
      </c>
      <c r="F1133" s="217" t="s">
        <v>1512</v>
      </c>
      <c r="G1133" s="204"/>
      <c r="H1133" s="218">
        <v>37.103000000000002</v>
      </c>
      <c r="I1133" s="209"/>
      <c r="J1133" s="204"/>
      <c r="K1133" s="204"/>
      <c r="L1133" s="210"/>
      <c r="M1133" s="211"/>
      <c r="N1133" s="212"/>
      <c r="O1133" s="212"/>
      <c r="P1133" s="212"/>
      <c r="Q1133" s="212"/>
      <c r="R1133" s="212"/>
      <c r="S1133" s="212"/>
      <c r="T1133" s="213"/>
      <c r="AT1133" s="214" t="s">
        <v>180</v>
      </c>
      <c r="AU1133" s="214" t="s">
        <v>79</v>
      </c>
      <c r="AV1133" s="11" t="s">
        <v>79</v>
      </c>
      <c r="AW1133" s="11" t="s">
        <v>33</v>
      </c>
      <c r="AX1133" s="11" t="s">
        <v>69</v>
      </c>
      <c r="AY1133" s="214" t="s">
        <v>171</v>
      </c>
    </row>
    <row r="1134" spans="2:65" s="11" customFormat="1">
      <c r="B1134" s="203"/>
      <c r="C1134" s="204"/>
      <c r="D1134" s="215" t="s">
        <v>180</v>
      </c>
      <c r="E1134" s="216" t="s">
        <v>21</v>
      </c>
      <c r="F1134" s="217" t="s">
        <v>1513</v>
      </c>
      <c r="G1134" s="204"/>
      <c r="H1134" s="218">
        <v>36.96</v>
      </c>
      <c r="I1134" s="209"/>
      <c r="J1134" s="204"/>
      <c r="K1134" s="204"/>
      <c r="L1134" s="210"/>
      <c r="M1134" s="211"/>
      <c r="N1134" s="212"/>
      <c r="O1134" s="212"/>
      <c r="P1134" s="212"/>
      <c r="Q1134" s="212"/>
      <c r="R1134" s="212"/>
      <c r="S1134" s="212"/>
      <c r="T1134" s="213"/>
      <c r="AT1134" s="214" t="s">
        <v>180</v>
      </c>
      <c r="AU1134" s="214" t="s">
        <v>79</v>
      </c>
      <c r="AV1134" s="11" t="s">
        <v>79</v>
      </c>
      <c r="AW1134" s="11" t="s">
        <v>33</v>
      </c>
      <c r="AX1134" s="11" t="s">
        <v>69</v>
      </c>
      <c r="AY1134" s="214" t="s">
        <v>171</v>
      </c>
    </row>
    <row r="1135" spans="2:65" s="11" customFormat="1">
      <c r="B1135" s="203"/>
      <c r="C1135" s="204"/>
      <c r="D1135" s="205" t="s">
        <v>180</v>
      </c>
      <c r="E1135" s="206" t="s">
        <v>21</v>
      </c>
      <c r="F1135" s="207" t="s">
        <v>1514</v>
      </c>
      <c r="G1135" s="204"/>
      <c r="H1135" s="208">
        <v>7.5</v>
      </c>
      <c r="I1135" s="209"/>
      <c r="J1135" s="204"/>
      <c r="K1135" s="204"/>
      <c r="L1135" s="210"/>
      <c r="M1135" s="211"/>
      <c r="N1135" s="212"/>
      <c r="O1135" s="212"/>
      <c r="P1135" s="212"/>
      <c r="Q1135" s="212"/>
      <c r="R1135" s="212"/>
      <c r="S1135" s="212"/>
      <c r="T1135" s="213"/>
      <c r="AT1135" s="214" t="s">
        <v>180</v>
      </c>
      <c r="AU1135" s="214" t="s">
        <v>79</v>
      </c>
      <c r="AV1135" s="11" t="s">
        <v>79</v>
      </c>
      <c r="AW1135" s="11" t="s">
        <v>33</v>
      </c>
      <c r="AX1135" s="11" t="s">
        <v>69</v>
      </c>
      <c r="AY1135" s="214" t="s">
        <v>171</v>
      </c>
    </row>
    <row r="1136" spans="2:65" s="1" customFormat="1" ht="22.5" customHeight="1">
      <c r="B1136" s="39"/>
      <c r="C1136" s="230" t="s">
        <v>1515</v>
      </c>
      <c r="D1136" s="230" t="s">
        <v>290</v>
      </c>
      <c r="E1136" s="231" t="s">
        <v>1516</v>
      </c>
      <c r="F1136" s="232" t="s">
        <v>1517</v>
      </c>
      <c r="G1136" s="233" t="s">
        <v>184</v>
      </c>
      <c r="H1136" s="234">
        <v>13.907999999999999</v>
      </c>
      <c r="I1136" s="235"/>
      <c r="J1136" s="236">
        <f>ROUND(I1136*H1136,2)</f>
        <v>0</v>
      </c>
      <c r="K1136" s="232" t="s">
        <v>177</v>
      </c>
      <c r="L1136" s="237"/>
      <c r="M1136" s="238" t="s">
        <v>21</v>
      </c>
      <c r="N1136" s="239" t="s">
        <v>40</v>
      </c>
      <c r="O1136" s="40"/>
      <c r="P1136" s="200">
        <f>O1136*H1136</f>
        <v>0</v>
      </c>
      <c r="Q1136" s="200">
        <v>0.03</v>
      </c>
      <c r="R1136" s="200">
        <f>Q1136*H1136</f>
        <v>0.41723999999999994</v>
      </c>
      <c r="S1136" s="200">
        <v>0</v>
      </c>
      <c r="T1136" s="201">
        <f>S1136*H1136</f>
        <v>0</v>
      </c>
      <c r="AR1136" s="22" t="s">
        <v>345</v>
      </c>
      <c r="AT1136" s="22" t="s">
        <v>290</v>
      </c>
      <c r="AU1136" s="22" t="s">
        <v>79</v>
      </c>
      <c r="AY1136" s="22" t="s">
        <v>171</v>
      </c>
      <c r="BE1136" s="202">
        <f>IF(N1136="základní",J1136,0)</f>
        <v>0</v>
      </c>
      <c r="BF1136" s="202">
        <f>IF(N1136="snížená",J1136,0)</f>
        <v>0</v>
      </c>
      <c r="BG1136" s="202">
        <f>IF(N1136="zákl. přenesená",J1136,0)</f>
        <v>0</v>
      </c>
      <c r="BH1136" s="202">
        <f>IF(N1136="sníž. přenesená",J1136,0)</f>
        <v>0</v>
      </c>
      <c r="BI1136" s="202">
        <f>IF(N1136="nulová",J1136,0)</f>
        <v>0</v>
      </c>
      <c r="BJ1136" s="22" t="s">
        <v>77</v>
      </c>
      <c r="BK1136" s="202">
        <f>ROUND(I1136*H1136,2)</f>
        <v>0</v>
      </c>
      <c r="BL1136" s="22" t="s">
        <v>249</v>
      </c>
      <c r="BM1136" s="22" t="s">
        <v>1518</v>
      </c>
    </row>
    <row r="1137" spans="2:65" s="12" customFormat="1">
      <c r="B1137" s="219"/>
      <c r="C1137" s="220"/>
      <c r="D1137" s="215" t="s">
        <v>180</v>
      </c>
      <c r="E1137" s="221" t="s">
        <v>21</v>
      </c>
      <c r="F1137" s="222" t="s">
        <v>1509</v>
      </c>
      <c r="G1137" s="220"/>
      <c r="H1137" s="223" t="s">
        <v>21</v>
      </c>
      <c r="I1137" s="224"/>
      <c r="J1137" s="220"/>
      <c r="K1137" s="220"/>
      <c r="L1137" s="225"/>
      <c r="M1137" s="226"/>
      <c r="N1137" s="227"/>
      <c r="O1137" s="227"/>
      <c r="P1137" s="227"/>
      <c r="Q1137" s="227"/>
      <c r="R1137" s="227"/>
      <c r="S1137" s="227"/>
      <c r="T1137" s="228"/>
      <c r="AT1137" s="229" t="s">
        <v>180</v>
      </c>
      <c r="AU1137" s="229" t="s">
        <v>79</v>
      </c>
      <c r="AV1137" s="12" t="s">
        <v>77</v>
      </c>
      <c r="AW1137" s="12" t="s">
        <v>33</v>
      </c>
      <c r="AX1137" s="12" t="s">
        <v>69</v>
      </c>
      <c r="AY1137" s="229" t="s">
        <v>171</v>
      </c>
    </row>
    <row r="1138" spans="2:65" s="11" customFormat="1">
      <c r="B1138" s="203"/>
      <c r="C1138" s="204"/>
      <c r="D1138" s="215" t="s">
        <v>180</v>
      </c>
      <c r="E1138" s="216" t="s">
        <v>21</v>
      </c>
      <c r="F1138" s="217" t="s">
        <v>1519</v>
      </c>
      <c r="G1138" s="204"/>
      <c r="H1138" s="218">
        <v>3.6960000000000002</v>
      </c>
      <c r="I1138" s="209"/>
      <c r="J1138" s="204"/>
      <c r="K1138" s="204"/>
      <c r="L1138" s="210"/>
      <c r="M1138" s="211"/>
      <c r="N1138" s="212"/>
      <c r="O1138" s="212"/>
      <c r="P1138" s="212"/>
      <c r="Q1138" s="212"/>
      <c r="R1138" s="212"/>
      <c r="S1138" s="212"/>
      <c r="T1138" s="213"/>
      <c r="AT1138" s="214" t="s">
        <v>180</v>
      </c>
      <c r="AU1138" s="214" t="s">
        <v>79</v>
      </c>
      <c r="AV1138" s="11" t="s">
        <v>79</v>
      </c>
      <c r="AW1138" s="11" t="s">
        <v>33</v>
      </c>
      <c r="AX1138" s="11" t="s">
        <v>69</v>
      </c>
      <c r="AY1138" s="214" t="s">
        <v>171</v>
      </c>
    </row>
    <row r="1139" spans="2:65" s="11" customFormat="1">
      <c r="B1139" s="203"/>
      <c r="C1139" s="204"/>
      <c r="D1139" s="215" t="s">
        <v>180</v>
      </c>
      <c r="E1139" s="216" t="s">
        <v>21</v>
      </c>
      <c r="F1139" s="217" t="s">
        <v>1520</v>
      </c>
      <c r="G1139" s="204"/>
      <c r="H1139" s="218">
        <v>1.542</v>
      </c>
      <c r="I1139" s="209"/>
      <c r="J1139" s="204"/>
      <c r="K1139" s="204"/>
      <c r="L1139" s="210"/>
      <c r="M1139" s="211"/>
      <c r="N1139" s="212"/>
      <c r="O1139" s="212"/>
      <c r="P1139" s="212"/>
      <c r="Q1139" s="212"/>
      <c r="R1139" s="212"/>
      <c r="S1139" s="212"/>
      <c r="T1139" s="213"/>
      <c r="AT1139" s="214" t="s">
        <v>180</v>
      </c>
      <c r="AU1139" s="214" t="s">
        <v>79</v>
      </c>
      <c r="AV1139" s="11" t="s">
        <v>79</v>
      </c>
      <c r="AW1139" s="11" t="s">
        <v>33</v>
      </c>
      <c r="AX1139" s="11" t="s">
        <v>69</v>
      </c>
      <c r="AY1139" s="214" t="s">
        <v>171</v>
      </c>
    </row>
    <row r="1140" spans="2:65" s="11" customFormat="1">
      <c r="B1140" s="203"/>
      <c r="C1140" s="204"/>
      <c r="D1140" s="215" t="s">
        <v>180</v>
      </c>
      <c r="E1140" s="216" t="s">
        <v>21</v>
      </c>
      <c r="F1140" s="217" t="s">
        <v>1521</v>
      </c>
      <c r="G1140" s="204"/>
      <c r="H1140" s="218">
        <v>3.71</v>
      </c>
      <c r="I1140" s="209"/>
      <c r="J1140" s="204"/>
      <c r="K1140" s="204"/>
      <c r="L1140" s="210"/>
      <c r="M1140" s="211"/>
      <c r="N1140" s="212"/>
      <c r="O1140" s="212"/>
      <c r="P1140" s="212"/>
      <c r="Q1140" s="212"/>
      <c r="R1140" s="212"/>
      <c r="S1140" s="212"/>
      <c r="T1140" s="213"/>
      <c r="AT1140" s="214" t="s">
        <v>180</v>
      </c>
      <c r="AU1140" s="214" t="s">
        <v>79</v>
      </c>
      <c r="AV1140" s="11" t="s">
        <v>79</v>
      </c>
      <c r="AW1140" s="11" t="s">
        <v>33</v>
      </c>
      <c r="AX1140" s="11" t="s">
        <v>69</v>
      </c>
      <c r="AY1140" s="214" t="s">
        <v>171</v>
      </c>
    </row>
    <row r="1141" spans="2:65" s="11" customFormat="1">
      <c r="B1141" s="203"/>
      <c r="C1141" s="204"/>
      <c r="D1141" s="215" t="s">
        <v>180</v>
      </c>
      <c r="E1141" s="216" t="s">
        <v>21</v>
      </c>
      <c r="F1141" s="217" t="s">
        <v>1522</v>
      </c>
      <c r="G1141" s="204"/>
      <c r="H1141" s="218">
        <v>3.6960000000000002</v>
      </c>
      <c r="I1141" s="209"/>
      <c r="J1141" s="204"/>
      <c r="K1141" s="204"/>
      <c r="L1141" s="210"/>
      <c r="M1141" s="211"/>
      <c r="N1141" s="212"/>
      <c r="O1141" s="212"/>
      <c r="P1141" s="212"/>
      <c r="Q1141" s="212"/>
      <c r="R1141" s="212"/>
      <c r="S1141" s="212"/>
      <c r="T1141" s="213"/>
      <c r="AT1141" s="214" t="s">
        <v>180</v>
      </c>
      <c r="AU1141" s="214" t="s">
        <v>79</v>
      </c>
      <c r="AV1141" s="11" t="s">
        <v>79</v>
      </c>
      <c r="AW1141" s="11" t="s">
        <v>33</v>
      </c>
      <c r="AX1141" s="11" t="s">
        <v>69</v>
      </c>
      <c r="AY1141" s="214" t="s">
        <v>171</v>
      </c>
    </row>
    <row r="1142" spans="2:65" s="11" customFormat="1">
      <c r="B1142" s="203"/>
      <c r="C1142" s="204"/>
      <c r="D1142" s="205" t="s">
        <v>180</v>
      </c>
      <c r="E1142" s="204"/>
      <c r="F1142" s="207" t="s">
        <v>1523</v>
      </c>
      <c r="G1142" s="204"/>
      <c r="H1142" s="208">
        <v>13.907999999999999</v>
      </c>
      <c r="I1142" s="209"/>
      <c r="J1142" s="204"/>
      <c r="K1142" s="204"/>
      <c r="L1142" s="210"/>
      <c r="M1142" s="211"/>
      <c r="N1142" s="212"/>
      <c r="O1142" s="212"/>
      <c r="P1142" s="212"/>
      <c r="Q1142" s="212"/>
      <c r="R1142" s="212"/>
      <c r="S1142" s="212"/>
      <c r="T1142" s="213"/>
      <c r="AT1142" s="214" t="s">
        <v>180</v>
      </c>
      <c r="AU1142" s="214" t="s">
        <v>79</v>
      </c>
      <c r="AV1142" s="11" t="s">
        <v>79</v>
      </c>
      <c r="AW1142" s="11" t="s">
        <v>6</v>
      </c>
      <c r="AX1142" s="11" t="s">
        <v>77</v>
      </c>
      <c r="AY1142" s="214" t="s">
        <v>171</v>
      </c>
    </row>
    <row r="1143" spans="2:65" s="1" customFormat="1" ht="22.5" customHeight="1">
      <c r="B1143" s="39"/>
      <c r="C1143" s="230" t="s">
        <v>1524</v>
      </c>
      <c r="D1143" s="230" t="s">
        <v>290</v>
      </c>
      <c r="E1143" s="231" t="s">
        <v>1525</v>
      </c>
      <c r="F1143" s="232" t="s">
        <v>1526</v>
      </c>
      <c r="G1143" s="233" t="s">
        <v>176</v>
      </c>
      <c r="H1143" s="234">
        <v>7.65</v>
      </c>
      <c r="I1143" s="235"/>
      <c r="J1143" s="236">
        <f>ROUND(I1143*H1143,2)</f>
        <v>0</v>
      </c>
      <c r="K1143" s="232" t="s">
        <v>177</v>
      </c>
      <c r="L1143" s="237"/>
      <c r="M1143" s="238" t="s">
        <v>21</v>
      </c>
      <c r="N1143" s="239" t="s">
        <v>40</v>
      </c>
      <c r="O1143" s="40"/>
      <c r="P1143" s="200">
        <f>O1143*H1143</f>
        <v>0</v>
      </c>
      <c r="Q1143" s="200">
        <v>2.3999999999999998E-3</v>
      </c>
      <c r="R1143" s="200">
        <f>Q1143*H1143</f>
        <v>1.8359999999999998E-2</v>
      </c>
      <c r="S1143" s="200">
        <v>0</v>
      </c>
      <c r="T1143" s="201">
        <f>S1143*H1143</f>
        <v>0</v>
      </c>
      <c r="AR1143" s="22" t="s">
        <v>345</v>
      </c>
      <c r="AT1143" s="22" t="s">
        <v>290</v>
      </c>
      <c r="AU1143" s="22" t="s">
        <v>79</v>
      </c>
      <c r="AY1143" s="22" t="s">
        <v>171</v>
      </c>
      <c r="BE1143" s="202">
        <f>IF(N1143="základní",J1143,0)</f>
        <v>0</v>
      </c>
      <c r="BF1143" s="202">
        <f>IF(N1143="snížená",J1143,0)</f>
        <v>0</v>
      </c>
      <c r="BG1143" s="202">
        <f>IF(N1143="zákl. přenesená",J1143,0)</f>
        <v>0</v>
      </c>
      <c r="BH1143" s="202">
        <f>IF(N1143="sníž. přenesená",J1143,0)</f>
        <v>0</v>
      </c>
      <c r="BI1143" s="202">
        <f>IF(N1143="nulová",J1143,0)</f>
        <v>0</v>
      </c>
      <c r="BJ1143" s="22" t="s">
        <v>77</v>
      </c>
      <c r="BK1143" s="202">
        <f>ROUND(I1143*H1143,2)</f>
        <v>0</v>
      </c>
      <c r="BL1143" s="22" t="s">
        <v>249</v>
      </c>
      <c r="BM1143" s="22" t="s">
        <v>1527</v>
      </c>
    </row>
    <row r="1144" spans="2:65" s="11" customFormat="1">
      <c r="B1144" s="203"/>
      <c r="C1144" s="204"/>
      <c r="D1144" s="215" t="s">
        <v>180</v>
      </c>
      <c r="E1144" s="216" t="s">
        <v>21</v>
      </c>
      <c r="F1144" s="217" t="s">
        <v>1514</v>
      </c>
      <c r="G1144" s="204"/>
      <c r="H1144" s="218">
        <v>7.5</v>
      </c>
      <c r="I1144" s="209"/>
      <c r="J1144" s="204"/>
      <c r="K1144" s="204"/>
      <c r="L1144" s="210"/>
      <c r="M1144" s="211"/>
      <c r="N1144" s="212"/>
      <c r="O1144" s="212"/>
      <c r="P1144" s="212"/>
      <c r="Q1144" s="212"/>
      <c r="R1144" s="212"/>
      <c r="S1144" s="212"/>
      <c r="T1144" s="213"/>
      <c r="AT1144" s="214" t="s">
        <v>180</v>
      </c>
      <c r="AU1144" s="214" t="s">
        <v>79</v>
      </c>
      <c r="AV1144" s="11" t="s">
        <v>79</v>
      </c>
      <c r="AW1144" s="11" t="s">
        <v>33</v>
      </c>
      <c r="AX1144" s="11" t="s">
        <v>69</v>
      </c>
      <c r="AY1144" s="214" t="s">
        <v>171</v>
      </c>
    </row>
    <row r="1145" spans="2:65" s="11" customFormat="1">
      <c r="B1145" s="203"/>
      <c r="C1145" s="204"/>
      <c r="D1145" s="205" t="s">
        <v>180</v>
      </c>
      <c r="E1145" s="204"/>
      <c r="F1145" s="207" t="s">
        <v>1528</v>
      </c>
      <c r="G1145" s="204"/>
      <c r="H1145" s="208">
        <v>7.65</v>
      </c>
      <c r="I1145" s="209"/>
      <c r="J1145" s="204"/>
      <c r="K1145" s="204"/>
      <c r="L1145" s="210"/>
      <c r="M1145" s="211"/>
      <c r="N1145" s="212"/>
      <c r="O1145" s="212"/>
      <c r="P1145" s="212"/>
      <c r="Q1145" s="212"/>
      <c r="R1145" s="212"/>
      <c r="S1145" s="212"/>
      <c r="T1145" s="213"/>
      <c r="AT1145" s="214" t="s">
        <v>180</v>
      </c>
      <c r="AU1145" s="214" t="s">
        <v>79</v>
      </c>
      <c r="AV1145" s="11" t="s">
        <v>79</v>
      </c>
      <c r="AW1145" s="11" t="s">
        <v>6</v>
      </c>
      <c r="AX1145" s="11" t="s">
        <v>77</v>
      </c>
      <c r="AY1145" s="214" t="s">
        <v>171</v>
      </c>
    </row>
    <row r="1146" spans="2:65" s="1" customFormat="1" ht="22.5" customHeight="1">
      <c r="B1146" s="39"/>
      <c r="C1146" s="191" t="s">
        <v>1529</v>
      </c>
      <c r="D1146" s="191" t="s">
        <v>173</v>
      </c>
      <c r="E1146" s="192" t="s">
        <v>1530</v>
      </c>
      <c r="F1146" s="193" t="s">
        <v>1531</v>
      </c>
      <c r="G1146" s="194" t="s">
        <v>176</v>
      </c>
      <c r="H1146" s="195">
        <v>1364.39</v>
      </c>
      <c r="I1146" s="196"/>
      <c r="J1146" s="197">
        <f>ROUND(I1146*H1146,2)</f>
        <v>0</v>
      </c>
      <c r="K1146" s="193" t="s">
        <v>177</v>
      </c>
      <c r="L1146" s="59"/>
      <c r="M1146" s="198" t="s">
        <v>21</v>
      </c>
      <c r="N1146" s="199" t="s">
        <v>40</v>
      </c>
      <c r="O1146" s="40"/>
      <c r="P1146" s="200">
        <f>O1146*H1146</f>
        <v>0</v>
      </c>
      <c r="Q1146" s="200">
        <v>0</v>
      </c>
      <c r="R1146" s="200">
        <f>Q1146*H1146</f>
        <v>0</v>
      </c>
      <c r="S1146" s="200">
        <v>0</v>
      </c>
      <c r="T1146" s="201">
        <f>S1146*H1146</f>
        <v>0</v>
      </c>
      <c r="AR1146" s="22" t="s">
        <v>249</v>
      </c>
      <c r="AT1146" s="22" t="s">
        <v>173</v>
      </c>
      <c r="AU1146" s="22" t="s">
        <v>79</v>
      </c>
      <c r="AY1146" s="22" t="s">
        <v>171</v>
      </c>
      <c r="BE1146" s="202">
        <f>IF(N1146="základní",J1146,0)</f>
        <v>0</v>
      </c>
      <c r="BF1146" s="202">
        <f>IF(N1146="snížená",J1146,0)</f>
        <v>0</v>
      </c>
      <c r="BG1146" s="202">
        <f>IF(N1146="zákl. přenesená",J1146,0)</f>
        <v>0</v>
      </c>
      <c r="BH1146" s="202">
        <f>IF(N1146="sníž. přenesená",J1146,0)</f>
        <v>0</v>
      </c>
      <c r="BI1146" s="202">
        <f>IF(N1146="nulová",J1146,0)</f>
        <v>0</v>
      </c>
      <c r="BJ1146" s="22" t="s">
        <v>77</v>
      </c>
      <c r="BK1146" s="202">
        <f>ROUND(I1146*H1146,2)</f>
        <v>0</v>
      </c>
      <c r="BL1146" s="22" t="s">
        <v>249</v>
      </c>
      <c r="BM1146" s="22" t="s">
        <v>1532</v>
      </c>
    </row>
    <row r="1147" spans="2:65" s="11" customFormat="1">
      <c r="B1147" s="203"/>
      <c r="C1147" s="204"/>
      <c r="D1147" s="215" t="s">
        <v>180</v>
      </c>
      <c r="E1147" s="216" t="s">
        <v>21</v>
      </c>
      <c r="F1147" s="217" t="s">
        <v>1533</v>
      </c>
      <c r="G1147" s="204"/>
      <c r="H1147" s="218">
        <v>509.08499999999998</v>
      </c>
      <c r="I1147" s="209"/>
      <c r="J1147" s="204"/>
      <c r="K1147" s="204"/>
      <c r="L1147" s="210"/>
      <c r="M1147" s="211"/>
      <c r="N1147" s="212"/>
      <c r="O1147" s="212"/>
      <c r="P1147" s="212"/>
      <c r="Q1147" s="212"/>
      <c r="R1147" s="212"/>
      <c r="S1147" s="212"/>
      <c r="T1147" s="213"/>
      <c r="AT1147" s="214" t="s">
        <v>180</v>
      </c>
      <c r="AU1147" s="214" t="s">
        <v>79</v>
      </c>
      <c r="AV1147" s="11" t="s">
        <v>79</v>
      </c>
      <c r="AW1147" s="11" t="s">
        <v>33</v>
      </c>
      <c r="AX1147" s="11" t="s">
        <v>69</v>
      </c>
      <c r="AY1147" s="214" t="s">
        <v>171</v>
      </c>
    </row>
    <row r="1148" spans="2:65" s="11" customFormat="1">
      <c r="B1148" s="203"/>
      <c r="C1148" s="204"/>
      <c r="D1148" s="215" t="s">
        <v>180</v>
      </c>
      <c r="E1148" s="216" t="s">
        <v>21</v>
      </c>
      <c r="F1148" s="217" t="s">
        <v>1534</v>
      </c>
      <c r="G1148" s="204"/>
      <c r="H1148" s="218">
        <v>85.656000000000006</v>
      </c>
      <c r="I1148" s="209"/>
      <c r="J1148" s="204"/>
      <c r="K1148" s="204"/>
      <c r="L1148" s="210"/>
      <c r="M1148" s="211"/>
      <c r="N1148" s="212"/>
      <c r="O1148" s="212"/>
      <c r="P1148" s="212"/>
      <c r="Q1148" s="212"/>
      <c r="R1148" s="212"/>
      <c r="S1148" s="212"/>
      <c r="T1148" s="213"/>
      <c r="AT1148" s="214" t="s">
        <v>180</v>
      </c>
      <c r="AU1148" s="214" t="s">
        <v>79</v>
      </c>
      <c r="AV1148" s="11" t="s">
        <v>79</v>
      </c>
      <c r="AW1148" s="11" t="s">
        <v>33</v>
      </c>
      <c r="AX1148" s="11" t="s">
        <v>69</v>
      </c>
      <c r="AY1148" s="214" t="s">
        <v>171</v>
      </c>
    </row>
    <row r="1149" spans="2:65" s="11" customFormat="1">
      <c r="B1149" s="203"/>
      <c r="C1149" s="204"/>
      <c r="D1149" s="215" t="s">
        <v>180</v>
      </c>
      <c r="E1149" s="216" t="s">
        <v>21</v>
      </c>
      <c r="F1149" s="217" t="s">
        <v>1535</v>
      </c>
      <c r="G1149" s="204"/>
      <c r="H1149" s="218">
        <v>515.10599999999999</v>
      </c>
      <c r="I1149" s="209"/>
      <c r="J1149" s="204"/>
      <c r="K1149" s="204"/>
      <c r="L1149" s="210"/>
      <c r="M1149" s="211"/>
      <c r="N1149" s="212"/>
      <c r="O1149" s="212"/>
      <c r="P1149" s="212"/>
      <c r="Q1149" s="212"/>
      <c r="R1149" s="212"/>
      <c r="S1149" s="212"/>
      <c r="T1149" s="213"/>
      <c r="AT1149" s="214" t="s">
        <v>180</v>
      </c>
      <c r="AU1149" s="214" t="s">
        <v>79</v>
      </c>
      <c r="AV1149" s="11" t="s">
        <v>79</v>
      </c>
      <c r="AW1149" s="11" t="s">
        <v>33</v>
      </c>
      <c r="AX1149" s="11" t="s">
        <v>69</v>
      </c>
      <c r="AY1149" s="214" t="s">
        <v>171</v>
      </c>
    </row>
    <row r="1150" spans="2:65" s="11" customFormat="1">
      <c r="B1150" s="203"/>
      <c r="C1150" s="204"/>
      <c r="D1150" s="205" t="s">
        <v>180</v>
      </c>
      <c r="E1150" s="206" t="s">
        <v>21</v>
      </c>
      <c r="F1150" s="207" t="s">
        <v>1448</v>
      </c>
      <c r="G1150" s="204"/>
      <c r="H1150" s="208">
        <v>254.54300000000001</v>
      </c>
      <c r="I1150" s="209"/>
      <c r="J1150" s="204"/>
      <c r="K1150" s="204"/>
      <c r="L1150" s="210"/>
      <c r="M1150" s="211"/>
      <c r="N1150" s="212"/>
      <c r="O1150" s="212"/>
      <c r="P1150" s="212"/>
      <c r="Q1150" s="212"/>
      <c r="R1150" s="212"/>
      <c r="S1150" s="212"/>
      <c r="T1150" s="213"/>
      <c r="AT1150" s="214" t="s">
        <v>180</v>
      </c>
      <c r="AU1150" s="214" t="s">
        <v>79</v>
      </c>
      <c r="AV1150" s="11" t="s">
        <v>79</v>
      </c>
      <c r="AW1150" s="11" t="s">
        <v>33</v>
      </c>
      <c r="AX1150" s="11" t="s">
        <v>69</v>
      </c>
      <c r="AY1150" s="214" t="s">
        <v>171</v>
      </c>
    </row>
    <row r="1151" spans="2:65" s="1" customFormat="1" ht="22.5" customHeight="1">
      <c r="B1151" s="39"/>
      <c r="C1151" s="230" t="s">
        <v>1536</v>
      </c>
      <c r="D1151" s="230" t="s">
        <v>290</v>
      </c>
      <c r="E1151" s="231" t="s">
        <v>1537</v>
      </c>
      <c r="F1151" s="232" t="s">
        <v>1538</v>
      </c>
      <c r="G1151" s="233" t="s">
        <v>176</v>
      </c>
      <c r="H1151" s="234">
        <v>259.63400000000001</v>
      </c>
      <c r="I1151" s="235"/>
      <c r="J1151" s="236">
        <f>ROUND(I1151*H1151,2)</f>
        <v>0</v>
      </c>
      <c r="K1151" s="232" t="s">
        <v>177</v>
      </c>
      <c r="L1151" s="237"/>
      <c r="M1151" s="238" t="s">
        <v>21</v>
      </c>
      <c r="N1151" s="239" t="s">
        <v>40</v>
      </c>
      <c r="O1151" s="40"/>
      <c r="P1151" s="200">
        <f>O1151*H1151</f>
        <v>0</v>
      </c>
      <c r="Q1151" s="200">
        <v>5.0000000000000001E-3</v>
      </c>
      <c r="R1151" s="200">
        <f>Q1151*H1151</f>
        <v>1.29817</v>
      </c>
      <c r="S1151" s="200">
        <v>0</v>
      </c>
      <c r="T1151" s="201">
        <f>S1151*H1151</f>
        <v>0</v>
      </c>
      <c r="AR1151" s="22" t="s">
        <v>345</v>
      </c>
      <c r="AT1151" s="22" t="s">
        <v>290</v>
      </c>
      <c r="AU1151" s="22" t="s">
        <v>79</v>
      </c>
      <c r="AY1151" s="22" t="s">
        <v>171</v>
      </c>
      <c r="BE1151" s="202">
        <f>IF(N1151="základní",J1151,0)</f>
        <v>0</v>
      </c>
      <c r="BF1151" s="202">
        <f>IF(N1151="snížená",J1151,0)</f>
        <v>0</v>
      </c>
      <c r="BG1151" s="202">
        <f>IF(N1151="zákl. přenesená",J1151,0)</f>
        <v>0</v>
      </c>
      <c r="BH1151" s="202">
        <f>IF(N1151="sníž. přenesená",J1151,0)</f>
        <v>0</v>
      </c>
      <c r="BI1151" s="202">
        <f>IF(N1151="nulová",J1151,0)</f>
        <v>0</v>
      </c>
      <c r="BJ1151" s="22" t="s">
        <v>77</v>
      </c>
      <c r="BK1151" s="202">
        <f>ROUND(I1151*H1151,2)</f>
        <v>0</v>
      </c>
      <c r="BL1151" s="22" t="s">
        <v>249</v>
      </c>
      <c r="BM1151" s="22" t="s">
        <v>1539</v>
      </c>
    </row>
    <row r="1152" spans="2:65" s="11" customFormat="1">
      <c r="B1152" s="203"/>
      <c r="C1152" s="204"/>
      <c r="D1152" s="215" t="s">
        <v>180</v>
      </c>
      <c r="E1152" s="216" t="s">
        <v>21</v>
      </c>
      <c r="F1152" s="217" t="s">
        <v>1448</v>
      </c>
      <c r="G1152" s="204"/>
      <c r="H1152" s="218">
        <v>254.54300000000001</v>
      </c>
      <c r="I1152" s="209"/>
      <c r="J1152" s="204"/>
      <c r="K1152" s="204"/>
      <c r="L1152" s="210"/>
      <c r="M1152" s="211"/>
      <c r="N1152" s="212"/>
      <c r="O1152" s="212"/>
      <c r="P1152" s="212"/>
      <c r="Q1152" s="212"/>
      <c r="R1152" s="212"/>
      <c r="S1152" s="212"/>
      <c r="T1152" s="213"/>
      <c r="AT1152" s="214" t="s">
        <v>180</v>
      </c>
      <c r="AU1152" s="214" t="s">
        <v>79</v>
      </c>
      <c r="AV1152" s="11" t="s">
        <v>79</v>
      </c>
      <c r="AW1152" s="11" t="s">
        <v>33</v>
      </c>
      <c r="AX1152" s="11" t="s">
        <v>69</v>
      </c>
      <c r="AY1152" s="214" t="s">
        <v>171</v>
      </c>
    </row>
    <row r="1153" spans="2:65" s="11" customFormat="1">
      <c r="B1153" s="203"/>
      <c r="C1153" s="204"/>
      <c r="D1153" s="205" t="s">
        <v>180</v>
      </c>
      <c r="E1153" s="204"/>
      <c r="F1153" s="207" t="s">
        <v>1540</v>
      </c>
      <c r="G1153" s="204"/>
      <c r="H1153" s="208">
        <v>259.63400000000001</v>
      </c>
      <c r="I1153" s="209"/>
      <c r="J1153" s="204"/>
      <c r="K1153" s="204"/>
      <c r="L1153" s="210"/>
      <c r="M1153" s="211"/>
      <c r="N1153" s="212"/>
      <c r="O1153" s="212"/>
      <c r="P1153" s="212"/>
      <c r="Q1153" s="212"/>
      <c r="R1153" s="212"/>
      <c r="S1153" s="212"/>
      <c r="T1153" s="213"/>
      <c r="AT1153" s="214" t="s">
        <v>180</v>
      </c>
      <c r="AU1153" s="214" t="s">
        <v>79</v>
      </c>
      <c r="AV1153" s="11" t="s">
        <v>79</v>
      </c>
      <c r="AW1153" s="11" t="s">
        <v>6</v>
      </c>
      <c r="AX1153" s="11" t="s">
        <v>77</v>
      </c>
      <c r="AY1153" s="214" t="s">
        <v>171</v>
      </c>
    </row>
    <row r="1154" spans="2:65" s="1" customFormat="1" ht="22.5" customHeight="1">
      <c r="B1154" s="39"/>
      <c r="C1154" s="230" t="s">
        <v>1541</v>
      </c>
      <c r="D1154" s="230" t="s">
        <v>290</v>
      </c>
      <c r="E1154" s="231" t="s">
        <v>1542</v>
      </c>
      <c r="F1154" s="232" t="s">
        <v>1543</v>
      </c>
      <c r="G1154" s="233" t="s">
        <v>176</v>
      </c>
      <c r="H1154" s="234">
        <v>1132.0440000000001</v>
      </c>
      <c r="I1154" s="235"/>
      <c r="J1154" s="236">
        <f>ROUND(I1154*H1154,2)</f>
        <v>0</v>
      </c>
      <c r="K1154" s="232" t="s">
        <v>177</v>
      </c>
      <c r="L1154" s="237"/>
      <c r="M1154" s="238" t="s">
        <v>21</v>
      </c>
      <c r="N1154" s="239" t="s">
        <v>40</v>
      </c>
      <c r="O1154" s="40"/>
      <c r="P1154" s="200">
        <f>O1154*H1154</f>
        <v>0</v>
      </c>
      <c r="Q1154" s="200">
        <v>3.5000000000000001E-3</v>
      </c>
      <c r="R1154" s="200">
        <f>Q1154*H1154</f>
        <v>3.9621540000000004</v>
      </c>
      <c r="S1154" s="200">
        <v>0</v>
      </c>
      <c r="T1154" s="201">
        <f>S1154*H1154</f>
        <v>0</v>
      </c>
      <c r="AR1154" s="22" t="s">
        <v>345</v>
      </c>
      <c r="AT1154" s="22" t="s">
        <v>290</v>
      </c>
      <c r="AU1154" s="22" t="s">
        <v>79</v>
      </c>
      <c r="AY1154" s="22" t="s">
        <v>171</v>
      </c>
      <c r="BE1154" s="202">
        <f>IF(N1154="základní",J1154,0)</f>
        <v>0</v>
      </c>
      <c r="BF1154" s="202">
        <f>IF(N1154="snížená",J1154,0)</f>
        <v>0</v>
      </c>
      <c r="BG1154" s="202">
        <f>IF(N1154="zákl. přenesená",J1154,0)</f>
        <v>0</v>
      </c>
      <c r="BH1154" s="202">
        <f>IF(N1154="sníž. přenesená",J1154,0)</f>
        <v>0</v>
      </c>
      <c r="BI1154" s="202">
        <f>IF(N1154="nulová",J1154,0)</f>
        <v>0</v>
      </c>
      <c r="BJ1154" s="22" t="s">
        <v>77</v>
      </c>
      <c r="BK1154" s="202">
        <f>ROUND(I1154*H1154,2)</f>
        <v>0</v>
      </c>
      <c r="BL1154" s="22" t="s">
        <v>249</v>
      </c>
      <c r="BM1154" s="22" t="s">
        <v>1544</v>
      </c>
    </row>
    <row r="1155" spans="2:65" s="11" customFormat="1">
      <c r="B1155" s="203"/>
      <c r="C1155" s="204"/>
      <c r="D1155" s="215" t="s">
        <v>180</v>
      </c>
      <c r="E1155" s="216" t="s">
        <v>21</v>
      </c>
      <c r="F1155" s="217" t="s">
        <v>1533</v>
      </c>
      <c r="G1155" s="204"/>
      <c r="H1155" s="218">
        <v>509.08499999999998</v>
      </c>
      <c r="I1155" s="209"/>
      <c r="J1155" s="204"/>
      <c r="K1155" s="204"/>
      <c r="L1155" s="210"/>
      <c r="M1155" s="211"/>
      <c r="N1155" s="212"/>
      <c r="O1155" s="212"/>
      <c r="P1155" s="212"/>
      <c r="Q1155" s="212"/>
      <c r="R1155" s="212"/>
      <c r="S1155" s="212"/>
      <c r="T1155" s="213"/>
      <c r="AT1155" s="214" t="s">
        <v>180</v>
      </c>
      <c r="AU1155" s="214" t="s">
        <v>79</v>
      </c>
      <c r="AV1155" s="11" t="s">
        <v>79</v>
      </c>
      <c r="AW1155" s="11" t="s">
        <v>33</v>
      </c>
      <c r="AX1155" s="11" t="s">
        <v>69</v>
      </c>
      <c r="AY1155" s="214" t="s">
        <v>171</v>
      </c>
    </row>
    <row r="1156" spans="2:65" s="11" customFormat="1">
      <c r="B1156" s="203"/>
      <c r="C1156" s="204"/>
      <c r="D1156" s="215" t="s">
        <v>180</v>
      </c>
      <c r="E1156" s="216" t="s">
        <v>21</v>
      </c>
      <c r="F1156" s="217" t="s">
        <v>1534</v>
      </c>
      <c r="G1156" s="204"/>
      <c r="H1156" s="218">
        <v>85.656000000000006</v>
      </c>
      <c r="I1156" s="209"/>
      <c r="J1156" s="204"/>
      <c r="K1156" s="204"/>
      <c r="L1156" s="210"/>
      <c r="M1156" s="211"/>
      <c r="N1156" s="212"/>
      <c r="O1156" s="212"/>
      <c r="P1156" s="212"/>
      <c r="Q1156" s="212"/>
      <c r="R1156" s="212"/>
      <c r="S1156" s="212"/>
      <c r="T1156" s="213"/>
      <c r="AT1156" s="214" t="s">
        <v>180</v>
      </c>
      <c r="AU1156" s="214" t="s">
        <v>79</v>
      </c>
      <c r="AV1156" s="11" t="s">
        <v>79</v>
      </c>
      <c r="AW1156" s="11" t="s">
        <v>33</v>
      </c>
      <c r="AX1156" s="11" t="s">
        <v>69</v>
      </c>
      <c r="AY1156" s="214" t="s">
        <v>171</v>
      </c>
    </row>
    <row r="1157" spans="2:65" s="11" customFormat="1">
      <c r="B1157" s="203"/>
      <c r="C1157" s="204"/>
      <c r="D1157" s="215" t="s">
        <v>180</v>
      </c>
      <c r="E1157" s="216" t="s">
        <v>21</v>
      </c>
      <c r="F1157" s="217" t="s">
        <v>1535</v>
      </c>
      <c r="G1157" s="204"/>
      <c r="H1157" s="218">
        <v>515.10599999999999</v>
      </c>
      <c r="I1157" s="209"/>
      <c r="J1157" s="204"/>
      <c r="K1157" s="204"/>
      <c r="L1157" s="210"/>
      <c r="M1157" s="211"/>
      <c r="N1157" s="212"/>
      <c r="O1157" s="212"/>
      <c r="P1157" s="212"/>
      <c r="Q1157" s="212"/>
      <c r="R1157" s="212"/>
      <c r="S1157" s="212"/>
      <c r="T1157" s="213"/>
      <c r="AT1157" s="214" t="s">
        <v>180</v>
      </c>
      <c r="AU1157" s="214" t="s">
        <v>79</v>
      </c>
      <c r="AV1157" s="11" t="s">
        <v>79</v>
      </c>
      <c r="AW1157" s="11" t="s">
        <v>33</v>
      </c>
      <c r="AX1157" s="11" t="s">
        <v>69</v>
      </c>
      <c r="AY1157" s="214" t="s">
        <v>171</v>
      </c>
    </row>
    <row r="1158" spans="2:65" s="11" customFormat="1">
      <c r="B1158" s="203"/>
      <c r="C1158" s="204"/>
      <c r="D1158" s="205" t="s">
        <v>180</v>
      </c>
      <c r="E1158" s="204"/>
      <c r="F1158" s="207" t="s">
        <v>1545</v>
      </c>
      <c r="G1158" s="204"/>
      <c r="H1158" s="208">
        <v>1132.0440000000001</v>
      </c>
      <c r="I1158" s="209"/>
      <c r="J1158" s="204"/>
      <c r="K1158" s="204"/>
      <c r="L1158" s="210"/>
      <c r="M1158" s="211"/>
      <c r="N1158" s="212"/>
      <c r="O1158" s="212"/>
      <c r="P1158" s="212"/>
      <c r="Q1158" s="212"/>
      <c r="R1158" s="212"/>
      <c r="S1158" s="212"/>
      <c r="T1158" s="213"/>
      <c r="AT1158" s="214" t="s">
        <v>180</v>
      </c>
      <c r="AU1158" s="214" t="s">
        <v>79</v>
      </c>
      <c r="AV1158" s="11" t="s">
        <v>79</v>
      </c>
      <c r="AW1158" s="11" t="s">
        <v>6</v>
      </c>
      <c r="AX1158" s="11" t="s">
        <v>77</v>
      </c>
      <c r="AY1158" s="214" t="s">
        <v>171</v>
      </c>
    </row>
    <row r="1159" spans="2:65" s="1" customFormat="1" ht="22.5" customHeight="1">
      <c r="B1159" s="39"/>
      <c r="C1159" s="191" t="s">
        <v>1546</v>
      </c>
      <c r="D1159" s="191" t="s">
        <v>173</v>
      </c>
      <c r="E1159" s="192" t="s">
        <v>1547</v>
      </c>
      <c r="F1159" s="193" t="s">
        <v>1548</v>
      </c>
      <c r="G1159" s="194" t="s">
        <v>411</v>
      </c>
      <c r="H1159" s="195">
        <v>232.09</v>
      </c>
      <c r="I1159" s="196"/>
      <c r="J1159" s="197">
        <f>ROUND(I1159*H1159,2)</f>
        <v>0</v>
      </c>
      <c r="K1159" s="193" t="s">
        <v>177</v>
      </c>
      <c r="L1159" s="59"/>
      <c r="M1159" s="198" t="s">
        <v>21</v>
      </c>
      <c r="N1159" s="199" t="s">
        <v>40</v>
      </c>
      <c r="O1159" s="40"/>
      <c r="P1159" s="200">
        <f>O1159*H1159</f>
        <v>0</v>
      </c>
      <c r="Q1159" s="200">
        <v>0</v>
      </c>
      <c r="R1159" s="200">
        <f>Q1159*H1159</f>
        <v>0</v>
      </c>
      <c r="S1159" s="200">
        <v>0</v>
      </c>
      <c r="T1159" s="201">
        <f>S1159*H1159</f>
        <v>0</v>
      </c>
      <c r="AR1159" s="22" t="s">
        <v>249</v>
      </c>
      <c r="AT1159" s="22" t="s">
        <v>173</v>
      </c>
      <c r="AU1159" s="22" t="s">
        <v>79</v>
      </c>
      <c r="AY1159" s="22" t="s">
        <v>171</v>
      </c>
      <c r="BE1159" s="202">
        <f>IF(N1159="základní",J1159,0)</f>
        <v>0</v>
      </c>
      <c r="BF1159" s="202">
        <f>IF(N1159="snížená",J1159,0)</f>
        <v>0</v>
      </c>
      <c r="BG1159" s="202">
        <f>IF(N1159="zákl. přenesená",J1159,0)</f>
        <v>0</v>
      </c>
      <c r="BH1159" s="202">
        <f>IF(N1159="sníž. přenesená",J1159,0)</f>
        <v>0</v>
      </c>
      <c r="BI1159" s="202">
        <f>IF(N1159="nulová",J1159,0)</f>
        <v>0</v>
      </c>
      <c r="BJ1159" s="22" t="s">
        <v>77</v>
      </c>
      <c r="BK1159" s="202">
        <f>ROUND(I1159*H1159,2)</f>
        <v>0</v>
      </c>
      <c r="BL1159" s="22" t="s">
        <v>249</v>
      </c>
      <c r="BM1159" s="22" t="s">
        <v>1549</v>
      </c>
    </row>
    <row r="1160" spans="2:65" s="11" customFormat="1">
      <c r="B1160" s="203"/>
      <c r="C1160" s="204"/>
      <c r="D1160" s="215" t="s">
        <v>180</v>
      </c>
      <c r="E1160" s="216" t="s">
        <v>21</v>
      </c>
      <c r="F1160" s="217" t="s">
        <v>1424</v>
      </c>
      <c r="G1160" s="204"/>
      <c r="H1160" s="218">
        <v>66.2</v>
      </c>
      <c r="I1160" s="209"/>
      <c r="J1160" s="204"/>
      <c r="K1160" s="204"/>
      <c r="L1160" s="210"/>
      <c r="M1160" s="211"/>
      <c r="N1160" s="212"/>
      <c r="O1160" s="212"/>
      <c r="P1160" s="212"/>
      <c r="Q1160" s="212"/>
      <c r="R1160" s="212"/>
      <c r="S1160" s="212"/>
      <c r="T1160" s="213"/>
      <c r="AT1160" s="214" t="s">
        <v>180</v>
      </c>
      <c r="AU1160" s="214" t="s">
        <v>79</v>
      </c>
      <c r="AV1160" s="11" t="s">
        <v>79</v>
      </c>
      <c r="AW1160" s="11" t="s">
        <v>33</v>
      </c>
      <c r="AX1160" s="11" t="s">
        <v>69</v>
      </c>
      <c r="AY1160" s="214" t="s">
        <v>171</v>
      </c>
    </row>
    <row r="1161" spans="2:65" s="11" customFormat="1">
      <c r="B1161" s="203"/>
      <c r="C1161" s="204"/>
      <c r="D1161" s="215" t="s">
        <v>180</v>
      </c>
      <c r="E1161" s="216" t="s">
        <v>21</v>
      </c>
      <c r="F1161" s="217" t="s">
        <v>1425</v>
      </c>
      <c r="G1161" s="204"/>
      <c r="H1161" s="218">
        <v>27.78</v>
      </c>
      <c r="I1161" s="209"/>
      <c r="J1161" s="204"/>
      <c r="K1161" s="204"/>
      <c r="L1161" s="210"/>
      <c r="M1161" s="211"/>
      <c r="N1161" s="212"/>
      <c r="O1161" s="212"/>
      <c r="P1161" s="212"/>
      <c r="Q1161" s="212"/>
      <c r="R1161" s="212"/>
      <c r="S1161" s="212"/>
      <c r="T1161" s="213"/>
      <c r="AT1161" s="214" t="s">
        <v>180</v>
      </c>
      <c r="AU1161" s="214" t="s">
        <v>79</v>
      </c>
      <c r="AV1161" s="11" t="s">
        <v>79</v>
      </c>
      <c r="AW1161" s="11" t="s">
        <v>33</v>
      </c>
      <c r="AX1161" s="11" t="s">
        <v>69</v>
      </c>
      <c r="AY1161" s="214" t="s">
        <v>171</v>
      </c>
    </row>
    <row r="1162" spans="2:65" s="11" customFormat="1">
      <c r="B1162" s="203"/>
      <c r="C1162" s="204"/>
      <c r="D1162" s="215" t="s">
        <v>180</v>
      </c>
      <c r="E1162" s="216" t="s">
        <v>21</v>
      </c>
      <c r="F1162" s="217" t="s">
        <v>1426</v>
      </c>
      <c r="G1162" s="204"/>
      <c r="H1162" s="218">
        <v>71.91</v>
      </c>
      <c r="I1162" s="209"/>
      <c r="J1162" s="204"/>
      <c r="K1162" s="204"/>
      <c r="L1162" s="210"/>
      <c r="M1162" s="211"/>
      <c r="N1162" s="212"/>
      <c r="O1162" s="212"/>
      <c r="P1162" s="212"/>
      <c r="Q1162" s="212"/>
      <c r="R1162" s="212"/>
      <c r="S1162" s="212"/>
      <c r="T1162" s="213"/>
      <c r="AT1162" s="214" t="s">
        <v>180</v>
      </c>
      <c r="AU1162" s="214" t="s">
        <v>79</v>
      </c>
      <c r="AV1162" s="11" t="s">
        <v>79</v>
      </c>
      <c r="AW1162" s="11" t="s">
        <v>33</v>
      </c>
      <c r="AX1162" s="11" t="s">
        <v>69</v>
      </c>
      <c r="AY1162" s="214" t="s">
        <v>171</v>
      </c>
    </row>
    <row r="1163" spans="2:65" s="11" customFormat="1">
      <c r="B1163" s="203"/>
      <c r="C1163" s="204"/>
      <c r="D1163" s="205" t="s">
        <v>180</v>
      </c>
      <c r="E1163" s="206" t="s">
        <v>21</v>
      </c>
      <c r="F1163" s="207" t="s">
        <v>1427</v>
      </c>
      <c r="G1163" s="204"/>
      <c r="H1163" s="208">
        <v>66.2</v>
      </c>
      <c r="I1163" s="209"/>
      <c r="J1163" s="204"/>
      <c r="K1163" s="204"/>
      <c r="L1163" s="210"/>
      <c r="M1163" s="211"/>
      <c r="N1163" s="212"/>
      <c r="O1163" s="212"/>
      <c r="P1163" s="212"/>
      <c r="Q1163" s="212"/>
      <c r="R1163" s="212"/>
      <c r="S1163" s="212"/>
      <c r="T1163" s="213"/>
      <c r="AT1163" s="214" t="s">
        <v>180</v>
      </c>
      <c r="AU1163" s="214" t="s">
        <v>79</v>
      </c>
      <c r="AV1163" s="11" t="s">
        <v>79</v>
      </c>
      <c r="AW1163" s="11" t="s">
        <v>33</v>
      </c>
      <c r="AX1163" s="11" t="s">
        <v>69</v>
      </c>
      <c r="AY1163" s="214" t="s">
        <v>171</v>
      </c>
    </row>
    <row r="1164" spans="2:65" s="1" customFormat="1" ht="22.5" customHeight="1">
      <c r="B1164" s="39"/>
      <c r="C1164" s="230" t="s">
        <v>1550</v>
      </c>
      <c r="D1164" s="230" t="s">
        <v>290</v>
      </c>
      <c r="E1164" s="231" t="s">
        <v>1551</v>
      </c>
      <c r="F1164" s="232" t="s">
        <v>1552</v>
      </c>
      <c r="G1164" s="233" t="s">
        <v>285</v>
      </c>
      <c r="H1164" s="234">
        <v>236.732</v>
      </c>
      <c r="I1164" s="235"/>
      <c r="J1164" s="236">
        <f>ROUND(I1164*H1164,2)</f>
        <v>0</v>
      </c>
      <c r="K1164" s="232" t="s">
        <v>177</v>
      </c>
      <c r="L1164" s="237"/>
      <c r="M1164" s="238" t="s">
        <v>21</v>
      </c>
      <c r="N1164" s="239" t="s">
        <v>40</v>
      </c>
      <c r="O1164" s="40"/>
      <c r="P1164" s="200">
        <f>O1164*H1164</f>
        <v>0</v>
      </c>
      <c r="Q1164" s="200">
        <v>1.5E-3</v>
      </c>
      <c r="R1164" s="200">
        <f>Q1164*H1164</f>
        <v>0.35509800000000002</v>
      </c>
      <c r="S1164" s="200">
        <v>0</v>
      </c>
      <c r="T1164" s="201">
        <f>S1164*H1164</f>
        <v>0</v>
      </c>
      <c r="AR1164" s="22" t="s">
        <v>345</v>
      </c>
      <c r="AT1164" s="22" t="s">
        <v>290</v>
      </c>
      <c r="AU1164" s="22" t="s">
        <v>79</v>
      </c>
      <c r="AY1164" s="22" t="s">
        <v>171</v>
      </c>
      <c r="BE1164" s="202">
        <f>IF(N1164="základní",J1164,0)</f>
        <v>0</v>
      </c>
      <c r="BF1164" s="202">
        <f>IF(N1164="snížená",J1164,0)</f>
        <v>0</v>
      </c>
      <c r="BG1164" s="202">
        <f>IF(N1164="zákl. přenesená",J1164,0)</f>
        <v>0</v>
      </c>
      <c r="BH1164" s="202">
        <f>IF(N1164="sníž. přenesená",J1164,0)</f>
        <v>0</v>
      </c>
      <c r="BI1164" s="202">
        <f>IF(N1164="nulová",J1164,0)</f>
        <v>0</v>
      </c>
      <c r="BJ1164" s="22" t="s">
        <v>77</v>
      </c>
      <c r="BK1164" s="202">
        <f>ROUND(I1164*H1164,2)</f>
        <v>0</v>
      </c>
      <c r="BL1164" s="22" t="s">
        <v>249</v>
      </c>
      <c r="BM1164" s="22" t="s">
        <v>1553</v>
      </c>
    </row>
    <row r="1165" spans="2:65" s="11" customFormat="1">
      <c r="B1165" s="203"/>
      <c r="C1165" s="204"/>
      <c r="D1165" s="205" t="s">
        <v>180</v>
      </c>
      <c r="E1165" s="204"/>
      <c r="F1165" s="207" t="s">
        <v>1554</v>
      </c>
      <c r="G1165" s="204"/>
      <c r="H1165" s="208">
        <v>236.732</v>
      </c>
      <c r="I1165" s="209"/>
      <c r="J1165" s="204"/>
      <c r="K1165" s="204"/>
      <c r="L1165" s="210"/>
      <c r="M1165" s="211"/>
      <c r="N1165" s="212"/>
      <c r="O1165" s="212"/>
      <c r="P1165" s="212"/>
      <c r="Q1165" s="212"/>
      <c r="R1165" s="212"/>
      <c r="S1165" s="212"/>
      <c r="T1165" s="213"/>
      <c r="AT1165" s="214" t="s">
        <v>180</v>
      </c>
      <c r="AU1165" s="214" t="s">
        <v>79</v>
      </c>
      <c r="AV1165" s="11" t="s">
        <v>79</v>
      </c>
      <c r="AW1165" s="11" t="s">
        <v>6</v>
      </c>
      <c r="AX1165" s="11" t="s">
        <v>77</v>
      </c>
      <c r="AY1165" s="214" t="s">
        <v>171</v>
      </c>
    </row>
    <row r="1166" spans="2:65" s="1" customFormat="1" ht="22.5" customHeight="1">
      <c r="B1166" s="39"/>
      <c r="C1166" s="191" t="s">
        <v>1555</v>
      </c>
      <c r="D1166" s="191" t="s">
        <v>173</v>
      </c>
      <c r="E1166" s="192" t="s">
        <v>1556</v>
      </c>
      <c r="F1166" s="193" t="s">
        <v>1557</v>
      </c>
      <c r="G1166" s="194" t="s">
        <v>176</v>
      </c>
      <c r="H1166" s="195">
        <v>554.92399999999998</v>
      </c>
      <c r="I1166" s="196"/>
      <c r="J1166" s="197">
        <f>ROUND(I1166*H1166,2)</f>
        <v>0</v>
      </c>
      <c r="K1166" s="193" t="s">
        <v>177</v>
      </c>
      <c r="L1166" s="59"/>
      <c r="M1166" s="198" t="s">
        <v>21</v>
      </c>
      <c r="N1166" s="199" t="s">
        <v>40</v>
      </c>
      <c r="O1166" s="40"/>
      <c r="P1166" s="200">
        <f>O1166*H1166</f>
        <v>0</v>
      </c>
      <c r="Q1166" s="200">
        <v>0</v>
      </c>
      <c r="R1166" s="200">
        <f>Q1166*H1166</f>
        <v>0</v>
      </c>
      <c r="S1166" s="200">
        <v>0</v>
      </c>
      <c r="T1166" s="201">
        <f>S1166*H1166</f>
        <v>0</v>
      </c>
      <c r="AR1166" s="22" t="s">
        <v>249</v>
      </c>
      <c r="AT1166" s="22" t="s">
        <v>173</v>
      </c>
      <c r="AU1166" s="22" t="s">
        <v>79</v>
      </c>
      <c r="AY1166" s="22" t="s">
        <v>171</v>
      </c>
      <c r="BE1166" s="202">
        <f>IF(N1166="základní",J1166,0)</f>
        <v>0</v>
      </c>
      <c r="BF1166" s="202">
        <f>IF(N1166="snížená",J1166,0)</f>
        <v>0</v>
      </c>
      <c r="BG1166" s="202">
        <f>IF(N1166="zákl. přenesená",J1166,0)</f>
        <v>0</v>
      </c>
      <c r="BH1166" s="202">
        <f>IF(N1166="sníž. přenesená",J1166,0)</f>
        <v>0</v>
      </c>
      <c r="BI1166" s="202">
        <f>IF(N1166="nulová",J1166,0)</f>
        <v>0</v>
      </c>
      <c r="BJ1166" s="22" t="s">
        <v>77</v>
      </c>
      <c r="BK1166" s="202">
        <f>ROUND(I1166*H1166,2)</f>
        <v>0</v>
      </c>
      <c r="BL1166" s="22" t="s">
        <v>249</v>
      </c>
      <c r="BM1166" s="22" t="s">
        <v>1558</v>
      </c>
    </row>
    <row r="1167" spans="2:65" s="11" customFormat="1">
      <c r="B1167" s="203"/>
      <c r="C1167" s="204"/>
      <c r="D1167" s="215" t="s">
        <v>180</v>
      </c>
      <c r="E1167" s="216" t="s">
        <v>21</v>
      </c>
      <c r="F1167" s="217" t="s">
        <v>1445</v>
      </c>
      <c r="G1167" s="204"/>
      <c r="H1167" s="218">
        <v>254.54300000000001</v>
      </c>
      <c r="I1167" s="209"/>
      <c r="J1167" s="204"/>
      <c r="K1167" s="204"/>
      <c r="L1167" s="210"/>
      <c r="M1167" s="211"/>
      <c r="N1167" s="212"/>
      <c r="O1167" s="212"/>
      <c r="P1167" s="212"/>
      <c r="Q1167" s="212"/>
      <c r="R1167" s="212"/>
      <c r="S1167" s="212"/>
      <c r="T1167" s="213"/>
      <c r="AT1167" s="214" t="s">
        <v>180</v>
      </c>
      <c r="AU1167" s="214" t="s">
        <v>79</v>
      </c>
      <c r="AV1167" s="11" t="s">
        <v>79</v>
      </c>
      <c r="AW1167" s="11" t="s">
        <v>33</v>
      </c>
      <c r="AX1167" s="11" t="s">
        <v>69</v>
      </c>
      <c r="AY1167" s="214" t="s">
        <v>171</v>
      </c>
    </row>
    <row r="1168" spans="2:65" s="11" customFormat="1">
      <c r="B1168" s="203"/>
      <c r="C1168" s="204"/>
      <c r="D1168" s="215" t="s">
        <v>180</v>
      </c>
      <c r="E1168" s="216" t="s">
        <v>21</v>
      </c>
      <c r="F1168" s="217" t="s">
        <v>1559</v>
      </c>
      <c r="G1168" s="204"/>
      <c r="H1168" s="218">
        <v>42.828000000000003</v>
      </c>
      <c r="I1168" s="209"/>
      <c r="J1168" s="204"/>
      <c r="K1168" s="204"/>
      <c r="L1168" s="210"/>
      <c r="M1168" s="211"/>
      <c r="N1168" s="212"/>
      <c r="O1168" s="212"/>
      <c r="P1168" s="212"/>
      <c r="Q1168" s="212"/>
      <c r="R1168" s="212"/>
      <c r="S1168" s="212"/>
      <c r="T1168" s="213"/>
      <c r="AT1168" s="214" t="s">
        <v>180</v>
      </c>
      <c r="AU1168" s="214" t="s">
        <v>79</v>
      </c>
      <c r="AV1168" s="11" t="s">
        <v>79</v>
      </c>
      <c r="AW1168" s="11" t="s">
        <v>33</v>
      </c>
      <c r="AX1168" s="11" t="s">
        <v>69</v>
      </c>
      <c r="AY1168" s="214" t="s">
        <v>171</v>
      </c>
    </row>
    <row r="1169" spans="2:65" s="11" customFormat="1">
      <c r="B1169" s="203"/>
      <c r="C1169" s="204"/>
      <c r="D1169" s="205" t="s">
        <v>180</v>
      </c>
      <c r="E1169" s="206" t="s">
        <v>21</v>
      </c>
      <c r="F1169" s="207" t="s">
        <v>1560</v>
      </c>
      <c r="G1169" s="204"/>
      <c r="H1169" s="208">
        <v>257.553</v>
      </c>
      <c r="I1169" s="209"/>
      <c r="J1169" s="204"/>
      <c r="K1169" s="204"/>
      <c r="L1169" s="210"/>
      <c r="M1169" s="211"/>
      <c r="N1169" s="212"/>
      <c r="O1169" s="212"/>
      <c r="P1169" s="212"/>
      <c r="Q1169" s="212"/>
      <c r="R1169" s="212"/>
      <c r="S1169" s="212"/>
      <c r="T1169" s="213"/>
      <c r="AT1169" s="214" t="s">
        <v>180</v>
      </c>
      <c r="AU1169" s="214" t="s">
        <v>79</v>
      </c>
      <c r="AV1169" s="11" t="s">
        <v>79</v>
      </c>
      <c r="AW1169" s="11" t="s">
        <v>33</v>
      </c>
      <c r="AX1169" s="11" t="s">
        <v>69</v>
      </c>
      <c r="AY1169" s="214" t="s">
        <v>171</v>
      </c>
    </row>
    <row r="1170" spans="2:65" s="1" customFormat="1" ht="22.5" customHeight="1">
      <c r="B1170" s="39"/>
      <c r="C1170" s="230" t="s">
        <v>1561</v>
      </c>
      <c r="D1170" s="230" t="s">
        <v>290</v>
      </c>
      <c r="E1170" s="231" t="s">
        <v>1562</v>
      </c>
      <c r="F1170" s="232" t="s">
        <v>1563</v>
      </c>
      <c r="G1170" s="233" t="s">
        <v>184</v>
      </c>
      <c r="H1170" s="234">
        <v>85.457999999999998</v>
      </c>
      <c r="I1170" s="235"/>
      <c r="J1170" s="236">
        <f>ROUND(I1170*H1170,2)</f>
        <v>0</v>
      </c>
      <c r="K1170" s="232" t="s">
        <v>177</v>
      </c>
      <c r="L1170" s="237"/>
      <c r="M1170" s="238" t="s">
        <v>21</v>
      </c>
      <c r="N1170" s="239" t="s">
        <v>40</v>
      </c>
      <c r="O1170" s="40"/>
      <c r="P1170" s="200">
        <f>O1170*H1170</f>
        <v>0</v>
      </c>
      <c r="Q1170" s="200">
        <v>0.02</v>
      </c>
      <c r="R1170" s="200">
        <f>Q1170*H1170</f>
        <v>1.70916</v>
      </c>
      <c r="S1170" s="200">
        <v>0</v>
      </c>
      <c r="T1170" s="201">
        <f>S1170*H1170</f>
        <v>0</v>
      </c>
      <c r="AR1170" s="22" t="s">
        <v>345</v>
      </c>
      <c r="AT1170" s="22" t="s">
        <v>290</v>
      </c>
      <c r="AU1170" s="22" t="s">
        <v>79</v>
      </c>
      <c r="AY1170" s="22" t="s">
        <v>171</v>
      </c>
      <c r="BE1170" s="202">
        <f>IF(N1170="základní",J1170,0)</f>
        <v>0</v>
      </c>
      <c r="BF1170" s="202">
        <f>IF(N1170="snížená",J1170,0)</f>
        <v>0</v>
      </c>
      <c r="BG1170" s="202">
        <f>IF(N1170="zákl. přenesená",J1170,0)</f>
        <v>0</v>
      </c>
      <c r="BH1170" s="202">
        <f>IF(N1170="sníž. přenesená",J1170,0)</f>
        <v>0</v>
      </c>
      <c r="BI1170" s="202">
        <f>IF(N1170="nulová",J1170,0)</f>
        <v>0</v>
      </c>
      <c r="BJ1170" s="22" t="s">
        <v>77</v>
      </c>
      <c r="BK1170" s="202">
        <f>ROUND(I1170*H1170,2)</f>
        <v>0</v>
      </c>
      <c r="BL1170" s="22" t="s">
        <v>249</v>
      </c>
      <c r="BM1170" s="22" t="s">
        <v>1564</v>
      </c>
    </row>
    <row r="1171" spans="2:65" s="11" customFormat="1">
      <c r="B1171" s="203"/>
      <c r="C1171" s="204"/>
      <c r="D1171" s="215" t="s">
        <v>180</v>
      </c>
      <c r="E1171" s="216" t="s">
        <v>21</v>
      </c>
      <c r="F1171" s="217" t="s">
        <v>1565</v>
      </c>
      <c r="G1171" s="204"/>
      <c r="H1171" s="218">
        <v>35.636000000000003</v>
      </c>
      <c r="I1171" s="209"/>
      <c r="J1171" s="204"/>
      <c r="K1171" s="204"/>
      <c r="L1171" s="210"/>
      <c r="M1171" s="211"/>
      <c r="N1171" s="212"/>
      <c r="O1171" s="212"/>
      <c r="P1171" s="212"/>
      <c r="Q1171" s="212"/>
      <c r="R1171" s="212"/>
      <c r="S1171" s="212"/>
      <c r="T1171" s="213"/>
      <c r="AT1171" s="214" t="s">
        <v>180</v>
      </c>
      <c r="AU1171" s="214" t="s">
        <v>79</v>
      </c>
      <c r="AV1171" s="11" t="s">
        <v>79</v>
      </c>
      <c r="AW1171" s="11" t="s">
        <v>33</v>
      </c>
      <c r="AX1171" s="11" t="s">
        <v>69</v>
      </c>
      <c r="AY1171" s="214" t="s">
        <v>171</v>
      </c>
    </row>
    <row r="1172" spans="2:65" s="11" customFormat="1">
      <c r="B1172" s="203"/>
      <c r="C1172" s="204"/>
      <c r="D1172" s="215" t="s">
        <v>180</v>
      </c>
      <c r="E1172" s="216" t="s">
        <v>21</v>
      </c>
      <c r="F1172" s="217" t="s">
        <v>1566</v>
      </c>
      <c r="G1172" s="204"/>
      <c r="H1172" s="218">
        <v>5.9960000000000004</v>
      </c>
      <c r="I1172" s="209"/>
      <c r="J1172" s="204"/>
      <c r="K1172" s="204"/>
      <c r="L1172" s="210"/>
      <c r="M1172" s="211"/>
      <c r="N1172" s="212"/>
      <c r="O1172" s="212"/>
      <c r="P1172" s="212"/>
      <c r="Q1172" s="212"/>
      <c r="R1172" s="212"/>
      <c r="S1172" s="212"/>
      <c r="T1172" s="213"/>
      <c r="AT1172" s="214" t="s">
        <v>180</v>
      </c>
      <c r="AU1172" s="214" t="s">
        <v>79</v>
      </c>
      <c r="AV1172" s="11" t="s">
        <v>79</v>
      </c>
      <c r="AW1172" s="11" t="s">
        <v>33</v>
      </c>
      <c r="AX1172" s="11" t="s">
        <v>69</v>
      </c>
      <c r="AY1172" s="214" t="s">
        <v>171</v>
      </c>
    </row>
    <row r="1173" spans="2:65" s="11" customFormat="1">
      <c r="B1173" s="203"/>
      <c r="C1173" s="204"/>
      <c r="D1173" s="215" t="s">
        <v>180</v>
      </c>
      <c r="E1173" s="216" t="s">
        <v>21</v>
      </c>
      <c r="F1173" s="217" t="s">
        <v>1567</v>
      </c>
      <c r="G1173" s="204"/>
      <c r="H1173" s="218">
        <v>36.057000000000002</v>
      </c>
      <c r="I1173" s="209"/>
      <c r="J1173" s="204"/>
      <c r="K1173" s="204"/>
      <c r="L1173" s="210"/>
      <c r="M1173" s="211"/>
      <c r="N1173" s="212"/>
      <c r="O1173" s="212"/>
      <c r="P1173" s="212"/>
      <c r="Q1173" s="212"/>
      <c r="R1173" s="212"/>
      <c r="S1173" s="212"/>
      <c r="T1173" s="213"/>
      <c r="AT1173" s="214" t="s">
        <v>180</v>
      </c>
      <c r="AU1173" s="214" t="s">
        <v>79</v>
      </c>
      <c r="AV1173" s="11" t="s">
        <v>79</v>
      </c>
      <c r="AW1173" s="11" t="s">
        <v>33</v>
      </c>
      <c r="AX1173" s="11" t="s">
        <v>69</v>
      </c>
      <c r="AY1173" s="214" t="s">
        <v>171</v>
      </c>
    </row>
    <row r="1174" spans="2:65" s="11" customFormat="1">
      <c r="B1174" s="203"/>
      <c r="C1174" s="204"/>
      <c r="D1174" s="205" t="s">
        <v>180</v>
      </c>
      <c r="E1174" s="204"/>
      <c r="F1174" s="207" t="s">
        <v>1568</v>
      </c>
      <c r="G1174" s="204"/>
      <c r="H1174" s="208">
        <v>85.457999999999998</v>
      </c>
      <c r="I1174" s="209"/>
      <c r="J1174" s="204"/>
      <c r="K1174" s="204"/>
      <c r="L1174" s="210"/>
      <c r="M1174" s="211"/>
      <c r="N1174" s="212"/>
      <c r="O1174" s="212"/>
      <c r="P1174" s="212"/>
      <c r="Q1174" s="212"/>
      <c r="R1174" s="212"/>
      <c r="S1174" s="212"/>
      <c r="T1174" s="213"/>
      <c r="AT1174" s="214" t="s">
        <v>180</v>
      </c>
      <c r="AU1174" s="214" t="s">
        <v>79</v>
      </c>
      <c r="AV1174" s="11" t="s">
        <v>79</v>
      </c>
      <c r="AW1174" s="11" t="s">
        <v>6</v>
      </c>
      <c r="AX1174" s="11" t="s">
        <v>77</v>
      </c>
      <c r="AY1174" s="214" t="s">
        <v>171</v>
      </c>
    </row>
    <row r="1175" spans="2:65" s="1" customFormat="1" ht="31.5" customHeight="1">
      <c r="B1175" s="39"/>
      <c r="C1175" s="191" t="s">
        <v>1569</v>
      </c>
      <c r="D1175" s="191" t="s">
        <v>173</v>
      </c>
      <c r="E1175" s="192" t="s">
        <v>1570</v>
      </c>
      <c r="F1175" s="193" t="s">
        <v>1571</v>
      </c>
      <c r="G1175" s="194" t="s">
        <v>176</v>
      </c>
      <c r="H1175" s="195">
        <v>528.74</v>
      </c>
      <c r="I1175" s="196"/>
      <c r="J1175" s="197">
        <f>ROUND(I1175*H1175,2)</f>
        <v>0</v>
      </c>
      <c r="K1175" s="193" t="s">
        <v>177</v>
      </c>
      <c r="L1175" s="59"/>
      <c r="M1175" s="198" t="s">
        <v>21</v>
      </c>
      <c r="N1175" s="199" t="s">
        <v>40</v>
      </c>
      <c r="O1175" s="40"/>
      <c r="P1175" s="200">
        <f>O1175*H1175</f>
        <v>0</v>
      </c>
      <c r="Q1175" s="200">
        <v>0</v>
      </c>
      <c r="R1175" s="200">
        <f>Q1175*H1175</f>
        <v>0</v>
      </c>
      <c r="S1175" s="200">
        <v>0</v>
      </c>
      <c r="T1175" s="201">
        <f>S1175*H1175</f>
        <v>0</v>
      </c>
      <c r="AR1175" s="22" t="s">
        <v>249</v>
      </c>
      <c r="AT1175" s="22" t="s">
        <v>173</v>
      </c>
      <c r="AU1175" s="22" t="s">
        <v>79</v>
      </c>
      <c r="AY1175" s="22" t="s">
        <v>171</v>
      </c>
      <c r="BE1175" s="202">
        <f>IF(N1175="základní",J1175,0)</f>
        <v>0</v>
      </c>
      <c r="BF1175" s="202">
        <f>IF(N1175="snížená",J1175,0)</f>
        <v>0</v>
      </c>
      <c r="BG1175" s="202">
        <f>IF(N1175="zákl. přenesená",J1175,0)</f>
        <v>0</v>
      </c>
      <c r="BH1175" s="202">
        <f>IF(N1175="sníž. přenesená",J1175,0)</f>
        <v>0</v>
      </c>
      <c r="BI1175" s="202">
        <f>IF(N1175="nulová",J1175,0)</f>
        <v>0</v>
      </c>
      <c r="BJ1175" s="22" t="s">
        <v>77</v>
      </c>
      <c r="BK1175" s="202">
        <f>ROUND(I1175*H1175,2)</f>
        <v>0</v>
      </c>
      <c r="BL1175" s="22" t="s">
        <v>249</v>
      </c>
      <c r="BM1175" s="22" t="s">
        <v>1572</v>
      </c>
    </row>
    <row r="1176" spans="2:65" s="12" customFormat="1">
      <c r="B1176" s="219"/>
      <c r="C1176" s="220"/>
      <c r="D1176" s="215" t="s">
        <v>180</v>
      </c>
      <c r="E1176" s="221" t="s">
        <v>21</v>
      </c>
      <c r="F1176" s="222" t="s">
        <v>364</v>
      </c>
      <c r="G1176" s="220"/>
      <c r="H1176" s="223" t="s">
        <v>21</v>
      </c>
      <c r="I1176" s="224"/>
      <c r="J1176" s="220"/>
      <c r="K1176" s="220"/>
      <c r="L1176" s="225"/>
      <c r="M1176" s="226"/>
      <c r="N1176" s="227"/>
      <c r="O1176" s="227"/>
      <c r="P1176" s="227"/>
      <c r="Q1176" s="227"/>
      <c r="R1176" s="227"/>
      <c r="S1176" s="227"/>
      <c r="T1176" s="228"/>
      <c r="AT1176" s="229" t="s">
        <v>180</v>
      </c>
      <c r="AU1176" s="229" t="s">
        <v>79</v>
      </c>
      <c r="AV1176" s="12" t="s">
        <v>77</v>
      </c>
      <c r="AW1176" s="12" t="s">
        <v>33</v>
      </c>
      <c r="AX1176" s="12" t="s">
        <v>69</v>
      </c>
      <c r="AY1176" s="229" t="s">
        <v>171</v>
      </c>
    </row>
    <row r="1177" spans="2:65" s="11" customFormat="1">
      <c r="B1177" s="203"/>
      <c r="C1177" s="204"/>
      <c r="D1177" s="215" t="s">
        <v>180</v>
      </c>
      <c r="E1177" s="216" t="s">
        <v>21</v>
      </c>
      <c r="F1177" s="217" t="s">
        <v>1487</v>
      </c>
      <c r="G1177" s="204"/>
      <c r="H1177" s="218">
        <v>3.42</v>
      </c>
      <c r="I1177" s="209"/>
      <c r="J1177" s="204"/>
      <c r="K1177" s="204"/>
      <c r="L1177" s="210"/>
      <c r="M1177" s="211"/>
      <c r="N1177" s="212"/>
      <c r="O1177" s="212"/>
      <c r="P1177" s="212"/>
      <c r="Q1177" s="212"/>
      <c r="R1177" s="212"/>
      <c r="S1177" s="212"/>
      <c r="T1177" s="213"/>
      <c r="AT1177" s="214" t="s">
        <v>180</v>
      </c>
      <c r="AU1177" s="214" t="s">
        <v>79</v>
      </c>
      <c r="AV1177" s="11" t="s">
        <v>79</v>
      </c>
      <c r="AW1177" s="11" t="s">
        <v>33</v>
      </c>
      <c r="AX1177" s="11" t="s">
        <v>69</v>
      </c>
      <c r="AY1177" s="214" t="s">
        <v>171</v>
      </c>
    </row>
    <row r="1178" spans="2:65" s="11" customFormat="1">
      <c r="B1178" s="203"/>
      <c r="C1178" s="204"/>
      <c r="D1178" s="215" t="s">
        <v>180</v>
      </c>
      <c r="E1178" s="216" t="s">
        <v>21</v>
      </c>
      <c r="F1178" s="217" t="s">
        <v>1488</v>
      </c>
      <c r="G1178" s="204"/>
      <c r="H1178" s="218">
        <v>6.18</v>
      </c>
      <c r="I1178" s="209"/>
      <c r="J1178" s="204"/>
      <c r="K1178" s="204"/>
      <c r="L1178" s="210"/>
      <c r="M1178" s="211"/>
      <c r="N1178" s="212"/>
      <c r="O1178" s="212"/>
      <c r="P1178" s="212"/>
      <c r="Q1178" s="212"/>
      <c r="R1178" s="212"/>
      <c r="S1178" s="212"/>
      <c r="T1178" s="213"/>
      <c r="AT1178" s="214" t="s">
        <v>180</v>
      </c>
      <c r="AU1178" s="214" t="s">
        <v>79</v>
      </c>
      <c r="AV1178" s="11" t="s">
        <v>79</v>
      </c>
      <c r="AW1178" s="11" t="s">
        <v>33</v>
      </c>
      <c r="AX1178" s="11" t="s">
        <v>69</v>
      </c>
      <c r="AY1178" s="214" t="s">
        <v>171</v>
      </c>
    </row>
    <row r="1179" spans="2:65" s="11" customFormat="1" ht="27">
      <c r="B1179" s="203"/>
      <c r="C1179" s="204"/>
      <c r="D1179" s="215" t="s">
        <v>180</v>
      </c>
      <c r="E1179" s="216" t="s">
        <v>21</v>
      </c>
      <c r="F1179" s="217" t="s">
        <v>1081</v>
      </c>
      <c r="G1179" s="204"/>
      <c r="H1179" s="218">
        <v>262.08</v>
      </c>
      <c r="I1179" s="209"/>
      <c r="J1179" s="204"/>
      <c r="K1179" s="204"/>
      <c r="L1179" s="210"/>
      <c r="M1179" s="211"/>
      <c r="N1179" s="212"/>
      <c r="O1179" s="212"/>
      <c r="P1179" s="212"/>
      <c r="Q1179" s="212"/>
      <c r="R1179" s="212"/>
      <c r="S1179" s="212"/>
      <c r="T1179" s="213"/>
      <c r="AT1179" s="214" t="s">
        <v>180</v>
      </c>
      <c r="AU1179" s="214" t="s">
        <v>79</v>
      </c>
      <c r="AV1179" s="11" t="s">
        <v>79</v>
      </c>
      <c r="AW1179" s="11" t="s">
        <v>33</v>
      </c>
      <c r="AX1179" s="11" t="s">
        <v>69</v>
      </c>
      <c r="AY1179" s="214" t="s">
        <v>171</v>
      </c>
    </row>
    <row r="1180" spans="2:65" s="11" customFormat="1" ht="27">
      <c r="B1180" s="203"/>
      <c r="C1180" s="204"/>
      <c r="D1180" s="205" t="s">
        <v>180</v>
      </c>
      <c r="E1180" s="206" t="s">
        <v>21</v>
      </c>
      <c r="F1180" s="207" t="s">
        <v>1490</v>
      </c>
      <c r="G1180" s="204"/>
      <c r="H1180" s="208">
        <v>257.06</v>
      </c>
      <c r="I1180" s="209"/>
      <c r="J1180" s="204"/>
      <c r="K1180" s="204"/>
      <c r="L1180" s="210"/>
      <c r="M1180" s="211"/>
      <c r="N1180" s="212"/>
      <c r="O1180" s="212"/>
      <c r="P1180" s="212"/>
      <c r="Q1180" s="212"/>
      <c r="R1180" s="212"/>
      <c r="S1180" s="212"/>
      <c r="T1180" s="213"/>
      <c r="AT1180" s="214" t="s">
        <v>180</v>
      </c>
      <c r="AU1180" s="214" t="s">
        <v>79</v>
      </c>
      <c r="AV1180" s="11" t="s">
        <v>79</v>
      </c>
      <c r="AW1180" s="11" t="s">
        <v>33</v>
      </c>
      <c r="AX1180" s="11" t="s">
        <v>69</v>
      </c>
      <c r="AY1180" s="214" t="s">
        <v>171</v>
      </c>
    </row>
    <row r="1181" spans="2:65" s="1" customFormat="1" ht="22.5" customHeight="1">
      <c r="B1181" s="39"/>
      <c r="C1181" s="230" t="s">
        <v>1573</v>
      </c>
      <c r="D1181" s="230" t="s">
        <v>290</v>
      </c>
      <c r="E1181" s="231" t="s">
        <v>1574</v>
      </c>
      <c r="F1181" s="232" t="s">
        <v>1575</v>
      </c>
      <c r="G1181" s="233" t="s">
        <v>176</v>
      </c>
      <c r="H1181" s="234">
        <v>608.05100000000004</v>
      </c>
      <c r="I1181" s="235"/>
      <c r="J1181" s="236">
        <f>ROUND(I1181*H1181,2)</f>
        <v>0</v>
      </c>
      <c r="K1181" s="232" t="s">
        <v>177</v>
      </c>
      <c r="L1181" s="237"/>
      <c r="M1181" s="238" t="s">
        <v>21</v>
      </c>
      <c r="N1181" s="239" t="s">
        <v>40</v>
      </c>
      <c r="O1181" s="40"/>
      <c r="P1181" s="200">
        <f>O1181*H1181</f>
        <v>0</v>
      </c>
      <c r="Q1181" s="200">
        <v>6.4000000000000005E-4</v>
      </c>
      <c r="R1181" s="200">
        <f>Q1181*H1181</f>
        <v>0.38915264000000005</v>
      </c>
      <c r="S1181" s="200">
        <v>0</v>
      </c>
      <c r="T1181" s="201">
        <f>S1181*H1181</f>
        <v>0</v>
      </c>
      <c r="AR1181" s="22" t="s">
        <v>345</v>
      </c>
      <c r="AT1181" s="22" t="s">
        <v>290</v>
      </c>
      <c r="AU1181" s="22" t="s">
        <v>79</v>
      </c>
      <c r="AY1181" s="22" t="s">
        <v>171</v>
      </c>
      <c r="BE1181" s="202">
        <f>IF(N1181="základní",J1181,0)</f>
        <v>0</v>
      </c>
      <c r="BF1181" s="202">
        <f>IF(N1181="snížená",J1181,0)</f>
        <v>0</v>
      </c>
      <c r="BG1181" s="202">
        <f>IF(N1181="zákl. přenesená",J1181,0)</f>
        <v>0</v>
      </c>
      <c r="BH1181" s="202">
        <f>IF(N1181="sníž. přenesená",J1181,0)</f>
        <v>0</v>
      </c>
      <c r="BI1181" s="202">
        <f>IF(N1181="nulová",J1181,0)</f>
        <v>0</v>
      </c>
      <c r="BJ1181" s="22" t="s">
        <v>77</v>
      </c>
      <c r="BK1181" s="202">
        <f>ROUND(I1181*H1181,2)</f>
        <v>0</v>
      </c>
      <c r="BL1181" s="22" t="s">
        <v>249</v>
      </c>
      <c r="BM1181" s="22" t="s">
        <v>1576</v>
      </c>
    </row>
    <row r="1182" spans="2:65" s="11" customFormat="1">
      <c r="B1182" s="203"/>
      <c r="C1182" s="204"/>
      <c r="D1182" s="205" t="s">
        <v>180</v>
      </c>
      <c r="E1182" s="204"/>
      <c r="F1182" s="207" t="s">
        <v>1577</v>
      </c>
      <c r="G1182" s="204"/>
      <c r="H1182" s="208">
        <v>608.05100000000004</v>
      </c>
      <c r="I1182" s="209"/>
      <c r="J1182" s="204"/>
      <c r="K1182" s="204"/>
      <c r="L1182" s="210"/>
      <c r="M1182" s="211"/>
      <c r="N1182" s="212"/>
      <c r="O1182" s="212"/>
      <c r="P1182" s="212"/>
      <c r="Q1182" s="212"/>
      <c r="R1182" s="212"/>
      <c r="S1182" s="212"/>
      <c r="T1182" s="213"/>
      <c r="AT1182" s="214" t="s">
        <v>180</v>
      </c>
      <c r="AU1182" s="214" t="s">
        <v>79</v>
      </c>
      <c r="AV1182" s="11" t="s">
        <v>79</v>
      </c>
      <c r="AW1182" s="11" t="s">
        <v>6</v>
      </c>
      <c r="AX1182" s="11" t="s">
        <v>77</v>
      </c>
      <c r="AY1182" s="214" t="s">
        <v>171</v>
      </c>
    </row>
    <row r="1183" spans="2:65" s="1" customFormat="1" ht="22.5" customHeight="1">
      <c r="B1183" s="39"/>
      <c r="C1183" s="191" t="s">
        <v>1578</v>
      </c>
      <c r="D1183" s="191" t="s">
        <v>173</v>
      </c>
      <c r="E1183" s="192" t="s">
        <v>1579</v>
      </c>
      <c r="F1183" s="193" t="s">
        <v>1580</v>
      </c>
      <c r="G1183" s="194" t="s">
        <v>219</v>
      </c>
      <c r="H1183" s="195">
        <v>8.6300000000000008</v>
      </c>
      <c r="I1183" s="196"/>
      <c r="J1183" s="197">
        <f>ROUND(I1183*H1183,2)</f>
        <v>0</v>
      </c>
      <c r="K1183" s="193" t="s">
        <v>177</v>
      </c>
      <c r="L1183" s="59"/>
      <c r="M1183" s="198" t="s">
        <v>21</v>
      </c>
      <c r="N1183" s="199" t="s">
        <v>40</v>
      </c>
      <c r="O1183" s="40"/>
      <c r="P1183" s="200">
        <f>O1183*H1183</f>
        <v>0</v>
      </c>
      <c r="Q1183" s="200">
        <v>0</v>
      </c>
      <c r="R1183" s="200">
        <f>Q1183*H1183</f>
        <v>0</v>
      </c>
      <c r="S1183" s="200">
        <v>0</v>
      </c>
      <c r="T1183" s="201">
        <f>S1183*H1183</f>
        <v>0</v>
      </c>
      <c r="AR1183" s="22" t="s">
        <v>249</v>
      </c>
      <c r="AT1183" s="22" t="s">
        <v>173</v>
      </c>
      <c r="AU1183" s="22" t="s">
        <v>79</v>
      </c>
      <c r="AY1183" s="22" t="s">
        <v>171</v>
      </c>
      <c r="BE1183" s="202">
        <f>IF(N1183="základní",J1183,0)</f>
        <v>0</v>
      </c>
      <c r="BF1183" s="202">
        <f>IF(N1183="snížená",J1183,0)</f>
        <v>0</v>
      </c>
      <c r="BG1183" s="202">
        <f>IF(N1183="zákl. přenesená",J1183,0)</f>
        <v>0</v>
      </c>
      <c r="BH1183" s="202">
        <f>IF(N1183="sníž. přenesená",J1183,0)</f>
        <v>0</v>
      </c>
      <c r="BI1183" s="202">
        <f>IF(N1183="nulová",J1183,0)</f>
        <v>0</v>
      </c>
      <c r="BJ1183" s="22" t="s">
        <v>77</v>
      </c>
      <c r="BK1183" s="202">
        <f>ROUND(I1183*H1183,2)</f>
        <v>0</v>
      </c>
      <c r="BL1183" s="22" t="s">
        <v>249</v>
      </c>
      <c r="BM1183" s="22" t="s">
        <v>1581</v>
      </c>
    </row>
    <row r="1184" spans="2:65" s="10" customFormat="1" ht="29.85" customHeight="1">
      <c r="B1184" s="174"/>
      <c r="C1184" s="175"/>
      <c r="D1184" s="188" t="s">
        <v>68</v>
      </c>
      <c r="E1184" s="189" t="s">
        <v>1582</v>
      </c>
      <c r="F1184" s="189" t="s">
        <v>1583</v>
      </c>
      <c r="G1184" s="175"/>
      <c r="H1184" s="175"/>
      <c r="I1184" s="178"/>
      <c r="J1184" s="190">
        <f>BK1184</f>
        <v>0</v>
      </c>
      <c r="K1184" s="175"/>
      <c r="L1184" s="180"/>
      <c r="M1184" s="181"/>
      <c r="N1184" s="182"/>
      <c r="O1184" s="182"/>
      <c r="P1184" s="183">
        <f>SUM(P1185:P1188)</f>
        <v>0</v>
      </c>
      <c r="Q1184" s="182"/>
      <c r="R1184" s="183">
        <f>SUM(R1185:R1188)</f>
        <v>4.3859999999999996E-2</v>
      </c>
      <c r="S1184" s="182"/>
      <c r="T1184" s="184">
        <f>SUM(T1185:T1188)</f>
        <v>0.10055</v>
      </c>
      <c r="AR1184" s="185" t="s">
        <v>79</v>
      </c>
      <c r="AT1184" s="186" t="s">
        <v>68</v>
      </c>
      <c r="AU1184" s="186" t="s">
        <v>77</v>
      </c>
      <c r="AY1184" s="185" t="s">
        <v>171</v>
      </c>
      <c r="BK1184" s="187">
        <f>SUM(BK1185:BK1188)</f>
        <v>0</v>
      </c>
    </row>
    <row r="1185" spans="2:65" s="1" customFormat="1" ht="22.5" customHeight="1">
      <c r="B1185" s="39"/>
      <c r="C1185" s="191" t="s">
        <v>1584</v>
      </c>
      <c r="D1185" s="191" t="s">
        <v>173</v>
      </c>
      <c r="E1185" s="192" t="s">
        <v>1585</v>
      </c>
      <c r="F1185" s="193" t="s">
        <v>1586</v>
      </c>
      <c r="G1185" s="194" t="s">
        <v>285</v>
      </c>
      <c r="H1185" s="195">
        <v>5</v>
      </c>
      <c r="I1185" s="196"/>
      <c r="J1185" s="197">
        <f>ROUND(I1185*H1185,2)</f>
        <v>0</v>
      </c>
      <c r="K1185" s="193" t="s">
        <v>177</v>
      </c>
      <c r="L1185" s="59"/>
      <c r="M1185" s="198" t="s">
        <v>21</v>
      </c>
      <c r="N1185" s="199" t="s">
        <v>40</v>
      </c>
      <c r="O1185" s="40"/>
      <c r="P1185" s="200">
        <f>O1185*H1185</f>
        <v>0</v>
      </c>
      <c r="Q1185" s="200">
        <v>0</v>
      </c>
      <c r="R1185" s="200">
        <f>Q1185*H1185</f>
        <v>0</v>
      </c>
      <c r="S1185" s="200">
        <v>2.0109999999999999E-2</v>
      </c>
      <c r="T1185" s="201">
        <f>S1185*H1185</f>
        <v>0.10055</v>
      </c>
      <c r="AR1185" s="22" t="s">
        <v>249</v>
      </c>
      <c r="AT1185" s="22" t="s">
        <v>173</v>
      </c>
      <c r="AU1185" s="22" t="s">
        <v>79</v>
      </c>
      <c r="AY1185" s="22" t="s">
        <v>171</v>
      </c>
      <c r="BE1185" s="202">
        <f>IF(N1185="základní",J1185,0)</f>
        <v>0</v>
      </c>
      <c r="BF1185" s="202">
        <f>IF(N1185="snížená",J1185,0)</f>
        <v>0</v>
      </c>
      <c r="BG1185" s="202">
        <f>IF(N1185="zákl. přenesená",J1185,0)</f>
        <v>0</v>
      </c>
      <c r="BH1185" s="202">
        <f>IF(N1185="sníž. přenesená",J1185,0)</f>
        <v>0</v>
      </c>
      <c r="BI1185" s="202">
        <f>IF(N1185="nulová",J1185,0)</f>
        <v>0</v>
      </c>
      <c r="BJ1185" s="22" t="s">
        <v>77</v>
      </c>
      <c r="BK1185" s="202">
        <f>ROUND(I1185*H1185,2)</f>
        <v>0</v>
      </c>
      <c r="BL1185" s="22" t="s">
        <v>249</v>
      </c>
      <c r="BM1185" s="22" t="s">
        <v>1587</v>
      </c>
    </row>
    <row r="1186" spans="2:65" s="1" customFormat="1" ht="22.5" customHeight="1">
      <c r="B1186" s="39"/>
      <c r="C1186" s="191" t="s">
        <v>1588</v>
      </c>
      <c r="D1186" s="191" t="s">
        <v>173</v>
      </c>
      <c r="E1186" s="192" t="s">
        <v>1589</v>
      </c>
      <c r="F1186" s="193" t="s">
        <v>1590</v>
      </c>
      <c r="G1186" s="194" t="s">
        <v>285</v>
      </c>
      <c r="H1186" s="195">
        <v>5</v>
      </c>
      <c r="I1186" s="196"/>
      <c r="J1186" s="197">
        <f>ROUND(I1186*H1186,2)</f>
        <v>0</v>
      </c>
      <c r="K1186" s="193" t="s">
        <v>21</v>
      </c>
      <c r="L1186" s="59"/>
      <c r="M1186" s="198" t="s">
        <v>21</v>
      </c>
      <c r="N1186" s="199" t="s">
        <v>40</v>
      </c>
      <c r="O1186" s="40"/>
      <c r="P1186" s="200">
        <f>O1186*H1186</f>
        <v>0</v>
      </c>
      <c r="Q1186" s="200">
        <v>3.65E-3</v>
      </c>
      <c r="R1186" s="200">
        <f>Q1186*H1186</f>
        <v>1.8249999999999999E-2</v>
      </c>
      <c r="S1186" s="200">
        <v>0</v>
      </c>
      <c r="T1186" s="201">
        <f>S1186*H1186</f>
        <v>0</v>
      </c>
      <c r="AR1186" s="22" t="s">
        <v>249</v>
      </c>
      <c r="AT1186" s="22" t="s">
        <v>173</v>
      </c>
      <c r="AU1186" s="22" t="s">
        <v>79</v>
      </c>
      <c r="AY1186" s="22" t="s">
        <v>171</v>
      </c>
      <c r="BE1186" s="202">
        <f>IF(N1186="základní",J1186,0)</f>
        <v>0</v>
      </c>
      <c r="BF1186" s="202">
        <f>IF(N1186="snížená",J1186,0)</f>
        <v>0</v>
      </c>
      <c r="BG1186" s="202">
        <f>IF(N1186="zákl. přenesená",J1186,0)</f>
        <v>0</v>
      </c>
      <c r="BH1186" s="202">
        <f>IF(N1186="sníž. přenesená",J1186,0)</f>
        <v>0</v>
      </c>
      <c r="BI1186" s="202">
        <f>IF(N1186="nulová",J1186,0)</f>
        <v>0</v>
      </c>
      <c r="BJ1186" s="22" t="s">
        <v>77</v>
      </c>
      <c r="BK1186" s="202">
        <f>ROUND(I1186*H1186,2)</f>
        <v>0</v>
      </c>
      <c r="BL1186" s="22" t="s">
        <v>249</v>
      </c>
      <c r="BM1186" s="22" t="s">
        <v>1591</v>
      </c>
    </row>
    <row r="1187" spans="2:65" s="1" customFormat="1" ht="22.5" customHeight="1">
      <c r="B1187" s="39"/>
      <c r="C1187" s="191" t="s">
        <v>1592</v>
      </c>
      <c r="D1187" s="191" t="s">
        <v>173</v>
      </c>
      <c r="E1187" s="192" t="s">
        <v>1593</v>
      </c>
      <c r="F1187" s="193" t="s">
        <v>1594</v>
      </c>
      <c r="G1187" s="194" t="s">
        <v>285</v>
      </c>
      <c r="H1187" s="195">
        <v>5</v>
      </c>
      <c r="I1187" s="196"/>
      <c r="J1187" s="197">
        <f>ROUND(I1187*H1187,2)</f>
        <v>0</v>
      </c>
      <c r="K1187" s="193" t="s">
        <v>177</v>
      </c>
      <c r="L1187" s="59"/>
      <c r="M1187" s="198" t="s">
        <v>21</v>
      </c>
      <c r="N1187" s="199" t="s">
        <v>40</v>
      </c>
      <c r="O1187" s="40"/>
      <c r="P1187" s="200">
        <f>O1187*H1187</f>
        <v>0</v>
      </c>
      <c r="Q1187" s="200">
        <v>3.65E-3</v>
      </c>
      <c r="R1187" s="200">
        <f>Q1187*H1187</f>
        <v>1.8249999999999999E-2</v>
      </c>
      <c r="S1187" s="200">
        <v>0</v>
      </c>
      <c r="T1187" s="201">
        <f>S1187*H1187</f>
        <v>0</v>
      </c>
      <c r="AR1187" s="22" t="s">
        <v>249</v>
      </c>
      <c r="AT1187" s="22" t="s">
        <v>173</v>
      </c>
      <c r="AU1187" s="22" t="s">
        <v>79</v>
      </c>
      <c r="AY1187" s="22" t="s">
        <v>171</v>
      </c>
      <c r="BE1187" s="202">
        <f>IF(N1187="základní",J1187,0)</f>
        <v>0</v>
      </c>
      <c r="BF1187" s="202">
        <f>IF(N1187="snížená",J1187,0)</f>
        <v>0</v>
      </c>
      <c r="BG1187" s="202">
        <f>IF(N1187="zákl. přenesená",J1187,0)</f>
        <v>0</v>
      </c>
      <c r="BH1187" s="202">
        <f>IF(N1187="sníž. přenesená",J1187,0)</f>
        <v>0</v>
      </c>
      <c r="BI1187" s="202">
        <f>IF(N1187="nulová",J1187,0)</f>
        <v>0</v>
      </c>
      <c r="BJ1187" s="22" t="s">
        <v>77</v>
      </c>
      <c r="BK1187" s="202">
        <f>ROUND(I1187*H1187,2)</f>
        <v>0</v>
      </c>
      <c r="BL1187" s="22" t="s">
        <v>249</v>
      </c>
      <c r="BM1187" s="22" t="s">
        <v>1595</v>
      </c>
    </row>
    <row r="1188" spans="2:65" s="1" customFormat="1" ht="22.5" customHeight="1">
      <c r="B1188" s="39"/>
      <c r="C1188" s="191" t="s">
        <v>1596</v>
      </c>
      <c r="D1188" s="191" t="s">
        <v>173</v>
      </c>
      <c r="E1188" s="192" t="s">
        <v>1597</v>
      </c>
      <c r="F1188" s="193" t="s">
        <v>1598</v>
      </c>
      <c r="G1188" s="194" t="s">
        <v>285</v>
      </c>
      <c r="H1188" s="195">
        <v>46</v>
      </c>
      <c r="I1188" s="196"/>
      <c r="J1188" s="197">
        <f>ROUND(I1188*H1188,2)</f>
        <v>0</v>
      </c>
      <c r="K1188" s="193" t="s">
        <v>177</v>
      </c>
      <c r="L1188" s="59"/>
      <c r="M1188" s="198" t="s">
        <v>21</v>
      </c>
      <c r="N1188" s="199" t="s">
        <v>40</v>
      </c>
      <c r="O1188" s="40"/>
      <c r="P1188" s="200">
        <f>O1188*H1188</f>
        <v>0</v>
      </c>
      <c r="Q1188" s="200">
        <v>1.6000000000000001E-4</v>
      </c>
      <c r="R1188" s="200">
        <f>Q1188*H1188</f>
        <v>7.3600000000000002E-3</v>
      </c>
      <c r="S1188" s="200">
        <v>0</v>
      </c>
      <c r="T1188" s="201">
        <f>S1188*H1188</f>
        <v>0</v>
      </c>
      <c r="AR1188" s="22" t="s">
        <v>249</v>
      </c>
      <c r="AT1188" s="22" t="s">
        <v>173</v>
      </c>
      <c r="AU1188" s="22" t="s">
        <v>79</v>
      </c>
      <c r="AY1188" s="22" t="s">
        <v>171</v>
      </c>
      <c r="BE1188" s="202">
        <f>IF(N1188="základní",J1188,0)</f>
        <v>0</v>
      </c>
      <c r="BF1188" s="202">
        <f>IF(N1188="snížená",J1188,0)</f>
        <v>0</v>
      </c>
      <c r="BG1188" s="202">
        <f>IF(N1188="zákl. přenesená",J1188,0)</f>
        <v>0</v>
      </c>
      <c r="BH1188" s="202">
        <f>IF(N1188="sníž. přenesená",J1188,0)</f>
        <v>0</v>
      </c>
      <c r="BI1188" s="202">
        <f>IF(N1188="nulová",J1188,0)</f>
        <v>0</v>
      </c>
      <c r="BJ1188" s="22" t="s">
        <v>77</v>
      </c>
      <c r="BK1188" s="202">
        <f>ROUND(I1188*H1188,2)</f>
        <v>0</v>
      </c>
      <c r="BL1188" s="22" t="s">
        <v>249</v>
      </c>
      <c r="BM1188" s="22" t="s">
        <v>1599</v>
      </c>
    </row>
    <row r="1189" spans="2:65" s="10" customFormat="1" ht="29.85" customHeight="1">
      <c r="B1189" s="174"/>
      <c r="C1189" s="175"/>
      <c r="D1189" s="188" t="s">
        <v>68</v>
      </c>
      <c r="E1189" s="189" t="s">
        <v>1600</v>
      </c>
      <c r="F1189" s="189" t="s">
        <v>1601</v>
      </c>
      <c r="G1189" s="175"/>
      <c r="H1189" s="175"/>
      <c r="I1189" s="178"/>
      <c r="J1189" s="190">
        <f>BK1189</f>
        <v>0</v>
      </c>
      <c r="K1189" s="175"/>
      <c r="L1189" s="180"/>
      <c r="M1189" s="181"/>
      <c r="N1189" s="182"/>
      <c r="O1189" s="182"/>
      <c r="P1189" s="183">
        <f>SUM(P1190:P1191)</f>
        <v>0</v>
      </c>
      <c r="Q1189" s="182"/>
      <c r="R1189" s="183">
        <f>SUM(R1190:R1191)</f>
        <v>0.03</v>
      </c>
      <c r="S1189" s="182"/>
      <c r="T1189" s="184">
        <f>SUM(T1190:T1191)</f>
        <v>0</v>
      </c>
      <c r="AR1189" s="185" t="s">
        <v>79</v>
      </c>
      <c r="AT1189" s="186" t="s">
        <v>68</v>
      </c>
      <c r="AU1189" s="186" t="s">
        <v>77</v>
      </c>
      <c r="AY1189" s="185" t="s">
        <v>171</v>
      </c>
      <c r="BK1189" s="187">
        <f>SUM(BK1190:BK1191)</f>
        <v>0</v>
      </c>
    </row>
    <row r="1190" spans="2:65" s="1" customFormat="1" ht="44.25" customHeight="1">
      <c r="B1190" s="39"/>
      <c r="C1190" s="191" t="s">
        <v>1602</v>
      </c>
      <c r="D1190" s="191" t="s">
        <v>173</v>
      </c>
      <c r="E1190" s="192" t="s">
        <v>1603</v>
      </c>
      <c r="F1190" s="193" t="s">
        <v>1604</v>
      </c>
      <c r="G1190" s="194" t="s">
        <v>1605</v>
      </c>
      <c r="H1190" s="195">
        <v>1</v>
      </c>
      <c r="I1190" s="196"/>
      <c r="J1190" s="197">
        <f>ROUND(I1190*H1190,2)</f>
        <v>0</v>
      </c>
      <c r="K1190" s="193" t="s">
        <v>21</v>
      </c>
      <c r="L1190" s="59"/>
      <c r="M1190" s="198" t="s">
        <v>21</v>
      </c>
      <c r="N1190" s="199" t="s">
        <v>40</v>
      </c>
      <c r="O1190" s="40"/>
      <c r="P1190" s="200">
        <f>O1190*H1190</f>
        <v>0</v>
      </c>
      <c r="Q1190" s="200">
        <v>0.03</v>
      </c>
      <c r="R1190" s="200">
        <f>Q1190*H1190</f>
        <v>0.03</v>
      </c>
      <c r="S1190" s="200">
        <v>0</v>
      </c>
      <c r="T1190" s="201">
        <f>S1190*H1190</f>
        <v>0</v>
      </c>
      <c r="AR1190" s="22" t="s">
        <v>249</v>
      </c>
      <c r="AT1190" s="22" t="s">
        <v>173</v>
      </c>
      <c r="AU1190" s="22" t="s">
        <v>79</v>
      </c>
      <c r="AY1190" s="22" t="s">
        <v>171</v>
      </c>
      <c r="BE1190" s="202">
        <f>IF(N1190="základní",J1190,0)</f>
        <v>0</v>
      </c>
      <c r="BF1190" s="202">
        <f>IF(N1190="snížená",J1190,0)</f>
        <v>0</v>
      </c>
      <c r="BG1190" s="202">
        <f>IF(N1190="zákl. přenesená",J1190,0)</f>
        <v>0</v>
      </c>
      <c r="BH1190" s="202">
        <f>IF(N1190="sníž. přenesená",J1190,0)</f>
        <v>0</v>
      </c>
      <c r="BI1190" s="202">
        <f>IF(N1190="nulová",J1190,0)</f>
        <v>0</v>
      </c>
      <c r="BJ1190" s="22" t="s">
        <v>77</v>
      </c>
      <c r="BK1190" s="202">
        <f>ROUND(I1190*H1190,2)</f>
        <v>0</v>
      </c>
      <c r="BL1190" s="22" t="s">
        <v>249</v>
      </c>
      <c r="BM1190" s="22" t="s">
        <v>1606</v>
      </c>
    </row>
    <row r="1191" spans="2:65" s="1" customFormat="1" ht="22.5" customHeight="1">
      <c r="B1191" s="39"/>
      <c r="C1191" s="191" t="s">
        <v>1607</v>
      </c>
      <c r="D1191" s="191" t="s">
        <v>173</v>
      </c>
      <c r="E1191" s="192" t="s">
        <v>1608</v>
      </c>
      <c r="F1191" s="193" t="s">
        <v>1609</v>
      </c>
      <c r="G1191" s="194" t="s">
        <v>219</v>
      </c>
      <c r="H1191" s="195">
        <v>0.03</v>
      </c>
      <c r="I1191" s="196"/>
      <c r="J1191" s="197">
        <f>ROUND(I1191*H1191,2)</f>
        <v>0</v>
      </c>
      <c r="K1191" s="193" t="s">
        <v>177</v>
      </c>
      <c r="L1191" s="59"/>
      <c r="M1191" s="198" t="s">
        <v>21</v>
      </c>
      <c r="N1191" s="199" t="s">
        <v>40</v>
      </c>
      <c r="O1191" s="40"/>
      <c r="P1191" s="200">
        <f>O1191*H1191</f>
        <v>0</v>
      </c>
      <c r="Q1191" s="200">
        <v>0</v>
      </c>
      <c r="R1191" s="200">
        <f>Q1191*H1191</f>
        <v>0</v>
      </c>
      <c r="S1191" s="200">
        <v>0</v>
      </c>
      <c r="T1191" s="201">
        <f>S1191*H1191</f>
        <v>0</v>
      </c>
      <c r="AR1191" s="22" t="s">
        <v>249</v>
      </c>
      <c r="AT1191" s="22" t="s">
        <v>173</v>
      </c>
      <c r="AU1191" s="22" t="s">
        <v>79</v>
      </c>
      <c r="AY1191" s="22" t="s">
        <v>171</v>
      </c>
      <c r="BE1191" s="202">
        <f>IF(N1191="základní",J1191,0)</f>
        <v>0</v>
      </c>
      <c r="BF1191" s="202">
        <f>IF(N1191="snížená",J1191,0)</f>
        <v>0</v>
      </c>
      <c r="BG1191" s="202">
        <f>IF(N1191="zákl. přenesená",J1191,0)</f>
        <v>0</v>
      </c>
      <c r="BH1191" s="202">
        <f>IF(N1191="sníž. přenesená",J1191,0)</f>
        <v>0</v>
      </c>
      <c r="BI1191" s="202">
        <f>IF(N1191="nulová",J1191,0)</f>
        <v>0</v>
      </c>
      <c r="BJ1191" s="22" t="s">
        <v>77</v>
      </c>
      <c r="BK1191" s="202">
        <f>ROUND(I1191*H1191,2)</f>
        <v>0</v>
      </c>
      <c r="BL1191" s="22" t="s">
        <v>249</v>
      </c>
      <c r="BM1191" s="22" t="s">
        <v>1610</v>
      </c>
    </row>
    <row r="1192" spans="2:65" s="10" customFormat="1" ht="29.85" customHeight="1">
      <c r="B1192" s="174"/>
      <c r="C1192" s="175"/>
      <c r="D1192" s="188" t="s">
        <v>68</v>
      </c>
      <c r="E1192" s="189" t="s">
        <v>1611</v>
      </c>
      <c r="F1192" s="189" t="s">
        <v>1612</v>
      </c>
      <c r="G1192" s="175"/>
      <c r="H1192" s="175"/>
      <c r="I1192" s="178"/>
      <c r="J1192" s="190">
        <f>BK1192</f>
        <v>0</v>
      </c>
      <c r="K1192" s="175"/>
      <c r="L1192" s="180"/>
      <c r="M1192" s="181"/>
      <c r="N1192" s="182"/>
      <c r="O1192" s="182"/>
      <c r="P1192" s="183">
        <f>SUM(P1193:P1201)</f>
        <v>0</v>
      </c>
      <c r="Q1192" s="182"/>
      <c r="R1192" s="183">
        <f>SUM(R1193:R1201)</f>
        <v>1.3000000000000001E-2</v>
      </c>
      <c r="S1192" s="182"/>
      <c r="T1192" s="184">
        <f>SUM(T1193:T1201)</f>
        <v>0</v>
      </c>
      <c r="AR1192" s="185" t="s">
        <v>79</v>
      </c>
      <c r="AT1192" s="186" t="s">
        <v>68</v>
      </c>
      <c r="AU1192" s="186" t="s">
        <v>77</v>
      </c>
      <c r="AY1192" s="185" t="s">
        <v>171</v>
      </c>
      <c r="BK1192" s="187">
        <f>SUM(BK1193:BK1201)</f>
        <v>0</v>
      </c>
    </row>
    <row r="1193" spans="2:65" s="1" customFormat="1" ht="31.5" customHeight="1">
      <c r="B1193" s="39"/>
      <c r="C1193" s="191" t="s">
        <v>1613</v>
      </c>
      <c r="D1193" s="191" t="s">
        <v>173</v>
      </c>
      <c r="E1193" s="192" t="s">
        <v>1614</v>
      </c>
      <c r="F1193" s="193" t="s">
        <v>1615</v>
      </c>
      <c r="G1193" s="194" t="s">
        <v>285</v>
      </c>
      <c r="H1193" s="195">
        <v>9</v>
      </c>
      <c r="I1193" s="196"/>
      <c r="J1193" s="197">
        <f>ROUND(I1193*H1193,2)</f>
        <v>0</v>
      </c>
      <c r="K1193" s="193" t="s">
        <v>21</v>
      </c>
      <c r="L1193" s="59"/>
      <c r="M1193" s="198" t="s">
        <v>21</v>
      </c>
      <c r="N1193" s="199" t="s">
        <v>40</v>
      </c>
      <c r="O1193" s="40"/>
      <c r="P1193" s="200">
        <f>O1193*H1193</f>
        <v>0</v>
      </c>
      <c r="Q1193" s="200">
        <v>0</v>
      </c>
      <c r="R1193" s="200">
        <f>Q1193*H1193</f>
        <v>0</v>
      </c>
      <c r="S1193" s="200">
        <v>0</v>
      </c>
      <c r="T1193" s="201">
        <f>S1193*H1193</f>
        <v>0</v>
      </c>
      <c r="AR1193" s="22" t="s">
        <v>249</v>
      </c>
      <c r="AT1193" s="22" t="s">
        <v>173</v>
      </c>
      <c r="AU1193" s="22" t="s">
        <v>79</v>
      </c>
      <c r="AY1193" s="22" t="s">
        <v>171</v>
      </c>
      <c r="BE1193" s="202">
        <f>IF(N1193="základní",J1193,0)</f>
        <v>0</v>
      </c>
      <c r="BF1193" s="202">
        <f>IF(N1193="snížená",J1193,0)</f>
        <v>0</v>
      </c>
      <c r="BG1193" s="202">
        <f>IF(N1193="zákl. přenesená",J1193,0)</f>
        <v>0</v>
      </c>
      <c r="BH1193" s="202">
        <f>IF(N1193="sníž. přenesená",J1193,0)</f>
        <v>0</v>
      </c>
      <c r="BI1193" s="202">
        <f>IF(N1193="nulová",J1193,0)</f>
        <v>0</v>
      </c>
      <c r="BJ1193" s="22" t="s">
        <v>77</v>
      </c>
      <c r="BK1193" s="202">
        <f>ROUND(I1193*H1193,2)</f>
        <v>0</v>
      </c>
      <c r="BL1193" s="22" t="s">
        <v>249</v>
      </c>
      <c r="BM1193" s="22" t="s">
        <v>1616</v>
      </c>
    </row>
    <row r="1194" spans="2:65" s="1" customFormat="1" ht="22.5" customHeight="1">
      <c r="B1194" s="39"/>
      <c r="C1194" s="191" t="s">
        <v>1617</v>
      </c>
      <c r="D1194" s="191" t="s">
        <v>173</v>
      </c>
      <c r="E1194" s="192" t="s">
        <v>1618</v>
      </c>
      <c r="F1194" s="193" t="s">
        <v>1619</v>
      </c>
      <c r="G1194" s="194" t="s">
        <v>285</v>
      </c>
      <c r="H1194" s="195">
        <v>13</v>
      </c>
      <c r="I1194" s="196"/>
      <c r="J1194" s="197">
        <f>ROUND(I1194*H1194,2)</f>
        <v>0</v>
      </c>
      <c r="K1194" s="193" t="s">
        <v>177</v>
      </c>
      <c r="L1194" s="59"/>
      <c r="M1194" s="198" t="s">
        <v>21</v>
      </c>
      <c r="N1194" s="199" t="s">
        <v>40</v>
      </c>
      <c r="O1194" s="40"/>
      <c r="P1194" s="200">
        <f>O1194*H1194</f>
        <v>0</v>
      </c>
      <c r="Q1194" s="200">
        <v>0</v>
      </c>
      <c r="R1194" s="200">
        <f>Q1194*H1194</f>
        <v>0</v>
      </c>
      <c r="S1194" s="200">
        <v>0</v>
      </c>
      <c r="T1194" s="201">
        <f>S1194*H1194</f>
        <v>0</v>
      </c>
      <c r="AR1194" s="22" t="s">
        <v>249</v>
      </c>
      <c r="AT1194" s="22" t="s">
        <v>173</v>
      </c>
      <c r="AU1194" s="22" t="s">
        <v>79</v>
      </c>
      <c r="AY1194" s="22" t="s">
        <v>171</v>
      </c>
      <c r="BE1194" s="202">
        <f>IF(N1194="základní",J1194,0)</f>
        <v>0</v>
      </c>
      <c r="BF1194" s="202">
        <f>IF(N1194="snížená",J1194,0)</f>
        <v>0</v>
      </c>
      <c r="BG1194" s="202">
        <f>IF(N1194="zákl. přenesená",J1194,0)</f>
        <v>0</v>
      </c>
      <c r="BH1194" s="202">
        <f>IF(N1194="sníž. přenesená",J1194,0)</f>
        <v>0</v>
      </c>
      <c r="BI1194" s="202">
        <f>IF(N1194="nulová",J1194,0)</f>
        <v>0</v>
      </c>
      <c r="BJ1194" s="22" t="s">
        <v>77</v>
      </c>
      <c r="BK1194" s="202">
        <f>ROUND(I1194*H1194,2)</f>
        <v>0</v>
      </c>
      <c r="BL1194" s="22" t="s">
        <v>249</v>
      </c>
      <c r="BM1194" s="22" t="s">
        <v>1620</v>
      </c>
    </row>
    <row r="1195" spans="2:65" s="12" customFormat="1">
      <c r="B1195" s="219"/>
      <c r="C1195" s="220"/>
      <c r="D1195" s="215" t="s">
        <v>180</v>
      </c>
      <c r="E1195" s="221" t="s">
        <v>21</v>
      </c>
      <c r="F1195" s="222" t="s">
        <v>1002</v>
      </c>
      <c r="G1195" s="220"/>
      <c r="H1195" s="223" t="s">
        <v>21</v>
      </c>
      <c r="I1195" s="224"/>
      <c r="J1195" s="220"/>
      <c r="K1195" s="220"/>
      <c r="L1195" s="225"/>
      <c r="M1195" s="226"/>
      <c r="N1195" s="227"/>
      <c r="O1195" s="227"/>
      <c r="P1195" s="227"/>
      <c r="Q1195" s="227"/>
      <c r="R1195" s="227"/>
      <c r="S1195" s="227"/>
      <c r="T1195" s="228"/>
      <c r="AT1195" s="229" t="s">
        <v>180</v>
      </c>
      <c r="AU1195" s="229" t="s">
        <v>79</v>
      </c>
      <c r="AV1195" s="12" t="s">
        <v>77</v>
      </c>
      <c r="AW1195" s="12" t="s">
        <v>33</v>
      </c>
      <c r="AX1195" s="12" t="s">
        <v>69</v>
      </c>
      <c r="AY1195" s="229" t="s">
        <v>171</v>
      </c>
    </row>
    <row r="1196" spans="2:65" s="11" customFormat="1">
      <c r="B1196" s="203"/>
      <c r="C1196" s="204"/>
      <c r="D1196" s="215" t="s">
        <v>180</v>
      </c>
      <c r="E1196" s="216" t="s">
        <v>21</v>
      </c>
      <c r="F1196" s="217" t="s">
        <v>1004</v>
      </c>
      <c r="G1196" s="204"/>
      <c r="H1196" s="218">
        <v>4</v>
      </c>
      <c r="I1196" s="209"/>
      <c r="J1196" s="204"/>
      <c r="K1196" s="204"/>
      <c r="L1196" s="210"/>
      <c r="M1196" s="211"/>
      <c r="N1196" s="212"/>
      <c r="O1196" s="212"/>
      <c r="P1196" s="212"/>
      <c r="Q1196" s="212"/>
      <c r="R1196" s="212"/>
      <c r="S1196" s="212"/>
      <c r="T1196" s="213"/>
      <c r="AT1196" s="214" t="s">
        <v>180</v>
      </c>
      <c r="AU1196" s="214" t="s">
        <v>79</v>
      </c>
      <c r="AV1196" s="11" t="s">
        <v>79</v>
      </c>
      <c r="AW1196" s="11" t="s">
        <v>33</v>
      </c>
      <c r="AX1196" s="11" t="s">
        <v>69</v>
      </c>
      <c r="AY1196" s="214" t="s">
        <v>171</v>
      </c>
    </row>
    <row r="1197" spans="2:65" s="11" customFormat="1">
      <c r="B1197" s="203"/>
      <c r="C1197" s="204"/>
      <c r="D1197" s="215" t="s">
        <v>180</v>
      </c>
      <c r="E1197" s="216" t="s">
        <v>21</v>
      </c>
      <c r="F1197" s="217" t="s">
        <v>1007</v>
      </c>
      <c r="G1197" s="204"/>
      <c r="H1197" s="218">
        <v>2</v>
      </c>
      <c r="I1197" s="209"/>
      <c r="J1197" s="204"/>
      <c r="K1197" s="204"/>
      <c r="L1197" s="210"/>
      <c r="M1197" s="211"/>
      <c r="N1197" s="212"/>
      <c r="O1197" s="212"/>
      <c r="P1197" s="212"/>
      <c r="Q1197" s="212"/>
      <c r="R1197" s="212"/>
      <c r="S1197" s="212"/>
      <c r="T1197" s="213"/>
      <c r="AT1197" s="214" t="s">
        <v>180</v>
      </c>
      <c r="AU1197" s="214" t="s">
        <v>79</v>
      </c>
      <c r="AV1197" s="11" t="s">
        <v>79</v>
      </c>
      <c r="AW1197" s="11" t="s">
        <v>33</v>
      </c>
      <c r="AX1197" s="11" t="s">
        <v>69</v>
      </c>
      <c r="AY1197" s="214" t="s">
        <v>171</v>
      </c>
    </row>
    <row r="1198" spans="2:65" s="11" customFormat="1">
      <c r="B1198" s="203"/>
      <c r="C1198" s="204"/>
      <c r="D1198" s="215" t="s">
        <v>180</v>
      </c>
      <c r="E1198" s="216" t="s">
        <v>21</v>
      </c>
      <c r="F1198" s="217" t="s">
        <v>1009</v>
      </c>
      <c r="G1198" s="204"/>
      <c r="H1198" s="218">
        <v>1</v>
      </c>
      <c r="I1198" s="209"/>
      <c r="J1198" s="204"/>
      <c r="K1198" s="204"/>
      <c r="L1198" s="210"/>
      <c r="M1198" s="211"/>
      <c r="N1198" s="212"/>
      <c r="O1198" s="212"/>
      <c r="P1198" s="212"/>
      <c r="Q1198" s="212"/>
      <c r="R1198" s="212"/>
      <c r="S1198" s="212"/>
      <c r="T1198" s="213"/>
      <c r="AT1198" s="214" t="s">
        <v>180</v>
      </c>
      <c r="AU1198" s="214" t="s">
        <v>79</v>
      </c>
      <c r="AV1198" s="11" t="s">
        <v>79</v>
      </c>
      <c r="AW1198" s="11" t="s">
        <v>33</v>
      </c>
      <c r="AX1198" s="11" t="s">
        <v>69</v>
      </c>
      <c r="AY1198" s="214" t="s">
        <v>171</v>
      </c>
    </row>
    <row r="1199" spans="2:65" s="11" customFormat="1">
      <c r="B1199" s="203"/>
      <c r="C1199" s="204"/>
      <c r="D1199" s="205" t="s">
        <v>180</v>
      </c>
      <c r="E1199" s="206" t="s">
        <v>21</v>
      </c>
      <c r="F1199" s="207" t="s">
        <v>1621</v>
      </c>
      <c r="G1199" s="204"/>
      <c r="H1199" s="208">
        <v>6</v>
      </c>
      <c r="I1199" s="209"/>
      <c r="J1199" s="204"/>
      <c r="K1199" s="204"/>
      <c r="L1199" s="210"/>
      <c r="M1199" s="211"/>
      <c r="N1199" s="212"/>
      <c r="O1199" s="212"/>
      <c r="P1199" s="212"/>
      <c r="Q1199" s="212"/>
      <c r="R1199" s="212"/>
      <c r="S1199" s="212"/>
      <c r="T1199" s="213"/>
      <c r="AT1199" s="214" t="s">
        <v>180</v>
      </c>
      <c r="AU1199" s="214" t="s">
        <v>79</v>
      </c>
      <c r="AV1199" s="11" t="s">
        <v>79</v>
      </c>
      <c r="AW1199" s="11" t="s">
        <v>33</v>
      </c>
      <c r="AX1199" s="11" t="s">
        <v>69</v>
      </c>
      <c r="AY1199" s="214" t="s">
        <v>171</v>
      </c>
    </row>
    <row r="1200" spans="2:65" s="1" customFormat="1" ht="22.5" customHeight="1">
      <c r="B1200" s="39"/>
      <c r="C1200" s="230" t="s">
        <v>1622</v>
      </c>
      <c r="D1200" s="230" t="s">
        <v>290</v>
      </c>
      <c r="E1200" s="231" t="s">
        <v>1623</v>
      </c>
      <c r="F1200" s="232" t="s">
        <v>1624</v>
      </c>
      <c r="G1200" s="233" t="s">
        <v>285</v>
      </c>
      <c r="H1200" s="234">
        <v>13</v>
      </c>
      <c r="I1200" s="235"/>
      <c r="J1200" s="236">
        <f>ROUND(I1200*H1200,2)</f>
        <v>0</v>
      </c>
      <c r="K1200" s="232" t="s">
        <v>21</v>
      </c>
      <c r="L1200" s="237"/>
      <c r="M1200" s="238" t="s">
        <v>21</v>
      </c>
      <c r="N1200" s="239" t="s">
        <v>40</v>
      </c>
      <c r="O1200" s="40"/>
      <c r="P1200" s="200">
        <f>O1200*H1200</f>
        <v>0</v>
      </c>
      <c r="Q1200" s="200">
        <v>1E-3</v>
      </c>
      <c r="R1200" s="200">
        <f>Q1200*H1200</f>
        <v>1.3000000000000001E-2</v>
      </c>
      <c r="S1200" s="200">
        <v>0</v>
      </c>
      <c r="T1200" s="201">
        <f>S1200*H1200</f>
        <v>0</v>
      </c>
      <c r="AR1200" s="22" t="s">
        <v>345</v>
      </c>
      <c r="AT1200" s="22" t="s">
        <v>290</v>
      </c>
      <c r="AU1200" s="22" t="s">
        <v>79</v>
      </c>
      <c r="AY1200" s="22" t="s">
        <v>171</v>
      </c>
      <c r="BE1200" s="202">
        <f>IF(N1200="základní",J1200,0)</f>
        <v>0</v>
      </c>
      <c r="BF1200" s="202">
        <f>IF(N1200="snížená",J1200,0)</f>
        <v>0</v>
      </c>
      <c r="BG1200" s="202">
        <f>IF(N1200="zákl. přenesená",J1200,0)</f>
        <v>0</v>
      </c>
      <c r="BH1200" s="202">
        <f>IF(N1200="sníž. přenesená",J1200,0)</f>
        <v>0</v>
      </c>
      <c r="BI1200" s="202">
        <f>IF(N1200="nulová",J1200,0)</f>
        <v>0</v>
      </c>
      <c r="BJ1200" s="22" t="s">
        <v>77</v>
      </c>
      <c r="BK1200" s="202">
        <f>ROUND(I1200*H1200,2)</f>
        <v>0</v>
      </c>
      <c r="BL1200" s="22" t="s">
        <v>249</v>
      </c>
      <c r="BM1200" s="22" t="s">
        <v>1625</v>
      </c>
    </row>
    <row r="1201" spans="2:65" s="1" customFormat="1" ht="22.5" customHeight="1">
      <c r="B1201" s="39"/>
      <c r="C1201" s="191" t="s">
        <v>1626</v>
      </c>
      <c r="D1201" s="191" t="s">
        <v>173</v>
      </c>
      <c r="E1201" s="192" t="s">
        <v>1627</v>
      </c>
      <c r="F1201" s="193" t="s">
        <v>1628</v>
      </c>
      <c r="G1201" s="194" t="s">
        <v>219</v>
      </c>
      <c r="H1201" s="195">
        <v>1.2999999999999999E-2</v>
      </c>
      <c r="I1201" s="196"/>
      <c r="J1201" s="197">
        <f>ROUND(I1201*H1201,2)</f>
        <v>0</v>
      </c>
      <c r="K1201" s="193" t="s">
        <v>177</v>
      </c>
      <c r="L1201" s="59"/>
      <c r="M1201" s="198" t="s">
        <v>21</v>
      </c>
      <c r="N1201" s="199" t="s">
        <v>40</v>
      </c>
      <c r="O1201" s="40"/>
      <c r="P1201" s="200">
        <f>O1201*H1201</f>
        <v>0</v>
      </c>
      <c r="Q1201" s="200">
        <v>0</v>
      </c>
      <c r="R1201" s="200">
        <f>Q1201*H1201</f>
        <v>0</v>
      </c>
      <c r="S1201" s="200">
        <v>0</v>
      </c>
      <c r="T1201" s="201">
        <f>S1201*H1201</f>
        <v>0</v>
      </c>
      <c r="AR1201" s="22" t="s">
        <v>249</v>
      </c>
      <c r="AT1201" s="22" t="s">
        <v>173</v>
      </c>
      <c r="AU1201" s="22" t="s">
        <v>79</v>
      </c>
      <c r="AY1201" s="22" t="s">
        <v>171</v>
      </c>
      <c r="BE1201" s="202">
        <f>IF(N1201="základní",J1201,0)</f>
        <v>0</v>
      </c>
      <c r="BF1201" s="202">
        <f>IF(N1201="snížená",J1201,0)</f>
        <v>0</v>
      </c>
      <c r="BG1201" s="202">
        <f>IF(N1201="zákl. přenesená",J1201,0)</f>
        <v>0</v>
      </c>
      <c r="BH1201" s="202">
        <f>IF(N1201="sníž. přenesená",J1201,0)</f>
        <v>0</v>
      </c>
      <c r="BI1201" s="202">
        <f>IF(N1201="nulová",J1201,0)</f>
        <v>0</v>
      </c>
      <c r="BJ1201" s="22" t="s">
        <v>77</v>
      </c>
      <c r="BK1201" s="202">
        <f>ROUND(I1201*H1201,2)</f>
        <v>0</v>
      </c>
      <c r="BL1201" s="22" t="s">
        <v>249</v>
      </c>
      <c r="BM1201" s="22" t="s">
        <v>1629</v>
      </c>
    </row>
    <row r="1202" spans="2:65" s="10" customFormat="1" ht="29.85" customHeight="1">
      <c r="B1202" s="174"/>
      <c r="C1202" s="175"/>
      <c r="D1202" s="188" t="s">
        <v>68</v>
      </c>
      <c r="E1202" s="189" t="s">
        <v>1630</v>
      </c>
      <c r="F1202" s="189" t="s">
        <v>1631</v>
      </c>
      <c r="G1202" s="175"/>
      <c r="H1202" s="175"/>
      <c r="I1202" s="178"/>
      <c r="J1202" s="190">
        <f>BK1202</f>
        <v>0</v>
      </c>
      <c r="K1202" s="175"/>
      <c r="L1202" s="180"/>
      <c r="M1202" s="181"/>
      <c r="N1202" s="182"/>
      <c r="O1202" s="182"/>
      <c r="P1202" s="183">
        <f>SUM(P1203:P1211)</f>
        <v>0</v>
      </c>
      <c r="Q1202" s="182"/>
      <c r="R1202" s="183">
        <f>SUM(R1203:R1211)</f>
        <v>2.1234649699999997</v>
      </c>
      <c r="S1202" s="182"/>
      <c r="T1202" s="184">
        <f>SUM(T1203:T1211)</f>
        <v>0</v>
      </c>
      <c r="AR1202" s="185" t="s">
        <v>79</v>
      </c>
      <c r="AT1202" s="186" t="s">
        <v>68</v>
      </c>
      <c r="AU1202" s="186" t="s">
        <v>77</v>
      </c>
      <c r="AY1202" s="185" t="s">
        <v>171</v>
      </c>
      <c r="BK1202" s="187">
        <f>SUM(BK1203:BK1211)</f>
        <v>0</v>
      </c>
    </row>
    <row r="1203" spans="2:65" s="1" customFormat="1" ht="22.5" customHeight="1">
      <c r="B1203" s="39"/>
      <c r="C1203" s="191" t="s">
        <v>1632</v>
      </c>
      <c r="D1203" s="191" t="s">
        <v>173</v>
      </c>
      <c r="E1203" s="192" t="s">
        <v>1633</v>
      </c>
      <c r="F1203" s="193" t="s">
        <v>1634</v>
      </c>
      <c r="G1203" s="194" t="s">
        <v>176</v>
      </c>
      <c r="H1203" s="195">
        <v>126.44</v>
      </c>
      <c r="I1203" s="196"/>
      <c r="J1203" s="197">
        <f>ROUND(I1203*H1203,2)</f>
        <v>0</v>
      </c>
      <c r="K1203" s="193" t="s">
        <v>177</v>
      </c>
      <c r="L1203" s="59"/>
      <c r="M1203" s="198" t="s">
        <v>21</v>
      </c>
      <c r="N1203" s="199" t="s">
        <v>40</v>
      </c>
      <c r="O1203" s="40"/>
      <c r="P1203" s="200">
        <f>O1203*H1203</f>
        <v>0</v>
      </c>
      <c r="Q1203" s="200">
        <v>1.6209999999999999E-2</v>
      </c>
      <c r="R1203" s="200">
        <f>Q1203*H1203</f>
        <v>2.0495923999999999</v>
      </c>
      <c r="S1203" s="200">
        <v>0</v>
      </c>
      <c r="T1203" s="201">
        <f>S1203*H1203</f>
        <v>0</v>
      </c>
      <c r="AR1203" s="22" t="s">
        <v>249</v>
      </c>
      <c r="AT1203" s="22" t="s">
        <v>173</v>
      </c>
      <c r="AU1203" s="22" t="s">
        <v>79</v>
      </c>
      <c r="AY1203" s="22" t="s">
        <v>171</v>
      </c>
      <c r="BE1203" s="202">
        <f>IF(N1203="základní",J1203,0)</f>
        <v>0</v>
      </c>
      <c r="BF1203" s="202">
        <f>IF(N1203="snížená",J1203,0)</f>
        <v>0</v>
      </c>
      <c r="BG1203" s="202">
        <f>IF(N1203="zákl. přenesená",J1203,0)</f>
        <v>0</v>
      </c>
      <c r="BH1203" s="202">
        <f>IF(N1203="sníž. přenesená",J1203,0)</f>
        <v>0</v>
      </c>
      <c r="BI1203" s="202">
        <f>IF(N1203="nulová",J1203,0)</f>
        <v>0</v>
      </c>
      <c r="BJ1203" s="22" t="s">
        <v>77</v>
      </c>
      <c r="BK1203" s="202">
        <f>ROUND(I1203*H1203,2)</f>
        <v>0</v>
      </c>
      <c r="BL1203" s="22" t="s">
        <v>249</v>
      </c>
      <c r="BM1203" s="22" t="s">
        <v>1635</v>
      </c>
    </row>
    <row r="1204" spans="2:65" s="12" customFormat="1">
      <c r="B1204" s="219"/>
      <c r="C1204" s="220"/>
      <c r="D1204" s="215" t="s">
        <v>180</v>
      </c>
      <c r="E1204" s="221" t="s">
        <v>21</v>
      </c>
      <c r="F1204" s="222" t="s">
        <v>1636</v>
      </c>
      <c r="G1204" s="220"/>
      <c r="H1204" s="223" t="s">
        <v>21</v>
      </c>
      <c r="I1204" s="224"/>
      <c r="J1204" s="220"/>
      <c r="K1204" s="220"/>
      <c r="L1204" s="225"/>
      <c r="M1204" s="226"/>
      <c r="N1204" s="227"/>
      <c r="O1204" s="227"/>
      <c r="P1204" s="227"/>
      <c r="Q1204" s="227"/>
      <c r="R1204" s="227"/>
      <c r="S1204" s="227"/>
      <c r="T1204" s="228"/>
      <c r="AT1204" s="229" t="s">
        <v>180</v>
      </c>
      <c r="AU1204" s="229" t="s">
        <v>79</v>
      </c>
      <c r="AV1204" s="12" t="s">
        <v>77</v>
      </c>
      <c r="AW1204" s="12" t="s">
        <v>33</v>
      </c>
      <c r="AX1204" s="12" t="s">
        <v>69</v>
      </c>
      <c r="AY1204" s="229" t="s">
        <v>171</v>
      </c>
    </row>
    <row r="1205" spans="2:65" s="11" customFormat="1">
      <c r="B1205" s="203"/>
      <c r="C1205" s="204"/>
      <c r="D1205" s="215" t="s">
        <v>180</v>
      </c>
      <c r="E1205" s="216" t="s">
        <v>21</v>
      </c>
      <c r="F1205" s="217" t="s">
        <v>1510</v>
      </c>
      <c r="G1205" s="204"/>
      <c r="H1205" s="218">
        <v>36.96</v>
      </c>
      <c r="I1205" s="209"/>
      <c r="J1205" s="204"/>
      <c r="K1205" s="204"/>
      <c r="L1205" s="210"/>
      <c r="M1205" s="211"/>
      <c r="N1205" s="212"/>
      <c r="O1205" s="212"/>
      <c r="P1205" s="212"/>
      <c r="Q1205" s="212"/>
      <c r="R1205" s="212"/>
      <c r="S1205" s="212"/>
      <c r="T1205" s="213"/>
      <c r="AT1205" s="214" t="s">
        <v>180</v>
      </c>
      <c r="AU1205" s="214" t="s">
        <v>79</v>
      </c>
      <c r="AV1205" s="11" t="s">
        <v>79</v>
      </c>
      <c r="AW1205" s="11" t="s">
        <v>33</v>
      </c>
      <c r="AX1205" s="11" t="s">
        <v>69</v>
      </c>
      <c r="AY1205" s="214" t="s">
        <v>171</v>
      </c>
    </row>
    <row r="1206" spans="2:65" s="11" customFormat="1">
      <c r="B1206" s="203"/>
      <c r="C1206" s="204"/>
      <c r="D1206" s="215" t="s">
        <v>180</v>
      </c>
      <c r="E1206" s="216" t="s">
        <v>21</v>
      </c>
      <c r="F1206" s="217" t="s">
        <v>1511</v>
      </c>
      <c r="G1206" s="204"/>
      <c r="H1206" s="218">
        <v>15.417</v>
      </c>
      <c r="I1206" s="209"/>
      <c r="J1206" s="204"/>
      <c r="K1206" s="204"/>
      <c r="L1206" s="210"/>
      <c r="M1206" s="211"/>
      <c r="N1206" s="212"/>
      <c r="O1206" s="212"/>
      <c r="P1206" s="212"/>
      <c r="Q1206" s="212"/>
      <c r="R1206" s="212"/>
      <c r="S1206" s="212"/>
      <c r="T1206" s="213"/>
      <c r="AT1206" s="214" t="s">
        <v>180</v>
      </c>
      <c r="AU1206" s="214" t="s">
        <v>79</v>
      </c>
      <c r="AV1206" s="11" t="s">
        <v>79</v>
      </c>
      <c r="AW1206" s="11" t="s">
        <v>33</v>
      </c>
      <c r="AX1206" s="11" t="s">
        <v>69</v>
      </c>
      <c r="AY1206" s="214" t="s">
        <v>171</v>
      </c>
    </row>
    <row r="1207" spans="2:65" s="11" customFormat="1">
      <c r="B1207" s="203"/>
      <c r="C1207" s="204"/>
      <c r="D1207" s="215" t="s">
        <v>180</v>
      </c>
      <c r="E1207" s="216" t="s">
        <v>21</v>
      </c>
      <c r="F1207" s="217" t="s">
        <v>1512</v>
      </c>
      <c r="G1207" s="204"/>
      <c r="H1207" s="218">
        <v>37.103000000000002</v>
      </c>
      <c r="I1207" s="209"/>
      <c r="J1207" s="204"/>
      <c r="K1207" s="204"/>
      <c r="L1207" s="210"/>
      <c r="M1207" s="211"/>
      <c r="N1207" s="212"/>
      <c r="O1207" s="212"/>
      <c r="P1207" s="212"/>
      <c r="Q1207" s="212"/>
      <c r="R1207" s="212"/>
      <c r="S1207" s="212"/>
      <c r="T1207" s="213"/>
      <c r="AT1207" s="214" t="s">
        <v>180</v>
      </c>
      <c r="AU1207" s="214" t="s">
        <v>79</v>
      </c>
      <c r="AV1207" s="11" t="s">
        <v>79</v>
      </c>
      <c r="AW1207" s="11" t="s">
        <v>33</v>
      </c>
      <c r="AX1207" s="11" t="s">
        <v>69</v>
      </c>
      <c r="AY1207" s="214" t="s">
        <v>171</v>
      </c>
    </row>
    <row r="1208" spans="2:65" s="11" customFormat="1">
      <c r="B1208" s="203"/>
      <c r="C1208" s="204"/>
      <c r="D1208" s="205" t="s">
        <v>180</v>
      </c>
      <c r="E1208" s="206" t="s">
        <v>21</v>
      </c>
      <c r="F1208" s="207" t="s">
        <v>1513</v>
      </c>
      <c r="G1208" s="204"/>
      <c r="H1208" s="208">
        <v>36.96</v>
      </c>
      <c r="I1208" s="209"/>
      <c r="J1208" s="204"/>
      <c r="K1208" s="204"/>
      <c r="L1208" s="210"/>
      <c r="M1208" s="211"/>
      <c r="N1208" s="212"/>
      <c r="O1208" s="212"/>
      <c r="P1208" s="212"/>
      <c r="Q1208" s="212"/>
      <c r="R1208" s="212"/>
      <c r="S1208" s="212"/>
      <c r="T1208" s="213"/>
      <c r="AT1208" s="214" t="s">
        <v>180</v>
      </c>
      <c r="AU1208" s="214" t="s">
        <v>79</v>
      </c>
      <c r="AV1208" s="11" t="s">
        <v>79</v>
      </c>
      <c r="AW1208" s="11" t="s">
        <v>33</v>
      </c>
      <c r="AX1208" s="11" t="s">
        <v>69</v>
      </c>
      <c r="AY1208" s="214" t="s">
        <v>171</v>
      </c>
    </row>
    <row r="1209" spans="2:65" s="1" customFormat="1" ht="22.5" customHeight="1">
      <c r="B1209" s="39"/>
      <c r="C1209" s="191" t="s">
        <v>1637</v>
      </c>
      <c r="D1209" s="191" t="s">
        <v>173</v>
      </c>
      <c r="E1209" s="192" t="s">
        <v>1638</v>
      </c>
      <c r="F1209" s="193" t="s">
        <v>1639</v>
      </c>
      <c r="G1209" s="194" t="s">
        <v>184</v>
      </c>
      <c r="H1209" s="195">
        <v>3.161</v>
      </c>
      <c r="I1209" s="196"/>
      <c r="J1209" s="197">
        <f>ROUND(I1209*H1209,2)</f>
        <v>0</v>
      </c>
      <c r="K1209" s="193" t="s">
        <v>177</v>
      </c>
      <c r="L1209" s="59"/>
      <c r="M1209" s="198" t="s">
        <v>21</v>
      </c>
      <c r="N1209" s="199" t="s">
        <v>40</v>
      </c>
      <c r="O1209" s="40"/>
      <c r="P1209" s="200">
        <f>O1209*H1209</f>
        <v>0</v>
      </c>
      <c r="Q1209" s="200">
        <v>2.3369999999999998E-2</v>
      </c>
      <c r="R1209" s="200">
        <f>Q1209*H1209</f>
        <v>7.3872569999999999E-2</v>
      </c>
      <c r="S1209" s="200">
        <v>0</v>
      </c>
      <c r="T1209" s="201">
        <f>S1209*H1209</f>
        <v>0</v>
      </c>
      <c r="AR1209" s="22" t="s">
        <v>249</v>
      </c>
      <c r="AT1209" s="22" t="s">
        <v>173</v>
      </c>
      <c r="AU1209" s="22" t="s">
        <v>79</v>
      </c>
      <c r="AY1209" s="22" t="s">
        <v>171</v>
      </c>
      <c r="BE1209" s="202">
        <f>IF(N1209="základní",J1209,0)</f>
        <v>0</v>
      </c>
      <c r="BF1209" s="202">
        <f>IF(N1209="snížená",J1209,0)</f>
        <v>0</v>
      </c>
      <c r="BG1209" s="202">
        <f>IF(N1209="zákl. přenesená",J1209,0)</f>
        <v>0</v>
      </c>
      <c r="BH1209" s="202">
        <f>IF(N1209="sníž. přenesená",J1209,0)</f>
        <v>0</v>
      </c>
      <c r="BI1209" s="202">
        <f>IF(N1209="nulová",J1209,0)</f>
        <v>0</v>
      </c>
      <c r="BJ1209" s="22" t="s">
        <v>77</v>
      </c>
      <c r="BK1209" s="202">
        <f>ROUND(I1209*H1209,2)</f>
        <v>0</v>
      </c>
      <c r="BL1209" s="22" t="s">
        <v>249</v>
      </c>
      <c r="BM1209" s="22" t="s">
        <v>1640</v>
      </c>
    </row>
    <row r="1210" spans="2:65" s="11" customFormat="1">
      <c r="B1210" s="203"/>
      <c r="C1210" s="204"/>
      <c r="D1210" s="205" t="s">
        <v>180</v>
      </c>
      <c r="E1210" s="206" t="s">
        <v>21</v>
      </c>
      <c r="F1210" s="207" t="s">
        <v>1641</v>
      </c>
      <c r="G1210" s="204"/>
      <c r="H1210" s="208">
        <v>3.161</v>
      </c>
      <c r="I1210" s="209"/>
      <c r="J1210" s="204"/>
      <c r="K1210" s="204"/>
      <c r="L1210" s="210"/>
      <c r="M1210" s="211"/>
      <c r="N1210" s="212"/>
      <c r="O1210" s="212"/>
      <c r="P1210" s="212"/>
      <c r="Q1210" s="212"/>
      <c r="R1210" s="212"/>
      <c r="S1210" s="212"/>
      <c r="T1210" s="213"/>
      <c r="AT1210" s="214" t="s">
        <v>180</v>
      </c>
      <c r="AU1210" s="214" t="s">
        <v>79</v>
      </c>
      <c r="AV1210" s="11" t="s">
        <v>79</v>
      </c>
      <c r="AW1210" s="11" t="s">
        <v>33</v>
      </c>
      <c r="AX1210" s="11" t="s">
        <v>69</v>
      </c>
      <c r="AY1210" s="214" t="s">
        <v>171</v>
      </c>
    </row>
    <row r="1211" spans="2:65" s="1" customFormat="1" ht="22.5" customHeight="1">
      <c r="B1211" s="39"/>
      <c r="C1211" s="191" t="s">
        <v>1642</v>
      </c>
      <c r="D1211" s="191" t="s">
        <v>173</v>
      </c>
      <c r="E1211" s="192" t="s">
        <v>1643</v>
      </c>
      <c r="F1211" s="193" t="s">
        <v>1644</v>
      </c>
      <c r="G1211" s="194" t="s">
        <v>219</v>
      </c>
      <c r="H1211" s="195">
        <v>2.1230000000000002</v>
      </c>
      <c r="I1211" s="196"/>
      <c r="J1211" s="197">
        <f>ROUND(I1211*H1211,2)</f>
        <v>0</v>
      </c>
      <c r="K1211" s="193" t="s">
        <v>177</v>
      </c>
      <c r="L1211" s="59"/>
      <c r="M1211" s="198" t="s">
        <v>21</v>
      </c>
      <c r="N1211" s="199" t="s">
        <v>40</v>
      </c>
      <c r="O1211" s="40"/>
      <c r="P1211" s="200">
        <f>O1211*H1211</f>
        <v>0</v>
      </c>
      <c r="Q1211" s="200">
        <v>0</v>
      </c>
      <c r="R1211" s="200">
        <f>Q1211*H1211</f>
        <v>0</v>
      </c>
      <c r="S1211" s="200">
        <v>0</v>
      </c>
      <c r="T1211" s="201">
        <f>S1211*H1211</f>
        <v>0</v>
      </c>
      <c r="AR1211" s="22" t="s">
        <v>249</v>
      </c>
      <c r="AT1211" s="22" t="s">
        <v>173</v>
      </c>
      <c r="AU1211" s="22" t="s">
        <v>79</v>
      </c>
      <c r="AY1211" s="22" t="s">
        <v>171</v>
      </c>
      <c r="BE1211" s="202">
        <f>IF(N1211="základní",J1211,0)</f>
        <v>0</v>
      </c>
      <c r="BF1211" s="202">
        <f>IF(N1211="snížená",J1211,0)</f>
        <v>0</v>
      </c>
      <c r="BG1211" s="202">
        <f>IF(N1211="zákl. přenesená",J1211,0)</f>
        <v>0</v>
      </c>
      <c r="BH1211" s="202">
        <f>IF(N1211="sníž. přenesená",J1211,0)</f>
        <v>0</v>
      </c>
      <c r="BI1211" s="202">
        <f>IF(N1211="nulová",J1211,0)</f>
        <v>0</v>
      </c>
      <c r="BJ1211" s="22" t="s">
        <v>77</v>
      </c>
      <c r="BK1211" s="202">
        <f>ROUND(I1211*H1211,2)</f>
        <v>0</v>
      </c>
      <c r="BL1211" s="22" t="s">
        <v>249</v>
      </c>
      <c r="BM1211" s="22" t="s">
        <v>1645</v>
      </c>
    </row>
    <row r="1212" spans="2:65" s="10" customFormat="1" ht="29.85" customHeight="1">
      <c r="B1212" s="174"/>
      <c r="C1212" s="175"/>
      <c r="D1212" s="188" t="s">
        <v>68</v>
      </c>
      <c r="E1212" s="189" t="s">
        <v>1646</v>
      </c>
      <c r="F1212" s="189" t="s">
        <v>1647</v>
      </c>
      <c r="G1212" s="175"/>
      <c r="H1212" s="175"/>
      <c r="I1212" s="178"/>
      <c r="J1212" s="190">
        <f>BK1212</f>
        <v>0</v>
      </c>
      <c r="K1212" s="175"/>
      <c r="L1212" s="180"/>
      <c r="M1212" s="181"/>
      <c r="N1212" s="182"/>
      <c r="O1212" s="182"/>
      <c r="P1212" s="183">
        <f>SUM(P1213:P1221)</f>
        <v>0</v>
      </c>
      <c r="Q1212" s="182"/>
      <c r="R1212" s="183">
        <f>SUM(R1213:R1221)</f>
        <v>0.84400200000000014</v>
      </c>
      <c r="S1212" s="182"/>
      <c r="T1212" s="184">
        <f>SUM(T1213:T1221)</f>
        <v>0.79374999999999996</v>
      </c>
      <c r="AR1212" s="185" t="s">
        <v>79</v>
      </c>
      <c r="AT1212" s="186" t="s">
        <v>68</v>
      </c>
      <c r="AU1212" s="186" t="s">
        <v>77</v>
      </c>
      <c r="AY1212" s="185" t="s">
        <v>171</v>
      </c>
      <c r="BK1212" s="187">
        <f>SUM(BK1213:BK1221)</f>
        <v>0</v>
      </c>
    </row>
    <row r="1213" spans="2:65" s="1" customFormat="1" ht="22.5" customHeight="1">
      <c r="B1213" s="39"/>
      <c r="C1213" s="191" t="s">
        <v>1648</v>
      </c>
      <c r="D1213" s="191" t="s">
        <v>173</v>
      </c>
      <c r="E1213" s="192" t="s">
        <v>1649</v>
      </c>
      <c r="F1213" s="193" t="s">
        <v>1650</v>
      </c>
      <c r="G1213" s="194" t="s">
        <v>176</v>
      </c>
      <c r="H1213" s="195">
        <v>25</v>
      </c>
      <c r="I1213" s="196"/>
      <c r="J1213" s="197">
        <f>ROUND(I1213*H1213,2)</f>
        <v>0</v>
      </c>
      <c r="K1213" s="193" t="s">
        <v>177</v>
      </c>
      <c r="L1213" s="59"/>
      <c r="M1213" s="198" t="s">
        <v>21</v>
      </c>
      <c r="N1213" s="199" t="s">
        <v>40</v>
      </c>
      <c r="O1213" s="40"/>
      <c r="P1213" s="200">
        <f>O1213*H1213</f>
        <v>0</v>
      </c>
      <c r="Q1213" s="200">
        <v>2.478E-2</v>
      </c>
      <c r="R1213" s="200">
        <f>Q1213*H1213</f>
        <v>0.61950000000000005</v>
      </c>
      <c r="S1213" s="200">
        <v>0</v>
      </c>
      <c r="T1213" s="201">
        <f>S1213*H1213</f>
        <v>0</v>
      </c>
      <c r="AR1213" s="22" t="s">
        <v>249</v>
      </c>
      <c r="AT1213" s="22" t="s">
        <v>173</v>
      </c>
      <c r="AU1213" s="22" t="s">
        <v>79</v>
      </c>
      <c r="AY1213" s="22" t="s">
        <v>171</v>
      </c>
      <c r="BE1213" s="202">
        <f>IF(N1213="základní",J1213,0)</f>
        <v>0</v>
      </c>
      <c r="BF1213" s="202">
        <f>IF(N1213="snížená",J1213,0)</f>
        <v>0</v>
      </c>
      <c r="BG1213" s="202">
        <f>IF(N1213="zákl. přenesená",J1213,0)</f>
        <v>0</v>
      </c>
      <c r="BH1213" s="202">
        <f>IF(N1213="sníž. přenesená",J1213,0)</f>
        <v>0</v>
      </c>
      <c r="BI1213" s="202">
        <f>IF(N1213="nulová",J1213,0)</f>
        <v>0</v>
      </c>
      <c r="BJ1213" s="22" t="s">
        <v>77</v>
      </c>
      <c r="BK1213" s="202">
        <f>ROUND(I1213*H1213,2)</f>
        <v>0</v>
      </c>
      <c r="BL1213" s="22" t="s">
        <v>249</v>
      </c>
      <c r="BM1213" s="22" t="s">
        <v>1651</v>
      </c>
    </row>
    <row r="1214" spans="2:65" s="11" customFormat="1">
      <c r="B1214" s="203"/>
      <c r="C1214" s="204"/>
      <c r="D1214" s="205" t="s">
        <v>180</v>
      </c>
      <c r="E1214" s="206" t="s">
        <v>21</v>
      </c>
      <c r="F1214" s="207" t="s">
        <v>1652</v>
      </c>
      <c r="G1214" s="204"/>
      <c r="H1214" s="208">
        <v>25</v>
      </c>
      <c r="I1214" s="209"/>
      <c r="J1214" s="204"/>
      <c r="K1214" s="204"/>
      <c r="L1214" s="210"/>
      <c r="M1214" s="211"/>
      <c r="N1214" s="212"/>
      <c r="O1214" s="212"/>
      <c r="P1214" s="212"/>
      <c r="Q1214" s="212"/>
      <c r="R1214" s="212"/>
      <c r="S1214" s="212"/>
      <c r="T1214" s="213"/>
      <c r="AT1214" s="214" t="s">
        <v>180</v>
      </c>
      <c r="AU1214" s="214" t="s">
        <v>79</v>
      </c>
      <c r="AV1214" s="11" t="s">
        <v>79</v>
      </c>
      <c r="AW1214" s="11" t="s">
        <v>33</v>
      </c>
      <c r="AX1214" s="11" t="s">
        <v>69</v>
      </c>
      <c r="AY1214" s="214" t="s">
        <v>171</v>
      </c>
    </row>
    <row r="1215" spans="2:65" s="1" customFormat="1" ht="22.5" customHeight="1">
      <c r="B1215" s="39"/>
      <c r="C1215" s="191" t="s">
        <v>1653</v>
      </c>
      <c r="D1215" s="191" t="s">
        <v>173</v>
      </c>
      <c r="E1215" s="192" t="s">
        <v>1654</v>
      </c>
      <c r="F1215" s="193" t="s">
        <v>1655</v>
      </c>
      <c r="G1215" s="194" t="s">
        <v>176</v>
      </c>
      <c r="H1215" s="195">
        <v>25</v>
      </c>
      <c r="I1215" s="196"/>
      <c r="J1215" s="197">
        <f>ROUND(I1215*H1215,2)</f>
        <v>0</v>
      </c>
      <c r="K1215" s="193" t="s">
        <v>177</v>
      </c>
      <c r="L1215" s="59"/>
      <c r="M1215" s="198" t="s">
        <v>21</v>
      </c>
      <c r="N1215" s="199" t="s">
        <v>40</v>
      </c>
      <c r="O1215" s="40"/>
      <c r="P1215" s="200">
        <f>O1215*H1215</f>
        <v>0</v>
      </c>
      <c r="Q1215" s="200">
        <v>0</v>
      </c>
      <c r="R1215" s="200">
        <f>Q1215*H1215</f>
        <v>0</v>
      </c>
      <c r="S1215" s="200">
        <v>3.175E-2</v>
      </c>
      <c r="T1215" s="201">
        <f>S1215*H1215</f>
        <v>0.79374999999999996</v>
      </c>
      <c r="AR1215" s="22" t="s">
        <v>249</v>
      </c>
      <c r="AT1215" s="22" t="s">
        <v>173</v>
      </c>
      <c r="AU1215" s="22" t="s">
        <v>79</v>
      </c>
      <c r="AY1215" s="22" t="s">
        <v>171</v>
      </c>
      <c r="BE1215" s="202">
        <f>IF(N1215="základní",J1215,0)</f>
        <v>0</v>
      </c>
      <c r="BF1215" s="202">
        <f>IF(N1215="snížená",J1215,0)</f>
        <v>0</v>
      </c>
      <c r="BG1215" s="202">
        <f>IF(N1215="zákl. přenesená",J1215,0)</f>
        <v>0</v>
      </c>
      <c r="BH1215" s="202">
        <f>IF(N1215="sníž. přenesená",J1215,0)</f>
        <v>0</v>
      </c>
      <c r="BI1215" s="202">
        <f>IF(N1215="nulová",J1215,0)</f>
        <v>0</v>
      </c>
      <c r="BJ1215" s="22" t="s">
        <v>77</v>
      </c>
      <c r="BK1215" s="202">
        <f>ROUND(I1215*H1215,2)</f>
        <v>0</v>
      </c>
      <c r="BL1215" s="22" t="s">
        <v>249</v>
      </c>
      <c r="BM1215" s="22" t="s">
        <v>1656</v>
      </c>
    </row>
    <row r="1216" spans="2:65" s="11" customFormat="1">
      <c r="B1216" s="203"/>
      <c r="C1216" s="204"/>
      <c r="D1216" s="205" t="s">
        <v>180</v>
      </c>
      <c r="E1216" s="206" t="s">
        <v>21</v>
      </c>
      <c r="F1216" s="207" t="s">
        <v>1652</v>
      </c>
      <c r="G1216" s="204"/>
      <c r="H1216" s="208">
        <v>25</v>
      </c>
      <c r="I1216" s="209"/>
      <c r="J1216" s="204"/>
      <c r="K1216" s="204"/>
      <c r="L1216" s="210"/>
      <c r="M1216" s="211"/>
      <c r="N1216" s="212"/>
      <c r="O1216" s="212"/>
      <c r="P1216" s="212"/>
      <c r="Q1216" s="212"/>
      <c r="R1216" s="212"/>
      <c r="S1216" s="212"/>
      <c r="T1216" s="213"/>
      <c r="AT1216" s="214" t="s">
        <v>180</v>
      </c>
      <c r="AU1216" s="214" t="s">
        <v>79</v>
      </c>
      <c r="AV1216" s="11" t="s">
        <v>79</v>
      </c>
      <c r="AW1216" s="11" t="s">
        <v>33</v>
      </c>
      <c r="AX1216" s="11" t="s">
        <v>69</v>
      </c>
      <c r="AY1216" s="214" t="s">
        <v>171</v>
      </c>
    </row>
    <row r="1217" spans="2:65" s="1" customFormat="1" ht="22.5" customHeight="1">
      <c r="B1217" s="39"/>
      <c r="C1217" s="191" t="s">
        <v>1657</v>
      </c>
      <c r="D1217" s="191" t="s">
        <v>173</v>
      </c>
      <c r="E1217" s="192" t="s">
        <v>1658</v>
      </c>
      <c r="F1217" s="193" t="s">
        <v>1659</v>
      </c>
      <c r="G1217" s="194" t="s">
        <v>176</v>
      </c>
      <c r="H1217" s="195">
        <v>13.55</v>
      </c>
      <c r="I1217" s="196"/>
      <c r="J1217" s="197">
        <f>ROUND(I1217*H1217,2)</f>
        <v>0</v>
      </c>
      <c r="K1217" s="193" t="s">
        <v>177</v>
      </c>
      <c r="L1217" s="59"/>
      <c r="M1217" s="198" t="s">
        <v>21</v>
      </c>
      <c r="N1217" s="199" t="s">
        <v>40</v>
      </c>
      <c r="O1217" s="40"/>
      <c r="P1217" s="200">
        <f>O1217*H1217</f>
        <v>0</v>
      </c>
      <c r="Q1217" s="200">
        <v>1.644E-2</v>
      </c>
      <c r="R1217" s="200">
        <f>Q1217*H1217</f>
        <v>0.22276200000000002</v>
      </c>
      <c r="S1217" s="200">
        <v>0</v>
      </c>
      <c r="T1217" s="201">
        <f>S1217*H1217</f>
        <v>0</v>
      </c>
      <c r="AR1217" s="22" t="s">
        <v>249</v>
      </c>
      <c r="AT1217" s="22" t="s">
        <v>173</v>
      </c>
      <c r="AU1217" s="22" t="s">
        <v>79</v>
      </c>
      <c r="AY1217" s="22" t="s">
        <v>171</v>
      </c>
      <c r="BE1217" s="202">
        <f>IF(N1217="základní",J1217,0)</f>
        <v>0</v>
      </c>
      <c r="BF1217" s="202">
        <f>IF(N1217="snížená",J1217,0)</f>
        <v>0</v>
      </c>
      <c r="BG1217" s="202">
        <f>IF(N1217="zákl. přenesená",J1217,0)</f>
        <v>0</v>
      </c>
      <c r="BH1217" s="202">
        <f>IF(N1217="sníž. přenesená",J1217,0)</f>
        <v>0</v>
      </c>
      <c r="BI1217" s="202">
        <f>IF(N1217="nulová",J1217,0)</f>
        <v>0</v>
      </c>
      <c r="BJ1217" s="22" t="s">
        <v>77</v>
      </c>
      <c r="BK1217" s="202">
        <f>ROUND(I1217*H1217,2)</f>
        <v>0</v>
      </c>
      <c r="BL1217" s="22" t="s">
        <v>249</v>
      </c>
      <c r="BM1217" s="22" t="s">
        <v>1660</v>
      </c>
    </row>
    <row r="1218" spans="2:65" s="11" customFormat="1">
      <c r="B1218" s="203"/>
      <c r="C1218" s="204"/>
      <c r="D1218" s="205" t="s">
        <v>180</v>
      </c>
      <c r="E1218" s="206" t="s">
        <v>21</v>
      </c>
      <c r="F1218" s="207" t="s">
        <v>1661</v>
      </c>
      <c r="G1218" s="204"/>
      <c r="H1218" s="208">
        <v>13.55</v>
      </c>
      <c r="I1218" s="209"/>
      <c r="J1218" s="204"/>
      <c r="K1218" s="204"/>
      <c r="L1218" s="210"/>
      <c r="M1218" s="211"/>
      <c r="N1218" s="212"/>
      <c r="O1218" s="212"/>
      <c r="P1218" s="212"/>
      <c r="Q1218" s="212"/>
      <c r="R1218" s="212"/>
      <c r="S1218" s="212"/>
      <c r="T1218" s="213"/>
      <c r="AT1218" s="214" t="s">
        <v>180</v>
      </c>
      <c r="AU1218" s="214" t="s">
        <v>79</v>
      </c>
      <c r="AV1218" s="11" t="s">
        <v>79</v>
      </c>
      <c r="AW1218" s="11" t="s">
        <v>33</v>
      </c>
      <c r="AX1218" s="11" t="s">
        <v>69</v>
      </c>
      <c r="AY1218" s="214" t="s">
        <v>171</v>
      </c>
    </row>
    <row r="1219" spans="2:65" s="1" customFormat="1" ht="22.5" customHeight="1">
      <c r="B1219" s="39"/>
      <c r="C1219" s="191" t="s">
        <v>1662</v>
      </c>
      <c r="D1219" s="191" t="s">
        <v>173</v>
      </c>
      <c r="E1219" s="192" t="s">
        <v>1663</v>
      </c>
      <c r="F1219" s="193" t="s">
        <v>1664</v>
      </c>
      <c r="G1219" s="194" t="s">
        <v>285</v>
      </c>
      <c r="H1219" s="195">
        <v>3</v>
      </c>
      <c r="I1219" s="196"/>
      <c r="J1219" s="197">
        <f>ROUND(I1219*H1219,2)</f>
        <v>0</v>
      </c>
      <c r="K1219" s="193" t="s">
        <v>177</v>
      </c>
      <c r="L1219" s="59"/>
      <c r="M1219" s="198" t="s">
        <v>21</v>
      </c>
      <c r="N1219" s="199" t="s">
        <v>40</v>
      </c>
      <c r="O1219" s="40"/>
      <c r="P1219" s="200">
        <f>O1219*H1219</f>
        <v>0</v>
      </c>
      <c r="Q1219" s="200">
        <v>3.0000000000000001E-5</v>
      </c>
      <c r="R1219" s="200">
        <f>Q1219*H1219</f>
        <v>9.0000000000000006E-5</v>
      </c>
      <c r="S1219" s="200">
        <v>0</v>
      </c>
      <c r="T1219" s="201">
        <f>S1219*H1219</f>
        <v>0</v>
      </c>
      <c r="AR1219" s="22" t="s">
        <v>249</v>
      </c>
      <c r="AT1219" s="22" t="s">
        <v>173</v>
      </c>
      <c r="AU1219" s="22" t="s">
        <v>79</v>
      </c>
      <c r="AY1219" s="22" t="s">
        <v>171</v>
      </c>
      <c r="BE1219" s="202">
        <f>IF(N1219="základní",J1219,0)</f>
        <v>0</v>
      </c>
      <c r="BF1219" s="202">
        <f>IF(N1219="snížená",J1219,0)</f>
        <v>0</v>
      </c>
      <c r="BG1219" s="202">
        <f>IF(N1219="zákl. přenesená",J1219,0)</f>
        <v>0</v>
      </c>
      <c r="BH1219" s="202">
        <f>IF(N1219="sníž. přenesená",J1219,0)</f>
        <v>0</v>
      </c>
      <c r="BI1219" s="202">
        <f>IF(N1219="nulová",J1219,0)</f>
        <v>0</v>
      </c>
      <c r="BJ1219" s="22" t="s">
        <v>77</v>
      </c>
      <c r="BK1219" s="202">
        <f>ROUND(I1219*H1219,2)</f>
        <v>0</v>
      </c>
      <c r="BL1219" s="22" t="s">
        <v>249</v>
      </c>
      <c r="BM1219" s="22" t="s">
        <v>1665</v>
      </c>
    </row>
    <row r="1220" spans="2:65" s="1" customFormat="1" ht="22.5" customHeight="1">
      <c r="B1220" s="39"/>
      <c r="C1220" s="230" t="s">
        <v>1666</v>
      </c>
      <c r="D1220" s="230" t="s">
        <v>290</v>
      </c>
      <c r="E1220" s="231" t="s">
        <v>1667</v>
      </c>
      <c r="F1220" s="232" t="s">
        <v>1668</v>
      </c>
      <c r="G1220" s="233" t="s">
        <v>285</v>
      </c>
      <c r="H1220" s="234">
        <v>3</v>
      </c>
      <c r="I1220" s="235"/>
      <c r="J1220" s="236">
        <f>ROUND(I1220*H1220,2)</f>
        <v>0</v>
      </c>
      <c r="K1220" s="232" t="s">
        <v>177</v>
      </c>
      <c r="L1220" s="237"/>
      <c r="M1220" s="238" t="s">
        <v>21</v>
      </c>
      <c r="N1220" s="239" t="s">
        <v>40</v>
      </c>
      <c r="O1220" s="40"/>
      <c r="P1220" s="200">
        <f>O1220*H1220</f>
        <v>0</v>
      </c>
      <c r="Q1220" s="200">
        <v>5.5000000000000003E-4</v>
      </c>
      <c r="R1220" s="200">
        <f>Q1220*H1220</f>
        <v>1.65E-3</v>
      </c>
      <c r="S1220" s="200">
        <v>0</v>
      </c>
      <c r="T1220" s="201">
        <f>S1220*H1220</f>
        <v>0</v>
      </c>
      <c r="AR1220" s="22" t="s">
        <v>345</v>
      </c>
      <c r="AT1220" s="22" t="s">
        <v>290</v>
      </c>
      <c r="AU1220" s="22" t="s">
        <v>79</v>
      </c>
      <c r="AY1220" s="22" t="s">
        <v>171</v>
      </c>
      <c r="BE1220" s="202">
        <f>IF(N1220="základní",J1220,0)</f>
        <v>0</v>
      </c>
      <c r="BF1220" s="202">
        <f>IF(N1220="snížená",J1220,0)</f>
        <v>0</v>
      </c>
      <c r="BG1220" s="202">
        <f>IF(N1220="zákl. přenesená",J1220,0)</f>
        <v>0</v>
      </c>
      <c r="BH1220" s="202">
        <f>IF(N1220="sníž. přenesená",J1220,0)</f>
        <v>0</v>
      </c>
      <c r="BI1220" s="202">
        <f>IF(N1220="nulová",J1220,0)</f>
        <v>0</v>
      </c>
      <c r="BJ1220" s="22" t="s">
        <v>77</v>
      </c>
      <c r="BK1220" s="202">
        <f>ROUND(I1220*H1220,2)</f>
        <v>0</v>
      </c>
      <c r="BL1220" s="22" t="s">
        <v>249</v>
      </c>
      <c r="BM1220" s="22" t="s">
        <v>1669</v>
      </c>
    </row>
    <row r="1221" spans="2:65" s="1" customFormat="1" ht="22.5" customHeight="1">
      <c r="B1221" s="39"/>
      <c r="C1221" s="191" t="s">
        <v>1670</v>
      </c>
      <c r="D1221" s="191" t="s">
        <v>173</v>
      </c>
      <c r="E1221" s="192" t="s">
        <v>1671</v>
      </c>
      <c r="F1221" s="193" t="s">
        <v>1672</v>
      </c>
      <c r="G1221" s="194" t="s">
        <v>219</v>
      </c>
      <c r="H1221" s="195">
        <v>0.84399999999999997</v>
      </c>
      <c r="I1221" s="196"/>
      <c r="J1221" s="197">
        <f>ROUND(I1221*H1221,2)</f>
        <v>0</v>
      </c>
      <c r="K1221" s="193" t="s">
        <v>177</v>
      </c>
      <c r="L1221" s="59"/>
      <c r="M1221" s="198" t="s">
        <v>21</v>
      </c>
      <c r="N1221" s="199" t="s">
        <v>40</v>
      </c>
      <c r="O1221" s="40"/>
      <c r="P1221" s="200">
        <f>O1221*H1221</f>
        <v>0</v>
      </c>
      <c r="Q1221" s="200">
        <v>0</v>
      </c>
      <c r="R1221" s="200">
        <f>Q1221*H1221</f>
        <v>0</v>
      </c>
      <c r="S1221" s="200">
        <v>0</v>
      </c>
      <c r="T1221" s="201">
        <f>S1221*H1221</f>
        <v>0</v>
      </c>
      <c r="AR1221" s="22" t="s">
        <v>249</v>
      </c>
      <c r="AT1221" s="22" t="s">
        <v>173</v>
      </c>
      <c r="AU1221" s="22" t="s">
        <v>79</v>
      </c>
      <c r="AY1221" s="22" t="s">
        <v>171</v>
      </c>
      <c r="BE1221" s="202">
        <f>IF(N1221="základní",J1221,0)</f>
        <v>0</v>
      </c>
      <c r="BF1221" s="202">
        <f>IF(N1221="snížená",J1221,0)</f>
        <v>0</v>
      </c>
      <c r="BG1221" s="202">
        <f>IF(N1221="zákl. přenesená",J1221,0)</f>
        <v>0</v>
      </c>
      <c r="BH1221" s="202">
        <f>IF(N1221="sníž. přenesená",J1221,0)</f>
        <v>0</v>
      </c>
      <c r="BI1221" s="202">
        <f>IF(N1221="nulová",J1221,0)</f>
        <v>0</v>
      </c>
      <c r="BJ1221" s="22" t="s">
        <v>77</v>
      </c>
      <c r="BK1221" s="202">
        <f>ROUND(I1221*H1221,2)</f>
        <v>0</v>
      </c>
      <c r="BL1221" s="22" t="s">
        <v>249</v>
      </c>
      <c r="BM1221" s="22" t="s">
        <v>1673</v>
      </c>
    </row>
    <row r="1222" spans="2:65" s="10" customFormat="1" ht="29.85" customHeight="1">
      <c r="B1222" s="174"/>
      <c r="C1222" s="175"/>
      <c r="D1222" s="188" t="s">
        <v>68</v>
      </c>
      <c r="E1222" s="189" t="s">
        <v>1674</v>
      </c>
      <c r="F1222" s="189" t="s">
        <v>1675</v>
      </c>
      <c r="G1222" s="175"/>
      <c r="H1222" s="175"/>
      <c r="I1222" s="178"/>
      <c r="J1222" s="190">
        <f>BK1222</f>
        <v>0</v>
      </c>
      <c r="K1222" s="175"/>
      <c r="L1222" s="180"/>
      <c r="M1222" s="181"/>
      <c r="N1222" s="182"/>
      <c r="O1222" s="182"/>
      <c r="P1222" s="183">
        <f>SUM(P1223:P1265)</f>
        <v>0</v>
      </c>
      <c r="Q1222" s="182"/>
      <c r="R1222" s="183">
        <f>SUM(R1223:R1265)</f>
        <v>1.4522709999999999</v>
      </c>
      <c r="S1222" s="182"/>
      <c r="T1222" s="184">
        <f>SUM(T1223:T1265)</f>
        <v>0.72472100000000006</v>
      </c>
      <c r="AR1222" s="185" t="s">
        <v>79</v>
      </c>
      <c r="AT1222" s="186" t="s">
        <v>68</v>
      </c>
      <c r="AU1222" s="186" t="s">
        <v>77</v>
      </c>
      <c r="AY1222" s="185" t="s">
        <v>171</v>
      </c>
      <c r="BK1222" s="187">
        <f>SUM(BK1223:BK1265)</f>
        <v>0</v>
      </c>
    </row>
    <row r="1223" spans="2:65" s="1" customFormat="1" ht="22.5" customHeight="1">
      <c r="B1223" s="39"/>
      <c r="C1223" s="191" t="s">
        <v>1676</v>
      </c>
      <c r="D1223" s="191" t="s">
        <v>173</v>
      </c>
      <c r="E1223" s="192" t="s">
        <v>1677</v>
      </c>
      <c r="F1223" s="193" t="s">
        <v>1678</v>
      </c>
      <c r="G1223" s="194" t="s">
        <v>176</v>
      </c>
      <c r="H1223" s="195">
        <v>17.5</v>
      </c>
      <c r="I1223" s="196"/>
      <c r="J1223" s="197">
        <f>ROUND(I1223*H1223,2)</f>
        <v>0</v>
      </c>
      <c r="K1223" s="193" t="s">
        <v>177</v>
      </c>
      <c r="L1223" s="59"/>
      <c r="M1223" s="198" t="s">
        <v>21</v>
      </c>
      <c r="N1223" s="199" t="s">
        <v>40</v>
      </c>
      <c r="O1223" s="40"/>
      <c r="P1223" s="200">
        <f>O1223*H1223</f>
        <v>0</v>
      </c>
      <c r="Q1223" s="200">
        <v>0</v>
      </c>
      <c r="R1223" s="200">
        <f>Q1223*H1223</f>
        <v>0</v>
      </c>
      <c r="S1223" s="200">
        <v>5.94E-3</v>
      </c>
      <c r="T1223" s="201">
        <f>S1223*H1223</f>
        <v>0.10395</v>
      </c>
      <c r="AR1223" s="22" t="s">
        <v>249</v>
      </c>
      <c r="AT1223" s="22" t="s">
        <v>173</v>
      </c>
      <c r="AU1223" s="22" t="s">
        <v>79</v>
      </c>
      <c r="AY1223" s="22" t="s">
        <v>171</v>
      </c>
      <c r="BE1223" s="202">
        <f>IF(N1223="základní",J1223,0)</f>
        <v>0</v>
      </c>
      <c r="BF1223" s="202">
        <f>IF(N1223="snížená",J1223,0)</f>
        <v>0</v>
      </c>
      <c r="BG1223" s="202">
        <f>IF(N1223="zákl. přenesená",J1223,0)</f>
        <v>0</v>
      </c>
      <c r="BH1223" s="202">
        <f>IF(N1223="sníž. přenesená",J1223,0)</f>
        <v>0</v>
      </c>
      <c r="BI1223" s="202">
        <f>IF(N1223="nulová",J1223,0)</f>
        <v>0</v>
      </c>
      <c r="BJ1223" s="22" t="s">
        <v>77</v>
      </c>
      <c r="BK1223" s="202">
        <f>ROUND(I1223*H1223,2)</f>
        <v>0</v>
      </c>
      <c r="BL1223" s="22" t="s">
        <v>249</v>
      </c>
      <c r="BM1223" s="22" t="s">
        <v>1679</v>
      </c>
    </row>
    <row r="1224" spans="2:65" s="11" customFormat="1">
      <c r="B1224" s="203"/>
      <c r="C1224" s="204"/>
      <c r="D1224" s="215" t="s">
        <v>180</v>
      </c>
      <c r="E1224" s="216" t="s">
        <v>21</v>
      </c>
      <c r="F1224" s="217" t="s">
        <v>632</v>
      </c>
      <c r="G1224" s="204"/>
      <c r="H1224" s="218">
        <v>7.5</v>
      </c>
      <c r="I1224" s="209"/>
      <c r="J1224" s="204"/>
      <c r="K1224" s="204"/>
      <c r="L1224" s="210"/>
      <c r="M1224" s="211"/>
      <c r="N1224" s="212"/>
      <c r="O1224" s="212"/>
      <c r="P1224" s="212"/>
      <c r="Q1224" s="212"/>
      <c r="R1224" s="212"/>
      <c r="S1224" s="212"/>
      <c r="T1224" s="213"/>
      <c r="AT1224" s="214" t="s">
        <v>180</v>
      </c>
      <c r="AU1224" s="214" t="s">
        <v>79</v>
      </c>
      <c r="AV1224" s="11" t="s">
        <v>79</v>
      </c>
      <c r="AW1224" s="11" t="s">
        <v>33</v>
      </c>
      <c r="AX1224" s="11" t="s">
        <v>69</v>
      </c>
      <c r="AY1224" s="214" t="s">
        <v>171</v>
      </c>
    </row>
    <row r="1225" spans="2:65" s="11" customFormat="1">
      <c r="B1225" s="203"/>
      <c r="C1225" s="204"/>
      <c r="D1225" s="205" t="s">
        <v>180</v>
      </c>
      <c r="E1225" s="206" t="s">
        <v>21</v>
      </c>
      <c r="F1225" s="207" t="s">
        <v>1680</v>
      </c>
      <c r="G1225" s="204"/>
      <c r="H1225" s="208">
        <v>10</v>
      </c>
      <c r="I1225" s="209"/>
      <c r="J1225" s="204"/>
      <c r="K1225" s="204"/>
      <c r="L1225" s="210"/>
      <c r="M1225" s="211"/>
      <c r="N1225" s="212"/>
      <c r="O1225" s="212"/>
      <c r="P1225" s="212"/>
      <c r="Q1225" s="212"/>
      <c r="R1225" s="212"/>
      <c r="S1225" s="212"/>
      <c r="T1225" s="213"/>
      <c r="AT1225" s="214" t="s">
        <v>180</v>
      </c>
      <c r="AU1225" s="214" t="s">
        <v>79</v>
      </c>
      <c r="AV1225" s="11" t="s">
        <v>79</v>
      </c>
      <c r="AW1225" s="11" t="s">
        <v>33</v>
      </c>
      <c r="AX1225" s="11" t="s">
        <v>69</v>
      </c>
      <c r="AY1225" s="214" t="s">
        <v>171</v>
      </c>
    </row>
    <row r="1226" spans="2:65" s="1" customFormat="1" ht="22.5" customHeight="1">
      <c r="B1226" s="39"/>
      <c r="C1226" s="191" t="s">
        <v>1681</v>
      </c>
      <c r="D1226" s="191" t="s">
        <v>173</v>
      </c>
      <c r="E1226" s="192" t="s">
        <v>1682</v>
      </c>
      <c r="F1226" s="193" t="s">
        <v>1683</v>
      </c>
      <c r="G1226" s="194" t="s">
        <v>411</v>
      </c>
      <c r="H1226" s="195">
        <v>234.49</v>
      </c>
      <c r="I1226" s="196"/>
      <c r="J1226" s="197">
        <f>ROUND(I1226*H1226,2)</f>
        <v>0</v>
      </c>
      <c r="K1226" s="193" t="s">
        <v>177</v>
      </c>
      <c r="L1226" s="59"/>
      <c r="M1226" s="198" t="s">
        <v>21</v>
      </c>
      <c r="N1226" s="199" t="s">
        <v>40</v>
      </c>
      <c r="O1226" s="40"/>
      <c r="P1226" s="200">
        <f>O1226*H1226</f>
        <v>0</v>
      </c>
      <c r="Q1226" s="200">
        <v>0</v>
      </c>
      <c r="R1226" s="200">
        <f>Q1226*H1226</f>
        <v>0</v>
      </c>
      <c r="S1226" s="200">
        <v>1.91E-3</v>
      </c>
      <c r="T1226" s="201">
        <f>S1226*H1226</f>
        <v>0.44787590000000005</v>
      </c>
      <c r="AR1226" s="22" t="s">
        <v>249</v>
      </c>
      <c r="AT1226" s="22" t="s">
        <v>173</v>
      </c>
      <c r="AU1226" s="22" t="s">
        <v>79</v>
      </c>
      <c r="AY1226" s="22" t="s">
        <v>171</v>
      </c>
      <c r="BE1226" s="202">
        <f>IF(N1226="základní",J1226,0)</f>
        <v>0</v>
      </c>
      <c r="BF1226" s="202">
        <f>IF(N1226="snížená",J1226,0)</f>
        <v>0</v>
      </c>
      <c r="BG1226" s="202">
        <f>IF(N1226="zákl. přenesená",J1226,0)</f>
        <v>0</v>
      </c>
      <c r="BH1226" s="202">
        <f>IF(N1226="sníž. přenesená",J1226,0)</f>
        <v>0</v>
      </c>
      <c r="BI1226" s="202">
        <f>IF(N1226="nulová",J1226,0)</f>
        <v>0</v>
      </c>
      <c r="BJ1226" s="22" t="s">
        <v>77</v>
      </c>
      <c r="BK1226" s="202">
        <f>ROUND(I1226*H1226,2)</f>
        <v>0</v>
      </c>
      <c r="BL1226" s="22" t="s">
        <v>249</v>
      </c>
      <c r="BM1226" s="22" t="s">
        <v>1684</v>
      </c>
    </row>
    <row r="1227" spans="2:65" s="1" customFormat="1" ht="22.5" customHeight="1">
      <c r="B1227" s="39"/>
      <c r="C1227" s="191" t="s">
        <v>1685</v>
      </c>
      <c r="D1227" s="191" t="s">
        <v>173</v>
      </c>
      <c r="E1227" s="192" t="s">
        <v>1686</v>
      </c>
      <c r="F1227" s="193" t="s">
        <v>1687</v>
      </c>
      <c r="G1227" s="194" t="s">
        <v>411</v>
      </c>
      <c r="H1227" s="195">
        <v>103.53</v>
      </c>
      <c r="I1227" s="196"/>
      <c r="J1227" s="197">
        <f>ROUND(I1227*H1227,2)</f>
        <v>0</v>
      </c>
      <c r="K1227" s="193" t="s">
        <v>177</v>
      </c>
      <c r="L1227" s="59"/>
      <c r="M1227" s="198" t="s">
        <v>21</v>
      </c>
      <c r="N1227" s="199" t="s">
        <v>40</v>
      </c>
      <c r="O1227" s="40"/>
      <c r="P1227" s="200">
        <f>O1227*H1227</f>
        <v>0</v>
      </c>
      <c r="Q1227" s="200">
        <v>0</v>
      </c>
      <c r="R1227" s="200">
        <f>Q1227*H1227</f>
        <v>0</v>
      </c>
      <c r="S1227" s="200">
        <v>1.67E-3</v>
      </c>
      <c r="T1227" s="201">
        <f>S1227*H1227</f>
        <v>0.1728951</v>
      </c>
      <c r="AR1227" s="22" t="s">
        <v>249</v>
      </c>
      <c r="AT1227" s="22" t="s">
        <v>173</v>
      </c>
      <c r="AU1227" s="22" t="s">
        <v>79</v>
      </c>
      <c r="AY1227" s="22" t="s">
        <v>171</v>
      </c>
      <c r="BE1227" s="202">
        <f>IF(N1227="základní",J1227,0)</f>
        <v>0</v>
      </c>
      <c r="BF1227" s="202">
        <f>IF(N1227="snížená",J1227,0)</f>
        <v>0</v>
      </c>
      <c r="BG1227" s="202">
        <f>IF(N1227="zákl. přenesená",J1227,0)</f>
        <v>0</v>
      </c>
      <c r="BH1227" s="202">
        <f>IF(N1227="sníž. přenesená",J1227,0)</f>
        <v>0</v>
      </c>
      <c r="BI1227" s="202">
        <f>IF(N1227="nulová",J1227,0)</f>
        <v>0</v>
      </c>
      <c r="BJ1227" s="22" t="s">
        <v>77</v>
      </c>
      <c r="BK1227" s="202">
        <f>ROUND(I1227*H1227,2)</f>
        <v>0</v>
      </c>
      <c r="BL1227" s="22" t="s">
        <v>249</v>
      </c>
      <c r="BM1227" s="22" t="s">
        <v>1688</v>
      </c>
    </row>
    <row r="1228" spans="2:65" s="12" customFormat="1">
      <c r="B1228" s="219"/>
      <c r="C1228" s="220"/>
      <c r="D1228" s="215" t="s">
        <v>180</v>
      </c>
      <c r="E1228" s="221" t="s">
        <v>21</v>
      </c>
      <c r="F1228" s="222" t="s">
        <v>1689</v>
      </c>
      <c r="G1228" s="220"/>
      <c r="H1228" s="223" t="s">
        <v>21</v>
      </c>
      <c r="I1228" s="224"/>
      <c r="J1228" s="220"/>
      <c r="K1228" s="220"/>
      <c r="L1228" s="225"/>
      <c r="M1228" s="226"/>
      <c r="N1228" s="227"/>
      <c r="O1228" s="227"/>
      <c r="P1228" s="227"/>
      <c r="Q1228" s="227"/>
      <c r="R1228" s="227"/>
      <c r="S1228" s="227"/>
      <c r="T1228" s="228"/>
      <c r="AT1228" s="229" t="s">
        <v>180</v>
      </c>
      <c r="AU1228" s="229" t="s">
        <v>79</v>
      </c>
      <c r="AV1228" s="12" t="s">
        <v>77</v>
      </c>
      <c r="AW1228" s="12" t="s">
        <v>33</v>
      </c>
      <c r="AX1228" s="12" t="s">
        <v>69</v>
      </c>
      <c r="AY1228" s="229" t="s">
        <v>171</v>
      </c>
    </row>
    <row r="1229" spans="2:65" s="11" customFormat="1">
      <c r="B1229" s="203"/>
      <c r="C1229" s="204"/>
      <c r="D1229" s="215" t="s">
        <v>180</v>
      </c>
      <c r="E1229" s="216" t="s">
        <v>21</v>
      </c>
      <c r="F1229" s="217" t="s">
        <v>1690</v>
      </c>
      <c r="G1229" s="204"/>
      <c r="H1229" s="218">
        <v>46.5</v>
      </c>
      <c r="I1229" s="209"/>
      <c r="J1229" s="204"/>
      <c r="K1229" s="204"/>
      <c r="L1229" s="210"/>
      <c r="M1229" s="211"/>
      <c r="N1229" s="212"/>
      <c r="O1229" s="212"/>
      <c r="P1229" s="212"/>
      <c r="Q1229" s="212"/>
      <c r="R1229" s="212"/>
      <c r="S1229" s="212"/>
      <c r="T1229" s="213"/>
      <c r="AT1229" s="214" t="s">
        <v>180</v>
      </c>
      <c r="AU1229" s="214" t="s">
        <v>79</v>
      </c>
      <c r="AV1229" s="11" t="s">
        <v>79</v>
      </c>
      <c r="AW1229" s="11" t="s">
        <v>33</v>
      </c>
      <c r="AX1229" s="11" t="s">
        <v>69</v>
      </c>
      <c r="AY1229" s="214" t="s">
        <v>171</v>
      </c>
    </row>
    <row r="1230" spans="2:65" s="11" customFormat="1">
      <c r="B1230" s="203"/>
      <c r="C1230" s="204"/>
      <c r="D1230" s="215" t="s">
        <v>180</v>
      </c>
      <c r="E1230" s="216" t="s">
        <v>21</v>
      </c>
      <c r="F1230" s="217" t="s">
        <v>1691</v>
      </c>
      <c r="G1230" s="204"/>
      <c r="H1230" s="218">
        <v>9</v>
      </c>
      <c r="I1230" s="209"/>
      <c r="J1230" s="204"/>
      <c r="K1230" s="204"/>
      <c r="L1230" s="210"/>
      <c r="M1230" s="211"/>
      <c r="N1230" s="212"/>
      <c r="O1230" s="212"/>
      <c r="P1230" s="212"/>
      <c r="Q1230" s="212"/>
      <c r="R1230" s="212"/>
      <c r="S1230" s="212"/>
      <c r="T1230" s="213"/>
      <c r="AT1230" s="214" t="s">
        <v>180</v>
      </c>
      <c r="AU1230" s="214" t="s">
        <v>79</v>
      </c>
      <c r="AV1230" s="11" t="s">
        <v>79</v>
      </c>
      <c r="AW1230" s="11" t="s">
        <v>33</v>
      </c>
      <c r="AX1230" s="11" t="s">
        <v>69</v>
      </c>
      <c r="AY1230" s="214" t="s">
        <v>171</v>
      </c>
    </row>
    <row r="1231" spans="2:65" s="11" customFormat="1">
      <c r="B1231" s="203"/>
      <c r="C1231" s="204"/>
      <c r="D1231" s="215" t="s">
        <v>180</v>
      </c>
      <c r="E1231" s="216" t="s">
        <v>21</v>
      </c>
      <c r="F1231" s="217" t="s">
        <v>1692</v>
      </c>
      <c r="G1231" s="204"/>
      <c r="H1231" s="218">
        <v>31.2</v>
      </c>
      <c r="I1231" s="209"/>
      <c r="J1231" s="204"/>
      <c r="K1231" s="204"/>
      <c r="L1231" s="210"/>
      <c r="M1231" s="211"/>
      <c r="N1231" s="212"/>
      <c r="O1231" s="212"/>
      <c r="P1231" s="212"/>
      <c r="Q1231" s="212"/>
      <c r="R1231" s="212"/>
      <c r="S1231" s="212"/>
      <c r="T1231" s="213"/>
      <c r="AT1231" s="214" t="s">
        <v>180</v>
      </c>
      <c r="AU1231" s="214" t="s">
        <v>79</v>
      </c>
      <c r="AV1231" s="11" t="s">
        <v>79</v>
      </c>
      <c r="AW1231" s="11" t="s">
        <v>33</v>
      </c>
      <c r="AX1231" s="11" t="s">
        <v>69</v>
      </c>
      <c r="AY1231" s="214" t="s">
        <v>171</v>
      </c>
    </row>
    <row r="1232" spans="2:65" s="11" customFormat="1">
      <c r="B1232" s="203"/>
      <c r="C1232" s="204"/>
      <c r="D1232" s="215" t="s">
        <v>180</v>
      </c>
      <c r="E1232" s="216" t="s">
        <v>21</v>
      </c>
      <c r="F1232" s="217" t="s">
        <v>1693</v>
      </c>
      <c r="G1232" s="204"/>
      <c r="H1232" s="218">
        <v>0.93</v>
      </c>
      <c r="I1232" s="209"/>
      <c r="J1232" s="204"/>
      <c r="K1232" s="204"/>
      <c r="L1232" s="210"/>
      <c r="M1232" s="211"/>
      <c r="N1232" s="212"/>
      <c r="O1232" s="212"/>
      <c r="P1232" s="212"/>
      <c r="Q1232" s="212"/>
      <c r="R1232" s="212"/>
      <c r="S1232" s="212"/>
      <c r="T1232" s="213"/>
      <c r="AT1232" s="214" t="s">
        <v>180</v>
      </c>
      <c r="AU1232" s="214" t="s">
        <v>79</v>
      </c>
      <c r="AV1232" s="11" t="s">
        <v>79</v>
      </c>
      <c r="AW1232" s="11" t="s">
        <v>33</v>
      </c>
      <c r="AX1232" s="11" t="s">
        <v>69</v>
      </c>
      <c r="AY1232" s="214" t="s">
        <v>171</v>
      </c>
    </row>
    <row r="1233" spans="2:65" s="11" customFormat="1">
      <c r="B1233" s="203"/>
      <c r="C1233" s="204"/>
      <c r="D1233" s="215" t="s">
        <v>180</v>
      </c>
      <c r="E1233" s="216" t="s">
        <v>21</v>
      </c>
      <c r="F1233" s="217" t="s">
        <v>1694</v>
      </c>
      <c r="G1233" s="204"/>
      <c r="H1233" s="218">
        <v>7.2</v>
      </c>
      <c r="I1233" s="209"/>
      <c r="J1233" s="204"/>
      <c r="K1233" s="204"/>
      <c r="L1233" s="210"/>
      <c r="M1233" s="211"/>
      <c r="N1233" s="212"/>
      <c r="O1233" s="212"/>
      <c r="P1233" s="212"/>
      <c r="Q1233" s="212"/>
      <c r="R1233" s="212"/>
      <c r="S1233" s="212"/>
      <c r="T1233" s="213"/>
      <c r="AT1233" s="214" t="s">
        <v>180</v>
      </c>
      <c r="AU1233" s="214" t="s">
        <v>79</v>
      </c>
      <c r="AV1233" s="11" t="s">
        <v>79</v>
      </c>
      <c r="AW1233" s="11" t="s">
        <v>33</v>
      </c>
      <c r="AX1233" s="11" t="s">
        <v>69</v>
      </c>
      <c r="AY1233" s="214" t="s">
        <v>171</v>
      </c>
    </row>
    <row r="1234" spans="2:65" s="11" customFormat="1">
      <c r="B1234" s="203"/>
      <c r="C1234" s="204"/>
      <c r="D1234" s="215" t="s">
        <v>180</v>
      </c>
      <c r="E1234" s="216" t="s">
        <v>21</v>
      </c>
      <c r="F1234" s="217" t="s">
        <v>1695</v>
      </c>
      <c r="G1234" s="204"/>
      <c r="H1234" s="218">
        <v>3.6</v>
      </c>
      <c r="I1234" s="209"/>
      <c r="J1234" s="204"/>
      <c r="K1234" s="204"/>
      <c r="L1234" s="210"/>
      <c r="M1234" s="211"/>
      <c r="N1234" s="212"/>
      <c r="O1234" s="212"/>
      <c r="P1234" s="212"/>
      <c r="Q1234" s="212"/>
      <c r="R1234" s="212"/>
      <c r="S1234" s="212"/>
      <c r="T1234" s="213"/>
      <c r="AT1234" s="214" t="s">
        <v>180</v>
      </c>
      <c r="AU1234" s="214" t="s">
        <v>79</v>
      </c>
      <c r="AV1234" s="11" t="s">
        <v>79</v>
      </c>
      <c r="AW1234" s="11" t="s">
        <v>33</v>
      </c>
      <c r="AX1234" s="11" t="s">
        <v>69</v>
      </c>
      <c r="AY1234" s="214" t="s">
        <v>171</v>
      </c>
    </row>
    <row r="1235" spans="2:65" s="11" customFormat="1">
      <c r="B1235" s="203"/>
      <c r="C1235" s="204"/>
      <c r="D1235" s="215" t="s">
        <v>180</v>
      </c>
      <c r="E1235" s="216" t="s">
        <v>21</v>
      </c>
      <c r="F1235" s="217" t="s">
        <v>1696</v>
      </c>
      <c r="G1235" s="204"/>
      <c r="H1235" s="218">
        <v>2.4</v>
      </c>
      <c r="I1235" s="209"/>
      <c r="J1235" s="204"/>
      <c r="K1235" s="204"/>
      <c r="L1235" s="210"/>
      <c r="M1235" s="211"/>
      <c r="N1235" s="212"/>
      <c r="O1235" s="212"/>
      <c r="P1235" s="212"/>
      <c r="Q1235" s="212"/>
      <c r="R1235" s="212"/>
      <c r="S1235" s="212"/>
      <c r="T1235" s="213"/>
      <c r="AT1235" s="214" t="s">
        <v>180</v>
      </c>
      <c r="AU1235" s="214" t="s">
        <v>79</v>
      </c>
      <c r="AV1235" s="11" t="s">
        <v>79</v>
      </c>
      <c r="AW1235" s="11" t="s">
        <v>33</v>
      </c>
      <c r="AX1235" s="11" t="s">
        <v>69</v>
      </c>
      <c r="AY1235" s="214" t="s">
        <v>171</v>
      </c>
    </row>
    <row r="1236" spans="2:65" s="11" customFormat="1">
      <c r="B1236" s="203"/>
      <c r="C1236" s="204"/>
      <c r="D1236" s="205" t="s">
        <v>180</v>
      </c>
      <c r="E1236" s="206" t="s">
        <v>21</v>
      </c>
      <c r="F1236" s="207" t="s">
        <v>1697</v>
      </c>
      <c r="G1236" s="204"/>
      <c r="H1236" s="208">
        <v>2.7</v>
      </c>
      <c r="I1236" s="209"/>
      <c r="J1236" s="204"/>
      <c r="K1236" s="204"/>
      <c r="L1236" s="210"/>
      <c r="M1236" s="211"/>
      <c r="N1236" s="212"/>
      <c r="O1236" s="212"/>
      <c r="P1236" s="212"/>
      <c r="Q1236" s="212"/>
      <c r="R1236" s="212"/>
      <c r="S1236" s="212"/>
      <c r="T1236" s="213"/>
      <c r="AT1236" s="214" t="s">
        <v>180</v>
      </c>
      <c r="AU1236" s="214" t="s">
        <v>79</v>
      </c>
      <c r="AV1236" s="11" t="s">
        <v>79</v>
      </c>
      <c r="AW1236" s="11" t="s">
        <v>33</v>
      </c>
      <c r="AX1236" s="11" t="s">
        <v>69</v>
      </c>
      <c r="AY1236" s="214" t="s">
        <v>171</v>
      </c>
    </row>
    <row r="1237" spans="2:65" s="1" customFormat="1" ht="31.5" customHeight="1">
      <c r="B1237" s="39"/>
      <c r="C1237" s="191" t="s">
        <v>1698</v>
      </c>
      <c r="D1237" s="191" t="s">
        <v>173</v>
      </c>
      <c r="E1237" s="192" t="s">
        <v>1699</v>
      </c>
      <c r="F1237" s="193" t="s">
        <v>1700</v>
      </c>
      <c r="G1237" s="194" t="s">
        <v>176</v>
      </c>
      <c r="H1237" s="195">
        <v>7.5</v>
      </c>
      <c r="I1237" s="196"/>
      <c r="J1237" s="197">
        <f>ROUND(I1237*H1237,2)</f>
        <v>0</v>
      </c>
      <c r="K1237" s="193" t="s">
        <v>177</v>
      </c>
      <c r="L1237" s="59"/>
      <c r="M1237" s="198" t="s">
        <v>21</v>
      </c>
      <c r="N1237" s="199" t="s">
        <v>40</v>
      </c>
      <c r="O1237" s="40"/>
      <c r="P1237" s="200">
        <f>O1237*H1237</f>
        <v>0</v>
      </c>
      <c r="Q1237" s="200">
        <v>7.6E-3</v>
      </c>
      <c r="R1237" s="200">
        <f>Q1237*H1237</f>
        <v>5.7000000000000002E-2</v>
      </c>
      <c r="S1237" s="200">
        <v>0</v>
      </c>
      <c r="T1237" s="201">
        <f>S1237*H1237</f>
        <v>0</v>
      </c>
      <c r="AR1237" s="22" t="s">
        <v>249</v>
      </c>
      <c r="AT1237" s="22" t="s">
        <v>173</v>
      </c>
      <c r="AU1237" s="22" t="s">
        <v>79</v>
      </c>
      <c r="AY1237" s="22" t="s">
        <v>171</v>
      </c>
      <c r="BE1237" s="202">
        <f>IF(N1237="základní",J1237,0)</f>
        <v>0</v>
      </c>
      <c r="BF1237" s="202">
        <f>IF(N1237="snížená",J1237,0)</f>
        <v>0</v>
      </c>
      <c r="BG1237" s="202">
        <f>IF(N1237="zákl. přenesená",J1237,0)</f>
        <v>0</v>
      </c>
      <c r="BH1237" s="202">
        <f>IF(N1237="sníž. přenesená",J1237,0)</f>
        <v>0</v>
      </c>
      <c r="BI1237" s="202">
        <f>IF(N1237="nulová",J1237,0)</f>
        <v>0</v>
      </c>
      <c r="BJ1237" s="22" t="s">
        <v>77</v>
      </c>
      <c r="BK1237" s="202">
        <f>ROUND(I1237*H1237,2)</f>
        <v>0</v>
      </c>
      <c r="BL1237" s="22" t="s">
        <v>249</v>
      </c>
      <c r="BM1237" s="22" t="s">
        <v>1701</v>
      </c>
    </row>
    <row r="1238" spans="2:65" s="11" customFormat="1">
      <c r="B1238" s="203"/>
      <c r="C1238" s="204"/>
      <c r="D1238" s="205" t="s">
        <v>180</v>
      </c>
      <c r="E1238" s="206" t="s">
        <v>21</v>
      </c>
      <c r="F1238" s="207" t="s">
        <v>632</v>
      </c>
      <c r="G1238" s="204"/>
      <c r="H1238" s="208">
        <v>7.5</v>
      </c>
      <c r="I1238" s="209"/>
      <c r="J1238" s="204"/>
      <c r="K1238" s="204"/>
      <c r="L1238" s="210"/>
      <c r="M1238" s="211"/>
      <c r="N1238" s="212"/>
      <c r="O1238" s="212"/>
      <c r="P1238" s="212"/>
      <c r="Q1238" s="212"/>
      <c r="R1238" s="212"/>
      <c r="S1238" s="212"/>
      <c r="T1238" s="213"/>
      <c r="AT1238" s="214" t="s">
        <v>180</v>
      </c>
      <c r="AU1238" s="214" t="s">
        <v>79</v>
      </c>
      <c r="AV1238" s="11" t="s">
        <v>79</v>
      </c>
      <c r="AW1238" s="11" t="s">
        <v>33</v>
      </c>
      <c r="AX1238" s="11" t="s">
        <v>69</v>
      </c>
      <c r="AY1238" s="214" t="s">
        <v>171</v>
      </c>
    </row>
    <row r="1239" spans="2:65" s="1" customFormat="1" ht="31.5" customHeight="1">
      <c r="B1239" s="39"/>
      <c r="C1239" s="191" t="s">
        <v>1702</v>
      </c>
      <c r="D1239" s="191" t="s">
        <v>173</v>
      </c>
      <c r="E1239" s="192" t="s">
        <v>1703</v>
      </c>
      <c r="F1239" s="193" t="s">
        <v>1704</v>
      </c>
      <c r="G1239" s="194" t="s">
        <v>411</v>
      </c>
      <c r="H1239" s="195">
        <v>234.49</v>
      </c>
      <c r="I1239" s="196"/>
      <c r="J1239" s="197">
        <f>ROUND(I1239*H1239,2)</f>
        <v>0</v>
      </c>
      <c r="K1239" s="193" t="s">
        <v>21</v>
      </c>
      <c r="L1239" s="59"/>
      <c r="M1239" s="198" t="s">
        <v>21</v>
      </c>
      <c r="N1239" s="199" t="s">
        <v>40</v>
      </c>
      <c r="O1239" s="40"/>
      <c r="P1239" s="200">
        <f>O1239*H1239</f>
        <v>0</v>
      </c>
      <c r="Q1239" s="200">
        <v>4.3699999999999998E-3</v>
      </c>
      <c r="R1239" s="200">
        <f>Q1239*H1239</f>
        <v>1.0247212999999999</v>
      </c>
      <c r="S1239" s="200">
        <v>0</v>
      </c>
      <c r="T1239" s="201">
        <f>S1239*H1239</f>
        <v>0</v>
      </c>
      <c r="AR1239" s="22" t="s">
        <v>249</v>
      </c>
      <c r="AT1239" s="22" t="s">
        <v>173</v>
      </c>
      <c r="AU1239" s="22" t="s">
        <v>79</v>
      </c>
      <c r="AY1239" s="22" t="s">
        <v>171</v>
      </c>
      <c r="BE1239" s="202">
        <f>IF(N1239="základní",J1239,0)</f>
        <v>0</v>
      </c>
      <c r="BF1239" s="202">
        <f>IF(N1239="snížená",J1239,0)</f>
        <v>0</v>
      </c>
      <c r="BG1239" s="202">
        <f>IF(N1239="zákl. přenesená",J1239,0)</f>
        <v>0</v>
      </c>
      <c r="BH1239" s="202">
        <f>IF(N1239="sníž. přenesená",J1239,0)</f>
        <v>0</v>
      </c>
      <c r="BI1239" s="202">
        <f>IF(N1239="nulová",J1239,0)</f>
        <v>0</v>
      </c>
      <c r="BJ1239" s="22" t="s">
        <v>77</v>
      </c>
      <c r="BK1239" s="202">
        <f>ROUND(I1239*H1239,2)</f>
        <v>0</v>
      </c>
      <c r="BL1239" s="22" t="s">
        <v>249</v>
      </c>
      <c r="BM1239" s="22" t="s">
        <v>1705</v>
      </c>
    </row>
    <row r="1240" spans="2:65" s="11" customFormat="1">
      <c r="B1240" s="203"/>
      <c r="C1240" s="204"/>
      <c r="D1240" s="205" t="s">
        <v>180</v>
      </c>
      <c r="E1240" s="206" t="s">
        <v>21</v>
      </c>
      <c r="F1240" s="207" t="s">
        <v>1706</v>
      </c>
      <c r="G1240" s="204"/>
      <c r="H1240" s="208">
        <v>234.49</v>
      </c>
      <c r="I1240" s="209"/>
      <c r="J1240" s="204"/>
      <c r="K1240" s="204"/>
      <c r="L1240" s="210"/>
      <c r="M1240" s="211"/>
      <c r="N1240" s="212"/>
      <c r="O1240" s="212"/>
      <c r="P1240" s="212"/>
      <c r="Q1240" s="212"/>
      <c r="R1240" s="212"/>
      <c r="S1240" s="212"/>
      <c r="T1240" s="213"/>
      <c r="AT1240" s="214" t="s">
        <v>180</v>
      </c>
      <c r="AU1240" s="214" t="s">
        <v>79</v>
      </c>
      <c r="AV1240" s="11" t="s">
        <v>79</v>
      </c>
      <c r="AW1240" s="11" t="s">
        <v>33</v>
      </c>
      <c r="AX1240" s="11" t="s">
        <v>69</v>
      </c>
      <c r="AY1240" s="214" t="s">
        <v>171</v>
      </c>
    </row>
    <row r="1241" spans="2:65" s="1" customFormat="1" ht="31.5" customHeight="1">
      <c r="B1241" s="39"/>
      <c r="C1241" s="191" t="s">
        <v>1707</v>
      </c>
      <c r="D1241" s="191" t="s">
        <v>173</v>
      </c>
      <c r="E1241" s="192" t="s">
        <v>1708</v>
      </c>
      <c r="F1241" s="193" t="s">
        <v>1709</v>
      </c>
      <c r="G1241" s="194" t="s">
        <v>176</v>
      </c>
      <c r="H1241" s="195">
        <v>12.52</v>
      </c>
      <c r="I1241" s="196"/>
      <c r="J1241" s="197">
        <f>ROUND(I1241*H1241,2)</f>
        <v>0</v>
      </c>
      <c r="K1241" s="193" t="s">
        <v>177</v>
      </c>
      <c r="L1241" s="59"/>
      <c r="M1241" s="198" t="s">
        <v>21</v>
      </c>
      <c r="N1241" s="199" t="s">
        <v>40</v>
      </c>
      <c r="O1241" s="40"/>
      <c r="P1241" s="200">
        <f>O1241*H1241</f>
        <v>0</v>
      </c>
      <c r="Q1241" s="200">
        <v>7.8200000000000006E-3</v>
      </c>
      <c r="R1241" s="200">
        <f>Q1241*H1241</f>
        <v>9.7906400000000005E-2</v>
      </c>
      <c r="S1241" s="200">
        <v>0</v>
      </c>
      <c r="T1241" s="201">
        <f>S1241*H1241</f>
        <v>0</v>
      </c>
      <c r="AR1241" s="22" t="s">
        <v>249</v>
      </c>
      <c r="AT1241" s="22" t="s">
        <v>173</v>
      </c>
      <c r="AU1241" s="22" t="s">
        <v>79</v>
      </c>
      <c r="AY1241" s="22" t="s">
        <v>171</v>
      </c>
      <c r="BE1241" s="202">
        <f>IF(N1241="základní",J1241,0)</f>
        <v>0</v>
      </c>
      <c r="BF1241" s="202">
        <f>IF(N1241="snížená",J1241,0)</f>
        <v>0</v>
      </c>
      <c r="BG1241" s="202">
        <f>IF(N1241="zákl. přenesená",J1241,0)</f>
        <v>0</v>
      </c>
      <c r="BH1241" s="202">
        <f>IF(N1241="sníž. přenesená",J1241,0)</f>
        <v>0</v>
      </c>
      <c r="BI1241" s="202">
        <f>IF(N1241="nulová",J1241,0)</f>
        <v>0</v>
      </c>
      <c r="BJ1241" s="22" t="s">
        <v>77</v>
      </c>
      <c r="BK1241" s="202">
        <f>ROUND(I1241*H1241,2)</f>
        <v>0</v>
      </c>
      <c r="BL1241" s="22" t="s">
        <v>249</v>
      </c>
      <c r="BM1241" s="22" t="s">
        <v>1710</v>
      </c>
    </row>
    <row r="1242" spans="2:65" s="11" customFormat="1">
      <c r="B1242" s="203"/>
      <c r="C1242" s="204"/>
      <c r="D1242" s="205" t="s">
        <v>180</v>
      </c>
      <c r="E1242" s="206" t="s">
        <v>21</v>
      </c>
      <c r="F1242" s="207" t="s">
        <v>1711</v>
      </c>
      <c r="G1242" s="204"/>
      <c r="H1242" s="208">
        <v>12.52</v>
      </c>
      <c r="I1242" s="209"/>
      <c r="J1242" s="204"/>
      <c r="K1242" s="204"/>
      <c r="L1242" s="210"/>
      <c r="M1242" s="211"/>
      <c r="N1242" s="212"/>
      <c r="O1242" s="212"/>
      <c r="P1242" s="212"/>
      <c r="Q1242" s="212"/>
      <c r="R1242" s="212"/>
      <c r="S1242" s="212"/>
      <c r="T1242" s="213"/>
      <c r="AT1242" s="214" t="s">
        <v>180</v>
      </c>
      <c r="AU1242" s="214" t="s">
        <v>79</v>
      </c>
      <c r="AV1242" s="11" t="s">
        <v>79</v>
      </c>
      <c r="AW1242" s="11" t="s">
        <v>33</v>
      </c>
      <c r="AX1242" s="11" t="s">
        <v>69</v>
      </c>
      <c r="AY1242" s="214" t="s">
        <v>171</v>
      </c>
    </row>
    <row r="1243" spans="2:65" s="1" customFormat="1" ht="31.5" customHeight="1">
      <c r="B1243" s="39"/>
      <c r="C1243" s="191" t="s">
        <v>1712</v>
      </c>
      <c r="D1243" s="191" t="s">
        <v>173</v>
      </c>
      <c r="E1243" s="192" t="s">
        <v>1713</v>
      </c>
      <c r="F1243" s="193" t="s">
        <v>1714</v>
      </c>
      <c r="G1243" s="194" t="s">
        <v>285</v>
      </c>
      <c r="H1243" s="195">
        <v>14</v>
      </c>
      <c r="I1243" s="196"/>
      <c r="J1243" s="197">
        <f>ROUND(I1243*H1243,2)</f>
        <v>0</v>
      </c>
      <c r="K1243" s="193" t="s">
        <v>177</v>
      </c>
      <c r="L1243" s="59"/>
      <c r="M1243" s="198" t="s">
        <v>21</v>
      </c>
      <c r="N1243" s="199" t="s">
        <v>40</v>
      </c>
      <c r="O1243" s="40"/>
      <c r="P1243" s="200">
        <f>O1243*H1243</f>
        <v>0</v>
      </c>
      <c r="Q1243" s="200">
        <v>0</v>
      </c>
      <c r="R1243" s="200">
        <f>Q1243*H1243</f>
        <v>0</v>
      </c>
      <c r="S1243" s="200">
        <v>0</v>
      </c>
      <c r="T1243" s="201">
        <f>S1243*H1243</f>
        <v>0</v>
      </c>
      <c r="AR1243" s="22" t="s">
        <v>249</v>
      </c>
      <c r="AT1243" s="22" t="s">
        <v>173</v>
      </c>
      <c r="AU1243" s="22" t="s">
        <v>79</v>
      </c>
      <c r="AY1243" s="22" t="s">
        <v>171</v>
      </c>
      <c r="BE1243" s="202">
        <f>IF(N1243="základní",J1243,0)</f>
        <v>0</v>
      </c>
      <c r="BF1243" s="202">
        <f>IF(N1243="snížená",J1243,0)</f>
        <v>0</v>
      </c>
      <c r="BG1243" s="202">
        <f>IF(N1243="zákl. přenesená",J1243,0)</f>
        <v>0</v>
      </c>
      <c r="BH1243" s="202">
        <f>IF(N1243="sníž. přenesená",J1243,0)</f>
        <v>0</v>
      </c>
      <c r="BI1243" s="202">
        <f>IF(N1243="nulová",J1243,0)</f>
        <v>0</v>
      </c>
      <c r="BJ1243" s="22" t="s">
        <v>77</v>
      </c>
      <c r="BK1243" s="202">
        <f>ROUND(I1243*H1243,2)</f>
        <v>0</v>
      </c>
      <c r="BL1243" s="22" t="s">
        <v>249</v>
      </c>
      <c r="BM1243" s="22" t="s">
        <v>1715</v>
      </c>
    </row>
    <row r="1244" spans="2:65" s="11" customFormat="1">
      <c r="B1244" s="203"/>
      <c r="C1244" s="204"/>
      <c r="D1244" s="205" t="s">
        <v>180</v>
      </c>
      <c r="E1244" s="206" t="s">
        <v>21</v>
      </c>
      <c r="F1244" s="207" t="s">
        <v>241</v>
      </c>
      <c r="G1244" s="204"/>
      <c r="H1244" s="208">
        <v>14</v>
      </c>
      <c r="I1244" s="209"/>
      <c r="J1244" s="204"/>
      <c r="K1244" s="204"/>
      <c r="L1244" s="210"/>
      <c r="M1244" s="211"/>
      <c r="N1244" s="212"/>
      <c r="O1244" s="212"/>
      <c r="P1244" s="212"/>
      <c r="Q1244" s="212"/>
      <c r="R1244" s="212"/>
      <c r="S1244" s="212"/>
      <c r="T1244" s="213"/>
      <c r="AT1244" s="214" t="s">
        <v>180</v>
      </c>
      <c r="AU1244" s="214" t="s">
        <v>79</v>
      </c>
      <c r="AV1244" s="11" t="s">
        <v>79</v>
      </c>
      <c r="AW1244" s="11" t="s">
        <v>33</v>
      </c>
      <c r="AX1244" s="11" t="s">
        <v>69</v>
      </c>
      <c r="AY1244" s="214" t="s">
        <v>171</v>
      </c>
    </row>
    <row r="1245" spans="2:65" s="1" customFormat="1" ht="22.5" customHeight="1">
      <c r="B1245" s="39"/>
      <c r="C1245" s="191" t="s">
        <v>1716</v>
      </c>
      <c r="D1245" s="191" t="s">
        <v>173</v>
      </c>
      <c r="E1245" s="192" t="s">
        <v>1717</v>
      </c>
      <c r="F1245" s="193" t="s">
        <v>1718</v>
      </c>
      <c r="G1245" s="194" t="s">
        <v>411</v>
      </c>
      <c r="H1245" s="195">
        <v>3.5</v>
      </c>
      <c r="I1245" s="196"/>
      <c r="J1245" s="197">
        <f>ROUND(I1245*H1245,2)</f>
        <v>0</v>
      </c>
      <c r="K1245" s="193" t="s">
        <v>177</v>
      </c>
      <c r="L1245" s="59"/>
      <c r="M1245" s="198" t="s">
        <v>21</v>
      </c>
      <c r="N1245" s="199" t="s">
        <v>40</v>
      </c>
      <c r="O1245" s="40"/>
      <c r="P1245" s="200">
        <f>O1245*H1245</f>
        <v>0</v>
      </c>
      <c r="Q1245" s="200">
        <v>1.08E-3</v>
      </c>
      <c r="R1245" s="200">
        <f>Q1245*H1245</f>
        <v>3.7799999999999999E-3</v>
      </c>
      <c r="S1245" s="200">
        <v>0</v>
      </c>
      <c r="T1245" s="201">
        <f>S1245*H1245</f>
        <v>0</v>
      </c>
      <c r="AR1245" s="22" t="s">
        <v>249</v>
      </c>
      <c r="AT1245" s="22" t="s">
        <v>173</v>
      </c>
      <c r="AU1245" s="22" t="s">
        <v>79</v>
      </c>
      <c r="AY1245" s="22" t="s">
        <v>171</v>
      </c>
      <c r="BE1245" s="202">
        <f>IF(N1245="základní",J1245,0)</f>
        <v>0</v>
      </c>
      <c r="BF1245" s="202">
        <f>IF(N1245="snížená",J1245,0)</f>
        <v>0</v>
      </c>
      <c r="BG1245" s="202">
        <f>IF(N1245="zákl. přenesená",J1245,0)</f>
        <v>0</v>
      </c>
      <c r="BH1245" s="202">
        <f>IF(N1245="sníž. přenesená",J1245,0)</f>
        <v>0</v>
      </c>
      <c r="BI1245" s="202">
        <f>IF(N1245="nulová",J1245,0)</f>
        <v>0</v>
      </c>
      <c r="BJ1245" s="22" t="s">
        <v>77</v>
      </c>
      <c r="BK1245" s="202">
        <f>ROUND(I1245*H1245,2)</f>
        <v>0</v>
      </c>
      <c r="BL1245" s="22" t="s">
        <v>249</v>
      </c>
      <c r="BM1245" s="22" t="s">
        <v>1719</v>
      </c>
    </row>
    <row r="1246" spans="2:65" s="12" customFormat="1">
      <c r="B1246" s="219"/>
      <c r="C1246" s="220"/>
      <c r="D1246" s="215" t="s">
        <v>180</v>
      </c>
      <c r="E1246" s="221" t="s">
        <v>21</v>
      </c>
      <c r="F1246" s="222" t="s">
        <v>1720</v>
      </c>
      <c r="G1246" s="220"/>
      <c r="H1246" s="223" t="s">
        <v>21</v>
      </c>
      <c r="I1246" s="224"/>
      <c r="J1246" s="220"/>
      <c r="K1246" s="220"/>
      <c r="L1246" s="225"/>
      <c r="M1246" s="226"/>
      <c r="N1246" s="227"/>
      <c r="O1246" s="227"/>
      <c r="P1246" s="227"/>
      <c r="Q1246" s="227"/>
      <c r="R1246" s="227"/>
      <c r="S1246" s="227"/>
      <c r="T1246" s="228"/>
      <c r="AT1246" s="229" t="s">
        <v>180</v>
      </c>
      <c r="AU1246" s="229" t="s">
        <v>79</v>
      </c>
      <c r="AV1246" s="12" t="s">
        <v>77</v>
      </c>
      <c r="AW1246" s="12" t="s">
        <v>33</v>
      </c>
      <c r="AX1246" s="12" t="s">
        <v>69</v>
      </c>
      <c r="AY1246" s="229" t="s">
        <v>171</v>
      </c>
    </row>
    <row r="1247" spans="2:65" s="11" customFormat="1">
      <c r="B1247" s="203"/>
      <c r="C1247" s="204"/>
      <c r="D1247" s="215" t="s">
        <v>180</v>
      </c>
      <c r="E1247" s="216" t="s">
        <v>21</v>
      </c>
      <c r="F1247" s="217" t="s">
        <v>1721</v>
      </c>
      <c r="G1247" s="204"/>
      <c r="H1247" s="218">
        <v>1.5</v>
      </c>
      <c r="I1247" s="209"/>
      <c r="J1247" s="204"/>
      <c r="K1247" s="204"/>
      <c r="L1247" s="210"/>
      <c r="M1247" s="211"/>
      <c r="N1247" s="212"/>
      <c r="O1247" s="212"/>
      <c r="P1247" s="212"/>
      <c r="Q1247" s="212"/>
      <c r="R1247" s="212"/>
      <c r="S1247" s="212"/>
      <c r="T1247" s="213"/>
      <c r="AT1247" s="214" t="s">
        <v>180</v>
      </c>
      <c r="AU1247" s="214" t="s">
        <v>79</v>
      </c>
      <c r="AV1247" s="11" t="s">
        <v>79</v>
      </c>
      <c r="AW1247" s="11" t="s">
        <v>33</v>
      </c>
      <c r="AX1247" s="11" t="s">
        <v>69</v>
      </c>
      <c r="AY1247" s="214" t="s">
        <v>171</v>
      </c>
    </row>
    <row r="1248" spans="2:65" s="11" customFormat="1">
      <c r="B1248" s="203"/>
      <c r="C1248" s="204"/>
      <c r="D1248" s="205" t="s">
        <v>180</v>
      </c>
      <c r="E1248" s="206" t="s">
        <v>21</v>
      </c>
      <c r="F1248" s="207" t="s">
        <v>1722</v>
      </c>
      <c r="G1248" s="204"/>
      <c r="H1248" s="208">
        <v>2</v>
      </c>
      <c r="I1248" s="209"/>
      <c r="J1248" s="204"/>
      <c r="K1248" s="204"/>
      <c r="L1248" s="210"/>
      <c r="M1248" s="211"/>
      <c r="N1248" s="212"/>
      <c r="O1248" s="212"/>
      <c r="P1248" s="212"/>
      <c r="Q1248" s="212"/>
      <c r="R1248" s="212"/>
      <c r="S1248" s="212"/>
      <c r="T1248" s="213"/>
      <c r="AT1248" s="214" t="s">
        <v>180</v>
      </c>
      <c r="AU1248" s="214" t="s">
        <v>79</v>
      </c>
      <c r="AV1248" s="11" t="s">
        <v>79</v>
      </c>
      <c r="AW1248" s="11" t="s">
        <v>33</v>
      </c>
      <c r="AX1248" s="11" t="s">
        <v>69</v>
      </c>
      <c r="AY1248" s="214" t="s">
        <v>171</v>
      </c>
    </row>
    <row r="1249" spans="2:65" s="1" customFormat="1" ht="22.5" customHeight="1">
      <c r="B1249" s="39"/>
      <c r="C1249" s="191" t="s">
        <v>1723</v>
      </c>
      <c r="D1249" s="191" t="s">
        <v>173</v>
      </c>
      <c r="E1249" s="192" t="s">
        <v>1724</v>
      </c>
      <c r="F1249" s="193" t="s">
        <v>1725</v>
      </c>
      <c r="G1249" s="194" t="s">
        <v>411</v>
      </c>
      <c r="H1249" s="195">
        <v>157.22999999999999</v>
      </c>
      <c r="I1249" s="196"/>
      <c r="J1249" s="197">
        <f>ROUND(I1249*H1249,2)</f>
        <v>0</v>
      </c>
      <c r="K1249" s="193" t="s">
        <v>177</v>
      </c>
      <c r="L1249" s="59"/>
      <c r="M1249" s="198" t="s">
        <v>21</v>
      </c>
      <c r="N1249" s="199" t="s">
        <v>40</v>
      </c>
      <c r="O1249" s="40"/>
      <c r="P1249" s="200">
        <f>O1249*H1249</f>
        <v>0</v>
      </c>
      <c r="Q1249" s="200">
        <v>1.7099999999999999E-3</v>
      </c>
      <c r="R1249" s="200">
        <f>Q1249*H1249</f>
        <v>0.26886329999999997</v>
      </c>
      <c r="S1249" s="200">
        <v>0</v>
      </c>
      <c r="T1249" s="201">
        <f>S1249*H1249</f>
        <v>0</v>
      </c>
      <c r="AR1249" s="22" t="s">
        <v>249</v>
      </c>
      <c r="AT1249" s="22" t="s">
        <v>173</v>
      </c>
      <c r="AU1249" s="22" t="s">
        <v>79</v>
      </c>
      <c r="AY1249" s="22" t="s">
        <v>171</v>
      </c>
      <c r="BE1249" s="202">
        <f>IF(N1249="základní",J1249,0)</f>
        <v>0</v>
      </c>
      <c r="BF1249" s="202">
        <f>IF(N1249="snížená",J1249,0)</f>
        <v>0</v>
      </c>
      <c r="BG1249" s="202">
        <f>IF(N1249="zákl. přenesená",J1249,0)</f>
        <v>0</v>
      </c>
      <c r="BH1249" s="202">
        <f>IF(N1249="sníž. přenesená",J1249,0)</f>
        <v>0</v>
      </c>
      <c r="BI1249" s="202">
        <f>IF(N1249="nulová",J1249,0)</f>
        <v>0</v>
      </c>
      <c r="BJ1249" s="22" t="s">
        <v>77</v>
      </c>
      <c r="BK1249" s="202">
        <f>ROUND(I1249*H1249,2)</f>
        <v>0</v>
      </c>
      <c r="BL1249" s="22" t="s">
        <v>249</v>
      </c>
      <c r="BM1249" s="22" t="s">
        <v>1726</v>
      </c>
    </row>
    <row r="1250" spans="2:65" s="12" customFormat="1">
      <c r="B1250" s="219"/>
      <c r="C1250" s="220"/>
      <c r="D1250" s="215" t="s">
        <v>180</v>
      </c>
      <c r="E1250" s="221" t="s">
        <v>21</v>
      </c>
      <c r="F1250" s="222" t="s">
        <v>1689</v>
      </c>
      <c r="G1250" s="220"/>
      <c r="H1250" s="223" t="s">
        <v>21</v>
      </c>
      <c r="I1250" s="224"/>
      <c r="J1250" s="220"/>
      <c r="K1250" s="220"/>
      <c r="L1250" s="225"/>
      <c r="M1250" s="226"/>
      <c r="N1250" s="227"/>
      <c r="O1250" s="227"/>
      <c r="P1250" s="227"/>
      <c r="Q1250" s="227"/>
      <c r="R1250" s="227"/>
      <c r="S1250" s="227"/>
      <c r="T1250" s="228"/>
      <c r="AT1250" s="229" t="s">
        <v>180</v>
      </c>
      <c r="AU1250" s="229" t="s">
        <v>79</v>
      </c>
      <c r="AV1250" s="12" t="s">
        <v>77</v>
      </c>
      <c r="AW1250" s="12" t="s">
        <v>33</v>
      </c>
      <c r="AX1250" s="12" t="s">
        <v>69</v>
      </c>
      <c r="AY1250" s="229" t="s">
        <v>171</v>
      </c>
    </row>
    <row r="1251" spans="2:65" s="11" customFormat="1">
      <c r="B1251" s="203"/>
      <c r="C1251" s="204"/>
      <c r="D1251" s="215" t="s">
        <v>180</v>
      </c>
      <c r="E1251" s="216" t="s">
        <v>21</v>
      </c>
      <c r="F1251" s="217" t="s">
        <v>1727</v>
      </c>
      <c r="G1251" s="204"/>
      <c r="H1251" s="218">
        <v>10.5</v>
      </c>
      <c r="I1251" s="209"/>
      <c r="J1251" s="204"/>
      <c r="K1251" s="204"/>
      <c r="L1251" s="210"/>
      <c r="M1251" s="211"/>
      <c r="N1251" s="212"/>
      <c r="O1251" s="212"/>
      <c r="P1251" s="212"/>
      <c r="Q1251" s="212"/>
      <c r="R1251" s="212"/>
      <c r="S1251" s="212"/>
      <c r="T1251" s="213"/>
      <c r="AT1251" s="214" t="s">
        <v>180</v>
      </c>
      <c r="AU1251" s="214" t="s">
        <v>79</v>
      </c>
      <c r="AV1251" s="11" t="s">
        <v>79</v>
      </c>
      <c r="AW1251" s="11" t="s">
        <v>33</v>
      </c>
      <c r="AX1251" s="11" t="s">
        <v>69</v>
      </c>
      <c r="AY1251" s="214" t="s">
        <v>171</v>
      </c>
    </row>
    <row r="1252" spans="2:65" s="11" customFormat="1">
      <c r="B1252" s="203"/>
      <c r="C1252" s="204"/>
      <c r="D1252" s="215" t="s">
        <v>180</v>
      </c>
      <c r="E1252" s="216" t="s">
        <v>21</v>
      </c>
      <c r="F1252" s="217" t="s">
        <v>1728</v>
      </c>
      <c r="G1252" s="204"/>
      <c r="H1252" s="218">
        <v>3</v>
      </c>
      <c r="I1252" s="209"/>
      <c r="J1252" s="204"/>
      <c r="K1252" s="204"/>
      <c r="L1252" s="210"/>
      <c r="M1252" s="211"/>
      <c r="N1252" s="212"/>
      <c r="O1252" s="212"/>
      <c r="P1252" s="212"/>
      <c r="Q1252" s="212"/>
      <c r="R1252" s="212"/>
      <c r="S1252" s="212"/>
      <c r="T1252" s="213"/>
      <c r="AT1252" s="214" t="s">
        <v>180</v>
      </c>
      <c r="AU1252" s="214" t="s">
        <v>79</v>
      </c>
      <c r="AV1252" s="11" t="s">
        <v>79</v>
      </c>
      <c r="AW1252" s="11" t="s">
        <v>33</v>
      </c>
      <c r="AX1252" s="11" t="s">
        <v>69</v>
      </c>
      <c r="AY1252" s="214" t="s">
        <v>171</v>
      </c>
    </row>
    <row r="1253" spans="2:65" s="11" customFormat="1">
      <c r="B1253" s="203"/>
      <c r="C1253" s="204"/>
      <c r="D1253" s="215" t="s">
        <v>180</v>
      </c>
      <c r="E1253" s="216" t="s">
        <v>21</v>
      </c>
      <c r="F1253" s="217" t="s">
        <v>1729</v>
      </c>
      <c r="G1253" s="204"/>
      <c r="H1253" s="218">
        <v>30</v>
      </c>
      <c r="I1253" s="209"/>
      <c r="J1253" s="204"/>
      <c r="K1253" s="204"/>
      <c r="L1253" s="210"/>
      <c r="M1253" s="211"/>
      <c r="N1253" s="212"/>
      <c r="O1253" s="212"/>
      <c r="P1253" s="212"/>
      <c r="Q1253" s="212"/>
      <c r="R1253" s="212"/>
      <c r="S1253" s="212"/>
      <c r="T1253" s="213"/>
      <c r="AT1253" s="214" t="s">
        <v>180</v>
      </c>
      <c r="AU1253" s="214" t="s">
        <v>79</v>
      </c>
      <c r="AV1253" s="11" t="s">
        <v>79</v>
      </c>
      <c r="AW1253" s="11" t="s">
        <v>33</v>
      </c>
      <c r="AX1253" s="11" t="s">
        <v>69</v>
      </c>
      <c r="AY1253" s="214" t="s">
        <v>171</v>
      </c>
    </row>
    <row r="1254" spans="2:65" s="11" customFormat="1">
      <c r="B1254" s="203"/>
      <c r="C1254" s="204"/>
      <c r="D1254" s="215" t="s">
        <v>180</v>
      </c>
      <c r="E1254" s="216" t="s">
        <v>21</v>
      </c>
      <c r="F1254" s="217" t="s">
        <v>1730</v>
      </c>
      <c r="G1254" s="204"/>
      <c r="H1254" s="218">
        <v>1.2</v>
      </c>
      <c r="I1254" s="209"/>
      <c r="J1254" s="204"/>
      <c r="K1254" s="204"/>
      <c r="L1254" s="210"/>
      <c r="M1254" s="211"/>
      <c r="N1254" s="212"/>
      <c r="O1254" s="212"/>
      <c r="P1254" s="212"/>
      <c r="Q1254" s="212"/>
      <c r="R1254" s="212"/>
      <c r="S1254" s="212"/>
      <c r="T1254" s="213"/>
      <c r="AT1254" s="214" t="s">
        <v>180</v>
      </c>
      <c r="AU1254" s="214" t="s">
        <v>79</v>
      </c>
      <c r="AV1254" s="11" t="s">
        <v>79</v>
      </c>
      <c r="AW1254" s="11" t="s">
        <v>33</v>
      </c>
      <c r="AX1254" s="11" t="s">
        <v>69</v>
      </c>
      <c r="AY1254" s="214" t="s">
        <v>171</v>
      </c>
    </row>
    <row r="1255" spans="2:65" s="11" customFormat="1">
      <c r="B1255" s="203"/>
      <c r="C1255" s="204"/>
      <c r="D1255" s="215" t="s">
        <v>180</v>
      </c>
      <c r="E1255" s="216" t="s">
        <v>21</v>
      </c>
      <c r="F1255" s="217" t="s">
        <v>1731</v>
      </c>
      <c r="G1255" s="204"/>
      <c r="H1255" s="218">
        <v>8.1</v>
      </c>
      <c r="I1255" s="209"/>
      <c r="J1255" s="204"/>
      <c r="K1255" s="204"/>
      <c r="L1255" s="210"/>
      <c r="M1255" s="211"/>
      <c r="N1255" s="212"/>
      <c r="O1255" s="212"/>
      <c r="P1255" s="212"/>
      <c r="Q1255" s="212"/>
      <c r="R1255" s="212"/>
      <c r="S1255" s="212"/>
      <c r="T1255" s="213"/>
      <c r="AT1255" s="214" t="s">
        <v>180</v>
      </c>
      <c r="AU1255" s="214" t="s">
        <v>79</v>
      </c>
      <c r="AV1255" s="11" t="s">
        <v>79</v>
      </c>
      <c r="AW1255" s="11" t="s">
        <v>33</v>
      </c>
      <c r="AX1255" s="11" t="s">
        <v>69</v>
      </c>
      <c r="AY1255" s="214" t="s">
        <v>171</v>
      </c>
    </row>
    <row r="1256" spans="2:65" s="11" customFormat="1">
      <c r="B1256" s="203"/>
      <c r="C1256" s="204"/>
      <c r="D1256" s="215" t="s">
        <v>180</v>
      </c>
      <c r="E1256" s="216" t="s">
        <v>21</v>
      </c>
      <c r="F1256" s="217" t="s">
        <v>1690</v>
      </c>
      <c r="G1256" s="204"/>
      <c r="H1256" s="218">
        <v>46.5</v>
      </c>
      <c r="I1256" s="209"/>
      <c r="J1256" s="204"/>
      <c r="K1256" s="204"/>
      <c r="L1256" s="210"/>
      <c r="M1256" s="211"/>
      <c r="N1256" s="212"/>
      <c r="O1256" s="212"/>
      <c r="P1256" s="212"/>
      <c r="Q1256" s="212"/>
      <c r="R1256" s="212"/>
      <c r="S1256" s="212"/>
      <c r="T1256" s="213"/>
      <c r="AT1256" s="214" t="s">
        <v>180</v>
      </c>
      <c r="AU1256" s="214" t="s">
        <v>79</v>
      </c>
      <c r="AV1256" s="11" t="s">
        <v>79</v>
      </c>
      <c r="AW1256" s="11" t="s">
        <v>33</v>
      </c>
      <c r="AX1256" s="11" t="s">
        <v>69</v>
      </c>
      <c r="AY1256" s="214" t="s">
        <v>171</v>
      </c>
    </row>
    <row r="1257" spans="2:65" s="11" customFormat="1">
      <c r="B1257" s="203"/>
      <c r="C1257" s="204"/>
      <c r="D1257" s="215" t="s">
        <v>180</v>
      </c>
      <c r="E1257" s="216" t="s">
        <v>21</v>
      </c>
      <c r="F1257" s="217" t="s">
        <v>1691</v>
      </c>
      <c r="G1257" s="204"/>
      <c r="H1257" s="218">
        <v>9</v>
      </c>
      <c r="I1257" s="209"/>
      <c r="J1257" s="204"/>
      <c r="K1257" s="204"/>
      <c r="L1257" s="210"/>
      <c r="M1257" s="211"/>
      <c r="N1257" s="212"/>
      <c r="O1257" s="212"/>
      <c r="P1257" s="212"/>
      <c r="Q1257" s="212"/>
      <c r="R1257" s="212"/>
      <c r="S1257" s="212"/>
      <c r="T1257" s="213"/>
      <c r="AT1257" s="214" t="s">
        <v>180</v>
      </c>
      <c r="AU1257" s="214" t="s">
        <v>79</v>
      </c>
      <c r="AV1257" s="11" t="s">
        <v>79</v>
      </c>
      <c r="AW1257" s="11" t="s">
        <v>33</v>
      </c>
      <c r="AX1257" s="11" t="s">
        <v>69</v>
      </c>
      <c r="AY1257" s="214" t="s">
        <v>171</v>
      </c>
    </row>
    <row r="1258" spans="2:65" s="11" customFormat="1">
      <c r="B1258" s="203"/>
      <c r="C1258" s="204"/>
      <c r="D1258" s="215" t="s">
        <v>180</v>
      </c>
      <c r="E1258" s="216" t="s">
        <v>21</v>
      </c>
      <c r="F1258" s="217" t="s">
        <v>1692</v>
      </c>
      <c r="G1258" s="204"/>
      <c r="H1258" s="218">
        <v>31.2</v>
      </c>
      <c r="I1258" s="209"/>
      <c r="J1258" s="204"/>
      <c r="K1258" s="204"/>
      <c r="L1258" s="210"/>
      <c r="M1258" s="211"/>
      <c r="N1258" s="212"/>
      <c r="O1258" s="212"/>
      <c r="P1258" s="212"/>
      <c r="Q1258" s="212"/>
      <c r="R1258" s="212"/>
      <c r="S1258" s="212"/>
      <c r="T1258" s="213"/>
      <c r="AT1258" s="214" t="s">
        <v>180</v>
      </c>
      <c r="AU1258" s="214" t="s">
        <v>79</v>
      </c>
      <c r="AV1258" s="11" t="s">
        <v>79</v>
      </c>
      <c r="AW1258" s="11" t="s">
        <v>33</v>
      </c>
      <c r="AX1258" s="11" t="s">
        <v>69</v>
      </c>
      <c r="AY1258" s="214" t="s">
        <v>171</v>
      </c>
    </row>
    <row r="1259" spans="2:65" s="11" customFormat="1">
      <c r="B1259" s="203"/>
      <c r="C1259" s="204"/>
      <c r="D1259" s="215" t="s">
        <v>180</v>
      </c>
      <c r="E1259" s="216" t="s">
        <v>21</v>
      </c>
      <c r="F1259" s="217" t="s">
        <v>1693</v>
      </c>
      <c r="G1259" s="204"/>
      <c r="H1259" s="218">
        <v>0.93</v>
      </c>
      <c r="I1259" s="209"/>
      <c r="J1259" s="204"/>
      <c r="K1259" s="204"/>
      <c r="L1259" s="210"/>
      <c r="M1259" s="211"/>
      <c r="N1259" s="212"/>
      <c r="O1259" s="212"/>
      <c r="P1259" s="212"/>
      <c r="Q1259" s="212"/>
      <c r="R1259" s="212"/>
      <c r="S1259" s="212"/>
      <c r="T1259" s="213"/>
      <c r="AT1259" s="214" t="s">
        <v>180</v>
      </c>
      <c r="AU1259" s="214" t="s">
        <v>79</v>
      </c>
      <c r="AV1259" s="11" t="s">
        <v>79</v>
      </c>
      <c r="AW1259" s="11" t="s">
        <v>33</v>
      </c>
      <c r="AX1259" s="11" t="s">
        <v>69</v>
      </c>
      <c r="AY1259" s="214" t="s">
        <v>171</v>
      </c>
    </row>
    <row r="1260" spans="2:65" s="11" customFormat="1">
      <c r="B1260" s="203"/>
      <c r="C1260" s="204"/>
      <c r="D1260" s="215" t="s">
        <v>180</v>
      </c>
      <c r="E1260" s="216" t="s">
        <v>21</v>
      </c>
      <c r="F1260" s="217" t="s">
        <v>1694</v>
      </c>
      <c r="G1260" s="204"/>
      <c r="H1260" s="218">
        <v>7.2</v>
      </c>
      <c r="I1260" s="209"/>
      <c r="J1260" s="204"/>
      <c r="K1260" s="204"/>
      <c r="L1260" s="210"/>
      <c r="M1260" s="211"/>
      <c r="N1260" s="212"/>
      <c r="O1260" s="212"/>
      <c r="P1260" s="212"/>
      <c r="Q1260" s="212"/>
      <c r="R1260" s="212"/>
      <c r="S1260" s="212"/>
      <c r="T1260" s="213"/>
      <c r="AT1260" s="214" t="s">
        <v>180</v>
      </c>
      <c r="AU1260" s="214" t="s">
        <v>79</v>
      </c>
      <c r="AV1260" s="11" t="s">
        <v>79</v>
      </c>
      <c r="AW1260" s="11" t="s">
        <v>33</v>
      </c>
      <c r="AX1260" s="11" t="s">
        <v>69</v>
      </c>
      <c r="AY1260" s="214" t="s">
        <v>171</v>
      </c>
    </row>
    <row r="1261" spans="2:65" s="11" customFormat="1">
      <c r="B1261" s="203"/>
      <c r="C1261" s="204"/>
      <c r="D1261" s="215" t="s">
        <v>180</v>
      </c>
      <c r="E1261" s="216" t="s">
        <v>21</v>
      </c>
      <c r="F1261" s="217" t="s">
        <v>1732</v>
      </c>
      <c r="G1261" s="204"/>
      <c r="H1261" s="218">
        <v>0.9</v>
      </c>
      <c r="I1261" s="209"/>
      <c r="J1261" s="204"/>
      <c r="K1261" s="204"/>
      <c r="L1261" s="210"/>
      <c r="M1261" s="211"/>
      <c r="N1261" s="212"/>
      <c r="O1261" s="212"/>
      <c r="P1261" s="212"/>
      <c r="Q1261" s="212"/>
      <c r="R1261" s="212"/>
      <c r="S1261" s="212"/>
      <c r="T1261" s="213"/>
      <c r="AT1261" s="214" t="s">
        <v>180</v>
      </c>
      <c r="AU1261" s="214" t="s">
        <v>79</v>
      </c>
      <c r="AV1261" s="11" t="s">
        <v>79</v>
      </c>
      <c r="AW1261" s="11" t="s">
        <v>33</v>
      </c>
      <c r="AX1261" s="11" t="s">
        <v>69</v>
      </c>
      <c r="AY1261" s="214" t="s">
        <v>171</v>
      </c>
    </row>
    <row r="1262" spans="2:65" s="11" customFormat="1">
      <c r="B1262" s="203"/>
      <c r="C1262" s="204"/>
      <c r="D1262" s="215" t="s">
        <v>180</v>
      </c>
      <c r="E1262" s="216" t="s">
        <v>21</v>
      </c>
      <c r="F1262" s="217" t="s">
        <v>1695</v>
      </c>
      <c r="G1262" s="204"/>
      <c r="H1262" s="218">
        <v>3.6</v>
      </c>
      <c r="I1262" s="209"/>
      <c r="J1262" s="204"/>
      <c r="K1262" s="204"/>
      <c r="L1262" s="210"/>
      <c r="M1262" s="211"/>
      <c r="N1262" s="212"/>
      <c r="O1262" s="212"/>
      <c r="P1262" s="212"/>
      <c r="Q1262" s="212"/>
      <c r="R1262" s="212"/>
      <c r="S1262" s="212"/>
      <c r="T1262" s="213"/>
      <c r="AT1262" s="214" t="s">
        <v>180</v>
      </c>
      <c r="AU1262" s="214" t="s">
        <v>79</v>
      </c>
      <c r="AV1262" s="11" t="s">
        <v>79</v>
      </c>
      <c r="AW1262" s="11" t="s">
        <v>33</v>
      </c>
      <c r="AX1262" s="11" t="s">
        <v>69</v>
      </c>
      <c r="AY1262" s="214" t="s">
        <v>171</v>
      </c>
    </row>
    <row r="1263" spans="2:65" s="11" customFormat="1">
      <c r="B1263" s="203"/>
      <c r="C1263" s="204"/>
      <c r="D1263" s="215" t="s">
        <v>180</v>
      </c>
      <c r="E1263" s="216" t="s">
        <v>21</v>
      </c>
      <c r="F1263" s="217" t="s">
        <v>1696</v>
      </c>
      <c r="G1263" s="204"/>
      <c r="H1263" s="218">
        <v>2.4</v>
      </c>
      <c r="I1263" s="209"/>
      <c r="J1263" s="204"/>
      <c r="K1263" s="204"/>
      <c r="L1263" s="210"/>
      <c r="M1263" s="211"/>
      <c r="N1263" s="212"/>
      <c r="O1263" s="212"/>
      <c r="P1263" s="212"/>
      <c r="Q1263" s="212"/>
      <c r="R1263" s="212"/>
      <c r="S1263" s="212"/>
      <c r="T1263" s="213"/>
      <c r="AT1263" s="214" t="s">
        <v>180</v>
      </c>
      <c r="AU1263" s="214" t="s">
        <v>79</v>
      </c>
      <c r="AV1263" s="11" t="s">
        <v>79</v>
      </c>
      <c r="AW1263" s="11" t="s">
        <v>33</v>
      </c>
      <c r="AX1263" s="11" t="s">
        <v>69</v>
      </c>
      <c r="AY1263" s="214" t="s">
        <v>171</v>
      </c>
    </row>
    <row r="1264" spans="2:65" s="11" customFormat="1">
      <c r="B1264" s="203"/>
      <c r="C1264" s="204"/>
      <c r="D1264" s="205" t="s">
        <v>180</v>
      </c>
      <c r="E1264" s="206" t="s">
        <v>21</v>
      </c>
      <c r="F1264" s="207" t="s">
        <v>1697</v>
      </c>
      <c r="G1264" s="204"/>
      <c r="H1264" s="208">
        <v>2.7</v>
      </c>
      <c r="I1264" s="209"/>
      <c r="J1264" s="204"/>
      <c r="K1264" s="204"/>
      <c r="L1264" s="210"/>
      <c r="M1264" s="211"/>
      <c r="N1264" s="212"/>
      <c r="O1264" s="212"/>
      <c r="P1264" s="212"/>
      <c r="Q1264" s="212"/>
      <c r="R1264" s="212"/>
      <c r="S1264" s="212"/>
      <c r="T1264" s="213"/>
      <c r="AT1264" s="214" t="s">
        <v>180</v>
      </c>
      <c r="AU1264" s="214" t="s">
        <v>79</v>
      </c>
      <c r="AV1264" s="11" t="s">
        <v>79</v>
      </c>
      <c r="AW1264" s="11" t="s">
        <v>33</v>
      </c>
      <c r="AX1264" s="11" t="s">
        <v>69</v>
      </c>
      <c r="AY1264" s="214" t="s">
        <v>171</v>
      </c>
    </row>
    <row r="1265" spans="2:65" s="1" customFormat="1" ht="22.5" customHeight="1">
      <c r="B1265" s="39"/>
      <c r="C1265" s="191" t="s">
        <v>1733</v>
      </c>
      <c r="D1265" s="191" t="s">
        <v>173</v>
      </c>
      <c r="E1265" s="192" t="s">
        <v>1734</v>
      </c>
      <c r="F1265" s="193" t="s">
        <v>1735</v>
      </c>
      <c r="G1265" s="194" t="s">
        <v>219</v>
      </c>
      <c r="H1265" s="195">
        <v>1.452</v>
      </c>
      <c r="I1265" s="196"/>
      <c r="J1265" s="197">
        <f>ROUND(I1265*H1265,2)</f>
        <v>0</v>
      </c>
      <c r="K1265" s="193" t="s">
        <v>177</v>
      </c>
      <c r="L1265" s="59"/>
      <c r="M1265" s="198" t="s">
        <v>21</v>
      </c>
      <c r="N1265" s="199" t="s">
        <v>40</v>
      </c>
      <c r="O1265" s="40"/>
      <c r="P1265" s="200">
        <f>O1265*H1265</f>
        <v>0</v>
      </c>
      <c r="Q1265" s="200">
        <v>0</v>
      </c>
      <c r="R1265" s="200">
        <f>Q1265*H1265</f>
        <v>0</v>
      </c>
      <c r="S1265" s="200">
        <v>0</v>
      </c>
      <c r="T1265" s="201">
        <f>S1265*H1265</f>
        <v>0</v>
      </c>
      <c r="AR1265" s="22" t="s">
        <v>249</v>
      </c>
      <c r="AT1265" s="22" t="s">
        <v>173</v>
      </c>
      <c r="AU1265" s="22" t="s">
        <v>79</v>
      </c>
      <c r="AY1265" s="22" t="s">
        <v>171</v>
      </c>
      <c r="BE1265" s="202">
        <f>IF(N1265="základní",J1265,0)</f>
        <v>0</v>
      </c>
      <c r="BF1265" s="202">
        <f>IF(N1265="snížená",J1265,0)</f>
        <v>0</v>
      </c>
      <c r="BG1265" s="202">
        <f>IF(N1265="zákl. přenesená",J1265,0)</f>
        <v>0</v>
      </c>
      <c r="BH1265" s="202">
        <f>IF(N1265="sníž. přenesená",J1265,0)</f>
        <v>0</v>
      </c>
      <c r="BI1265" s="202">
        <f>IF(N1265="nulová",J1265,0)</f>
        <v>0</v>
      </c>
      <c r="BJ1265" s="22" t="s">
        <v>77</v>
      </c>
      <c r="BK1265" s="202">
        <f>ROUND(I1265*H1265,2)</f>
        <v>0</v>
      </c>
      <c r="BL1265" s="22" t="s">
        <v>249</v>
      </c>
      <c r="BM1265" s="22" t="s">
        <v>1736</v>
      </c>
    </row>
    <row r="1266" spans="2:65" s="10" customFormat="1" ht="29.85" customHeight="1">
      <c r="B1266" s="174"/>
      <c r="C1266" s="175"/>
      <c r="D1266" s="188" t="s">
        <v>68</v>
      </c>
      <c r="E1266" s="189" t="s">
        <v>1737</v>
      </c>
      <c r="F1266" s="189" t="s">
        <v>1738</v>
      </c>
      <c r="G1266" s="175"/>
      <c r="H1266" s="175"/>
      <c r="I1266" s="178"/>
      <c r="J1266" s="190">
        <f>BK1266</f>
        <v>0</v>
      </c>
      <c r="K1266" s="175"/>
      <c r="L1266" s="180"/>
      <c r="M1266" s="181"/>
      <c r="N1266" s="182"/>
      <c r="O1266" s="182"/>
      <c r="P1266" s="183">
        <f>SUM(P1267:P1270)</f>
        <v>0</v>
      </c>
      <c r="Q1266" s="182"/>
      <c r="R1266" s="183">
        <f>SUM(R1267:R1270)</f>
        <v>0</v>
      </c>
      <c r="S1266" s="182"/>
      <c r="T1266" s="184">
        <f>SUM(T1267:T1270)</f>
        <v>0.1799</v>
      </c>
      <c r="AR1266" s="185" t="s">
        <v>79</v>
      </c>
      <c r="AT1266" s="186" t="s">
        <v>68</v>
      </c>
      <c r="AU1266" s="186" t="s">
        <v>77</v>
      </c>
      <c r="AY1266" s="185" t="s">
        <v>171</v>
      </c>
      <c r="BK1266" s="187">
        <f>SUM(BK1267:BK1270)</f>
        <v>0</v>
      </c>
    </row>
    <row r="1267" spans="2:65" s="1" customFormat="1" ht="22.5" customHeight="1">
      <c r="B1267" s="39"/>
      <c r="C1267" s="191" t="s">
        <v>1739</v>
      </c>
      <c r="D1267" s="191" t="s">
        <v>173</v>
      </c>
      <c r="E1267" s="192" t="s">
        <v>1740</v>
      </c>
      <c r="F1267" s="193" t="s">
        <v>1741</v>
      </c>
      <c r="G1267" s="194" t="s">
        <v>176</v>
      </c>
      <c r="H1267" s="195">
        <v>10</v>
      </c>
      <c r="I1267" s="196"/>
      <c r="J1267" s="197">
        <f>ROUND(I1267*H1267,2)</f>
        <v>0</v>
      </c>
      <c r="K1267" s="193" t="s">
        <v>177</v>
      </c>
      <c r="L1267" s="59"/>
      <c r="M1267" s="198" t="s">
        <v>21</v>
      </c>
      <c r="N1267" s="199" t="s">
        <v>40</v>
      </c>
      <c r="O1267" s="40"/>
      <c r="P1267" s="200">
        <f>O1267*H1267</f>
        <v>0</v>
      </c>
      <c r="Q1267" s="200">
        <v>0</v>
      </c>
      <c r="R1267" s="200">
        <f>Q1267*H1267</f>
        <v>0</v>
      </c>
      <c r="S1267" s="200">
        <v>1.533E-2</v>
      </c>
      <c r="T1267" s="201">
        <f>S1267*H1267</f>
        <v>0.15329999999999999</v>
      </c>
      <c r="AR1267" s="22" t="s">
        <v>249</v>
      </c>
      <c r="AT1267" s="22" t="s">
        <v>173</v>
      </c>
      <c r="AU1267" s="22" t="s">
        <v>79</v>
      </c>
      <c r="AY1267" s="22" t="s">
        <v>171</v>
      </c>
      <c r="BE1267" s="202">
        <f>IF(N1267="základní",J1267,0)</f>
        <v>0</v>
      </c>
      <c r="BF1267" s="202">
        <f>IF(N1267="snížená",J1267,0)</f>
        <v>0</v>
      </c>
      <c r="BG1267" s="202">
        <f>IF(N1267="zákl. přenesená",J1267,0)</f>
        <v>0</v>
      </c>
      <c r="BH1267" s="202">
        <f>IF(N1267="sníž. přenesená",J1267,0)</f>
        <v>0</v>
      </c>
      <c r="BI1267" s="202">
        <f>IF(N1267="nulová",J1267,0)</f>
        <v>0</v>
      </c>
      <c r="BJ1267" s="22" t="s">
        <v>77</v>
      </c>
      <c r="BK1267" s="202">
        <f>ROUND(I1267*H1267,2)</f>
        <v>0</v>
      </c>
      <c r="BL1267" s="22" t="s">
        <v>249</v>
      </c>
      <c r="BM1267" s="22" t="s">
        <v>1742</v>
      </c>
    </row>
    <row r="1268" spans="2:65" s="11" customFormat="1">
      <c r="B1268" s="203"/>
      <c r="C1268" s="204"/>
      <c r="D1268" s="205" t="s">
        <v>180</v>
      </c>
      <c r="E1268" s="206" t="s">
        <v>21</v>
      </c>
      <c r="F1268" s="207" t="s">
        <v>1743</v>
      </c>
      <c r="G1268" s="204"/>
      <c r="H1268" s="208">
        <v>10</v>
      </c>
      <c r="I1268" s="209"/>
      <c r="J1268" s="204"/>
      <c r="K1268" s="204"/>
      <c r="L1268" s="210"/>
      <c r="M1268" s="211"/>
      <c r="N1268" s="212"/>
      <c r="O1268" s="212"/>
      <c r="P1268" s="212"/>
      <c r="Q1268" s="212"/>
      <c r="R1268" s="212"/>
      <c r="S1268" s="212"/>
      <c r="T1268" s="213"/>
      <c r="AT1268" s="214" t="s">
        <v>180</v>
      </c>
      <c r="AU1268" s="214" t="s">
        <v>79</v>
      </c>
      <c r="AV1268" s="11" t="s">
        <v>79</v>
      </c>
      <c r="AW1268" s="11" t="s">
        <v>33</v>
      </c>
      <c r="AX1268" s="11" t="s">
        <v>69</v>
      </c>
      <c r="AY1268" s="214" t="s">
        <v>171</v>
      </c>
    </row>
    <row r="1269" spans="2:65" s="1" customFormat="1" ht="22.5" customHeight="1">
      <c r="B1269" s="39"/>
      <c r="C1269" s="191" t="s">
        <v>1744</v>
      </c>
      <c r="D1269" s="191" t="s">
        <v>173</v>
      </c>
      <c r="E1269" s="192" t="s">
        <v>1745</v>
      </c>
      <c r="F1269" s="193" t="s">
        <v>1746</v>
      </c>
      <c r="G1269" s="194" t="s">
        <v>176</v>
      </c>
      <c r="H1269" s="195">
        <v>10</v>
      </c>
      <c r="I1269" s="196"/>
      <c r="J1269" s="197">
        <f>ROUND(I1269*H1269,2)</f>
        <v>0</v>
      </c>
      <c r="K1269" s="193" t="s">
        <v>177</v>
      </c>
      <c r="L1269" s="59"/>
      <c r="M1269" s="198" t="s">
        <v>21</v>
      </c>
      <c r="N1269" s="199" t="s">
        <v>40</v>
      </c>
      <c r="O1269" s="40"/>
      <c r="P1269" s="200">
        <f>O1269*H1269</f>
        <v>0</v>
      </c>
      <c r="Q1269" s="200">
        <v>0</v>
      </c>
      <c r="R1269" s="200">
        <f>Q1269*H1269</f>
        <v>0</v>
      </c>
      <c r="S1269" s="200">
        <v>2.66E-3</v>
      </c>
      <c r="T1269" s="201">
        <f>S1269*H1269</f>
        <v>2.6599999999999999E-2</v>
      </c>
      <c r="AR1269" s="22" t="s">
        <v>249</v>
      </c>
      <c r="AT1269" s="22" t="s">
        <v>173</v>
      </c>
      <c r="AU1269" s="22" t="s">
        <v>79</v>
      </c>
      <c r="AY1269" s="22" t="s">
        <v>171</v>
      </c>
      <c r="BE1269" s="202">
        <f>IF(N1269="základní",J1269,0)</f>
        <v>0</v>
      </c>
      <c r="BF1269" s="202">
        <f>IF(N1269="snížená",J1269,0)</f>
        <v>0</v>
      </c>
      <c r="BG1269" s="202">
        <f>IF(N1269="zákl. přenesená",J1269,0)</f>
        <v>0</v>
      </c>
      <c r="BH1269" s="202">
        <f>IF(N1269="sníž. přenesená",J1269,0)</f>
        <v>0</v>
      </c>
      <c r="BI1269" s="202">
        <f>IF(N1269="nulová",J1269,0)</f>
        <v>0</v>
      </c>
      <c r="BJ1269" s="22" t="s">
        <v>77</v>
      </c>
      <c r="BK1269" s="202">
        <f>ROUND(I1269*H1269,2)</f>
        <v>0</v>
      </c>
      <c r="BL1269" s="22" t="s">
        <v>249</v>
      </c>
      <c r="BM1269" s="22" t="s">
        <v>1747</v>
      </c>
    </row>
    <row r="1270" spans="2:65" s="11" customFormat="1">
      <c r="B1270" s="203"/>
      <c r="C1270" s="204"/>
      <c r="D1270" s="215" t="s">
        <v>180</v>
      </c>
      <c r="E1270" s="216" t="s">
        <v>21</v>
      </c>
      <c r="F1270" s="217" t="s">
        <v>1743</v>
      </c>
      <c r="G1270" s="204"/>
      <c r="H1270" s="218">
        <v>10</v>
      </c>
      <c r="I1270" s="209"/>
      <c r="J1270" s="204"/>
      <c r="K1270" s="204"/>
      <c r="L1270" s="210"/>
      <c r="M1270" s="211"/>
      <c r="N1270" s="212"/>
      <c r="O1270" s="212"/>
      <c r="P1270" s="212"/>
      <c r="Q1270" s="212"/>
      <c r="R1270" s="212"/>
      <c r="S1270" s="212"/>
      <c r="T1270" s="213"/>
      <c r="AT1270" s="214" t="s">
        <v>180</v>
      </c>
      <c r="AU1270" s="214" t="s">
        <v>79</v>
      </c>
      <c r="AV1270" s="11" t="s">
        <v>79</v>
      </c>
      <c r="AW1270" s="11" t="s">
        <v>33</v>
      </c>
      <c r="AX1270" s="11" t="s">
        <v>69</v>
      </c>
      <c r="AY1270" s="214" t="s">
        <v>171</v>
      </c>
    </row>
    <row r="1271" spans="2:65" s="10" customFormat="1" ht="29.85" customHeight="1">
      <c r="B1271" s="174"/>
      <c r="C1271" s="175"/>
      <c r="D1271" s="188" t="s">
        <v>68</v>
      </c>
      <c r="E1271" s="189" t="s">
        <v>1748</v>
      </c>
      <c r="F1271" s="189" t="s">
        <v>1749</v>
      </c>
      <c r="G1271" s="175"/>
      <c r="H1271" s="175"/>
      <c r="I1271" s="178"/>
      <c r="J1271" s="190">
        <f>BK1271</f>
        <v>0</v>
      </c>
      <c r="K1271" s="175"/>
      <c r="L1271" s="180"/>
      <c r="M1271" s="181"/>
      <c r="N1271" s="182"/>
      <c r="O1271" s="182"/>
      <c r="P1271" s="183">
        <f>SUM(P1272:P1461)</f>
        <v>0</v>
      </c>
      <c r="Q1271" s="182"/>
      <c r="R1271" s="183">
        <f>SUM(R1272:R1461)</f>
        <v>5.3615331499999996</v>
      </c>
      <c r="S1271" s="182"/>
      <c r="T1271" s="184">
        <f>SUM(T1272:T1461)</f>
        <v>0.6</v>
      </c>
      <c r="AR1271" s="185" t="s">
        <v>79</v>
      </c>
      <c r="AT1271" s="186" t="s">
        <v>68</v>
      </c>
      <c r="AU1271" s="186" t="s">
        <v>77</v>
      </c>
      <c r="AY1271" s="185" t="s">
        <v>171</v>
      </c>
      <c r="BK1271" s="187">
        <f>SUM(BK1272:BK1461)</f>
        <v>0</v>
      </c>
    </row>
    <row r="1272" spans="2:65" s="1" customFormat="1" ht="31.5" customHeight="1">
      <c r="B1272" s="39"/>
      <c r="C1272" s="191" t="s">
        <v>1750</v>
      </c>
      <c r="D1272" s="191" t="s">
        <v>173</v>
      </c>
      <c r="E1272" s="192" t="s">
        <v>1751</v>
      </c>
      <c r="F1272" s="193" t="s">
        <v>1752</v>
      </c>
      <c r="G1272" s="194" t="s">
        <v>176</v>
      </c>
      <c r="H1272" s="195">
        <v>2.84</v>
      </c>
      <c r="I1272" s="196"/>
      <c r="J1272" s="197">
        <f>ROUND(I1272*H1272,2)</f>
        <v>0</v>
      </c>
      <c r="K1272" s="193" t="s">
        <v>177</v>
      </c>
      <c r="L1272" s="59"/>
      <c r="M1272" s="198" t="s">
        <v>21</v>
      </c>
      <c r="N1272" s="199" t="s">
        <v>40</v>
      </c>
      <c r="O1272" s="40"/>
      <c r="P1272" s="200">
        <f>O1272*H1272</f>
        <v>0</v>
      </c>
      <c r="Q1272" s="200">
        <v>2.5000000000000001E-4</v>
      </c>
      <c r="R1272" s="200">
        <f>Q1272*H1272</f>
        <v>7.1000000000000002E-4</v>
      </c>
      <c r="S1272" s="200">
        <v>0</v>
      </c>
      <c r="T1272" s="201">
        <f>S1272*H1272</f>
        <v>0</v>
      </c>
      <c r="AR1272" s="22" t="s">
        <v>249</v>
      </c>
      <c r="AT1272" s="22" t="s">
        <v>173</v>
      </c>
      <c r="AU1272" s="22" t="s">
        <v>79</v>
      </c>
      <c r="AY1272" s="22" t="s">
        <v>171</v>
      </c>
      <c r="BE1272" s="202">
        <f>IF(N1272="základní",J1272,0)</f>
        <v>0</v>
      </c>
      <c r="BF1272" s="202">
        <f>IF(N1272="snížená",J1272,0)</f>
        <v>0</v>
      </c>
      <c r="BG1272" s="202">
        <f>IF(N1272="zákl. přenesená",J1272,0)</f>
        <v>0</v>
      </c>
      <c r="BH1272" s="202">
        <f>IF(N1272="sníž. přenesená",J1272,0)</f>
        <v>0</v>
      </c>
      <c r="BI1272" s="202">
        <f>IF(N1272="nulová",J1272,0)</f>
        <v>0</v>
      </c>
      <c r="BJ1272" s="22" t="s">
        <v>77</v>
      </c>
      <c r="BK1272" s="202">
        <f>ROUND(I1272*H1272,2)</f>
        <v>0</v>
      </c>
      <c r="BL1272" s="22" t="s">
        <v>249</v>
      </c>
      <c r="BM1272" s="22" t="s">
        <v>1753</v>
      </c>
    </row>
    <row r="1273" spans="2:65" s="11" customFormat="1">
      <c r="B1273" s="203"/>
      <c r="C1273" s="204"/>
      <c r="D1273" s="215" t="s">
        <v>180</v>
      </c>
      <c r="E1273" s="216" t="s">
        <v>21</v>
      </c>
      <c r="F1273" s="217" t="s">
        <v>1754</v>
      </c>
      <c r="G1273" s="204"/>
      <c r="H1273" s="218">
        <v>1.7</v>
      </c>
      <c r="I1273" s="209"/>
      <c r="J1273" s="204"/>
      <c r="K1273" s="204"/>
      <c r="L1273" s="210"/>
      <c r="M1273" s="211"/>
      <c r="N1273" s="212"/>
      <c r="O1273" s="212"/>
      <c r="P1273" s="212"/>
      <c r="Q1273" s="212"/>
      <c r="R1273" s="212"/>
      <c r="S1273" s="212"/>
      <c r="T1273" s="213"/>
      <c r="AT1273" s="214" t="s">
        <v>180</v>
      </c>
      <c r="AU1273" s="214" t="s">
        <v>79</v>
      </c>
      <c r="AV1273" s="11" t="s">
        <v>79</v>
      </c>
      <c r="AW1273" s="11" t="s">
        <v>33</v>
      </c>
      <c r="AX1273" s="11" t="s">
        <v>69</v>
      </c>
      <c r="AY1273" s="214" t="s">
        <v>171</v>
      </c>
    </row>
    <row r="1274" spans="2:65" s="11" customFormat="1">
      <c r="B1274" s="203"/>
      <c r="C1274" s="204"/>
      <c r="D1274" s="205" t="s">
        <v>180</v>
      </c>
      <c r="E1274" s="206" t="s">
        <v>21</v>
      </c>
      <c r="F1274" s="207" t="s">
        <v>1755</v>
      </c>
      <c r="G1274" s="204"/>
      <c r="H1274" s="208">
        <v>1.1399999999999999</v>
      </c>
      <c r="I1274" s="209"/>
      <c r="J1274" s="204"/>
      <c r="K1274" s="204"/>
      <c r="L1274" s="210"/>
      <c r="M1274" s="211"/>
      <c r="N1274" s="212"/>
      <c r="O1274" s="212"/>
      <c r="P1274" s="212"/>
      <c r="Q1274" s="212"/>
      <c r="R1274" s="212"/>
      <c r="S1274" s="212"/>
      <c r="T1274" s="213"/>
      <c r="AT1274" s="214" t="s">
        <v>180</v>
      </c>
      <c r="AU1274" s="214" t="s">
        <v>79</v>
      </c>
      <c r="AV1274" s="11" t="s">
        <v>79</v>
      </c>
      <c r="AW1274" s="11" t="s">
        <v>33</v>
      </c>
      <c r="AX1274" s="11" t="s">
        <v>69</v>
      </c>
      <c r="AY1274" s="214" t="s">
        <v>171</v>
      </c>
    </row>
    <row r="1275" spans="2:65" s="1" customFormat="1" ht="31.5" customHeight="1">
      <c r="B1275" s="39"/>
      <c r="C1275" s="230" t="s">
        <v>1756</v>
      </c>
      <c r="D1275" s="230" t="s">
        <v>290</v>
      </c>
      <c r="E1275" s="231" t="s">
        <v>1757</v>
      </c>
      <c r="F1275" s="232" t="s">
        <v>1758</v>
      </c>
      <c r="G1275" s="233" t="s">
        <v>285</v>
      </c>
      <c r="H1275" s="234">
        <v>2</v>
      </c>
      <c r="I1275" s="235"/>
      <c r="J1275" s="236">
        <f>ROUND(I1275*H1275,2)</f>
        <v>0</v>
      </c>
      <c r="K1275" s="232" t="s">
        <v>21</v>
      </c>
      <c r="L1275" s="237"/>
      <c r="M1275" s="238" t="s">
        <v>21</v>
      </c>
      <c r="N1275" s="239" t="s">
        <v>40</v>
      </c>
      <c r="O1275" s="40"/>
      <c r="P1275" s="200">
        <f>O1275*H1275</f>
        <v>0</v>
      </c>
      <c r="Q1275" s="200">
        <v>0.02</v>
      </c>
      <c r="R1275" s="200">
        <f>Q1275*H1275</f>
        <v>0.04</v>
      </c>
      <c r="S1275" s="200">
        <v>0</v>
      </c>
      <c r="T1275" s="201">
        <f>S1275*H1275</f>
        <v>0</v>
      </c>
      <c r="AR1275" s="22" t="s">
        <v>345</v>
      </c>
      <c r="AT1275" s="22" t="s">
        <v>290</v>
      </c>
      <c r="AU1275" s="22" t="s">
        <v>79</v>
      </c>
      <c r="AY1275" s="22" t="s">
        <v>171</v>
      </c>
      <c r="BE1275" s="202">
        <f>IF(N1275="základní",J1275,0)</f>
        <v>0</v>
      </c>
      <c r="BF1275" s="202">
        <f>IF(N1275="snížená",J1275,0)</f>
        <v>0</v>
      </c>
      <c r="BG1275" s="202">
        <f>IF(N1275="zákl. přenesená",J1275,0)</f>
        <v>0</v>
      </c>
      <c r="BH1275" s="202">
        <f>IF(N1275="sníž. přenesená",J1275,0)</f>
        <v>0</v>
      </c>
      <c r="BI1275" s="202">
        <f>IF(N1275="nulová",J1275,0)</f>
        <v>0</v>
      </c>
      <c r="BJ1275" s="22" t="s">
        <v>77</v>
      </c>
      <c r="BK1275" s="202">
        <f>ROUND(I1275*H1275,2)</f>
        <v>0</v>
      </c>
      <c r="BL1275" s="22" t="s">
        <v>249</v>
      </c>
      <c r="BM1275" s="22" t="s">
        <v>1759</v>
      </c>
    </row>
    <row r="1276" spans="2:65" s="1" customFormat="1" ht="31.5" customHeight="1">
      <c r="B1276" s="39"/>
      <c r="C1276" s="230" t="s">
        <v>1760</v>
      </c>
      <c r="D1276" s="230" t="s">
        <v>290</v>
      </c>
      <c r="E1276" s="231" t="s">
        <v>1761</v>
      </c>
      <c r="F1276" s="232" t="s">
        <v>1762</v>
      </c>
      <c r="G1276" s="233" t="s">
        <v>285</v>
      </c>
      <c r="H1276" s="234">
        <v>1</v>
      </c>
      <c r="I1276" s="235"/>
      <c r="J1276" s="236">
        <f>ROUND(I1276*H1276,2)</f>
        <v>0</v>
      </c>
      <c r="K1276" s="232" t="s">
        <v>21</v>
      </c>
      <c r="L1276" s="237"/>
      <c r="M1276" s="238" t="s">
        <v>21</v>
      </c>
      <c r="N1276" s="239" t="s">
        <v>40</v>
      </c>
      <c r="O1276" s="40"/>
      <c r="P1276" s="200">
        <f>O1276*H1276</f>
        <v>0</v>
      </c>
      <c r="Q1276" s="200">
        <v>2.5000000000000001E-2</v>
      </c>
      <c r="R1276" s="200">
        <f>Q1276*H1276</f>
        <v>2.5000000000000001E-2</v>
      </c>
      <c r="S1276" s="200">
        <v>0</v>
      </c>
      <c r="T1276" s="201">
        <f>S1276*H1276</f>
        <v>0</v>
      </c>
      <c r="AR1276" s="22" t="s">
        <v>345</v>
      </c>
      <c r="AT1276" s="22" t="s">
        <v>290</v>
      </c>
      <c r="AU1276" s="22" t="s">
        <v>79</v>
      </c>
      <c r="AY1276" s="22" t="s">
        <v>171</v>
      </c>
      <c r="BE1276" s="202">
        <f>IF(N1276="základní",J1276,0)</f>
        <v>0</v>
      </c>
      <c r="BF1276" s="202">
        <f>IF(N1276="snížená",J1276,0)</f>
        <v>0</v>
      </c>
      <c r="BG1276" s="202">
        <f>IF(N1276="zákl. přenesená",J1276,0)</f>
        <v>0</v>
      </c>
      <c r="BH1276" s="202">
        <f>IF(N1276="sníž. přenesená",J1276,0)</f>
        <v>0</v>
      </c>
      <c r="BI1276" s="202">
        <f>IF(N1276="nulová",J1276,0)</f>
        <v>0</v>
      </c>
      <c r="BJ1276" s="22" t="s">
        <v>77</v>
      </c>
      <c r="BK1276" s="202">
        <f>ROUND(I1276*H1276,2)</f>
        <v>0</v>
      </c>
      <c r="BL1276" s="22" t="s">
        <v>249</v>
      </c>
      <c r="BM1276" s="22" t="s">
        <v>1763</v>
      </c>
    </row>
    <row r="1277" spans="2:65" s="1" customFormat="1" ht="22.5" customHeight="1">
      <c r="B1277" s="39"/>
      <c r="C1277" s="191" t="s">
        <v>1764</v>
      </c>
      <c r="D1277" s="191" t="s">
        <v>173</v>
      </c>
      <c r="E1277" s="192" t="s">
        <v>1765</v>
      </c>
      <c r="F1277" s="193" t="s">
        <v>1766</v>
      </c>
      <c r="G1277" s="194" t="s">
        <v>176</v>
      </c>
      <c r="H1277" s="195">
        <v>97.694999999999993</v>
      </c>
      <c r="I1277" s="196"/>
      <c r="J1277" s="197">
        <f>ROUND(I1277*H1277,2)</f>
        <v>0</v>
      </c>
      <c r="K1277" s="193" t="s">
        <v>177</v>
      </c>
      <c r="L1277" s="59"/>
      <c r="M1277" s="198" t="s">
        <v>21</v>
      </c>
      <c r="N1277" s="199" t="s">
        <v>40</v>
      </c>
      <c r="O1277" s="40"/>
      <c r="P1277" s="200">
        <f>O1277*H1277</f>
        <v>0</v>
      </c>
      <c r="Q1277" s="200">
        <v>2.5000000000000001E-4</v>
      </c>
      <c r="R1277" s="200">
        <f>Q1277*H1277</f>
        <v>2.4423749999999998E-2</v>
      </c>
      <c r="S1277" s="200">
        <v>0</v>
      </c>
      <c r="T1277" s="201">
        <f>S1277*H1277</f>
        <v>0</v>
      </c>
      <c r="AR1277" s="22" t="s">
        <v>249</v>
      </c>
      <c r="AT1277" s="22" t="s">
        <v>173</v>
      </c>
      <c r="AU1277" s="22" t="s">
        <v>79</v>
      </c>
      <c r="AY1277" s="22" t="s">
        <v>171</v>
      </c>
      <c r="BE1277" s="202">
        <f>IF(N1277="základní",J1277,0)</f>
        <v>0</v>
      </c>
      <c r="BF1277" s="202">
        <f>IF(N1277="snížená",J1277,0)</f>
        <v>0</v>
      </c>
      <c r="BG1277" s="202">
        <f>IF(N1277="zákl. přenesená",J1277,0)</f>
        <v>0</v>
      </c>
      <c r="BH1277" s="202">
        <f>IF(N1277="sníž. přenesená",J1277,0)</f>
        <v>0</v>
      </c>
      <c r="BI1277" s="202">
        <f>IF(N1277="nulová",J1277,0)</f>
        <v>0</v>
      </c>
      <c r="BJ1277" s="22" t="s">
        <v>77</v>
      </c>
      <c r="BK1277" s="202">
        <f>ROUND(I1277*H1277,2)</f>
        <v>0</v>
      </c>
      <c r="BL1277" s="22" t="s">
        <v>249</v>
      </c>
      <c r="BM1277" s="22" t="s">
        <v>1767</v>
      </c>
    </row>
    <row r="1278" spans="2:65" s="11" customFormat="1">
      <c r="B1278" s="203"/>
      <c r="C1278" s="204"/>
      <c r="D1278" s="215" t="s">
        <v>180</v>
      </c>
      <c r="E1278" s="216" t="s">
        <v>21</v>
      </c>
      <c r="F1278" s="217" t="s">
        <v>1768</v>
      </c>
      <c r="G1278" s="204"/>
      <c r="H1278" s="218">
        <v>21</v>
      </c>
      <c r="I1278" s="209"/>
      <c r="J1278" s="204"/>
      <c r="K1278" s="204"/>
      <c r="L1278" s="210"/>
      <c r="M1278" s="211"/>
      <c r="N1278" s="212"/>
      <c r="O1278" s="212"/>
      <c r="P1278" s="212"/>
      <c r="Q1278" s="212"/>
      <c r="R1278" s="212"/>
      <c r="S1278" s="212"/>
      <c r="T1278" s="213"/>
      <c r="AT1278" s="214" t="s">
        <v>180</v>
      </c>
      <c r="AU1278" s="214" t="s">
        <v>79</v>
      </c>
      <c r="AV1278" s="11" t="s">
        <v>79</v>
      </c>
      <c r="AW1278" s="11" t="s">
        <v>33</v>
      </c>
      <c r="AX1278" s="11" t="s">
        <v>69</v>
      </c>
      <c r="AY1278" s="214" t="s">
        <v>171</v>
      </c>
    </row>
    <row r="1279" spans="2:65" s="11" customFormat="1">
      <c r="B1279" s="203"/>
      <c r="C1279" s="204"/>
      <c r="D1279" s="215" t="s">
        <v>180</v>
      </c>
      <c r="E1279" s="216" t="s">
        <v>21</v>
      </c>
      <c r="F1279" s="217" t="s">
        <v>1769</v>
      </c>
      <c r="G1279" s="204"/>
      <c r="H1279" s="218">
        <v>6</v>
      </c>
      <c r="I1279" s="209"/>
      <c r="J1279" s="204"/>
      <c r="K1279" s="204"/>
      <c r="L1279" s="210"/>
      <c r="M1279" s="211"/>
      <c r="N1279" s="212"/>
      <c r="O1279" s="212"/>
      <c r="P1279" s="212"/>
      <c r="Q1279" s="212"/>
      <c r="R1279" s="212"/>
      <c r="S1279" s="212"/>
      <c r="T1279" s="213"/>
      <c r="AT1279" s="214" t="s">
        <v>180</v>
      </c>
      <c r="AU1279" s="214" t="s">
        <v>79</v>
      </c>
      <c r="AV1279" s="11" t="s">
        <v>79</v>
      </c>
      <c r="AW1279" s="11" t="s">
        <v>33</v>
      </c>
      <c r="AX1279" s="11" t="s">
        <v>69</v>
      </c>
      <c r="AY1279" s="214" t="s">
        <v>171</v>
      </c>
    </row>
    <row r="1280" spans="2:65" s="11" customFormat="1">
      <c r="B1280" s="203"/>
      <c r="C1280" s="204"/>
      <c r="D1280" s="215" t="s">
        <v>180</v>
      </c>
      <c r="E1280" s="216" t="s">
        <v>21</v>
      </c>
      <c r="F1280" s="217" t="s">
        <v>1770</v>
      </c>
      <c r="G1280" s="204"/>
      <c r="H1280" s="218">
        <v>52.5</v>
      </c>
      <c r="I1280" s="209"/>
      <c r="J1280" s="204"/>
      <c r="K1280" s="204"/>
      <c r="L1280" s="210"/>
      <c r="M1280" s="211"/>
      <c r="N1280" s="212"/>
      <c r="O1280" s="212"/>
      <c r="P1280" s="212"/>
      <c r="Q1280" s="212"/>
      <c r="R1280" s="212"/>
      <c r="S1280" s="212"/>
      <c r="T1280" s="213"/>
      <c r="AT1280" s="214" t="s">
        <v>180</v>
      </c>
      <c r="AU1280" s="214" t="s">
        <v>79</v>
      </c>
      <c r="AV1280" s="11" t="s">
        <v>79</v>
      </c>
      <c r="AW1280" s="11" t="s">
        <v>33</v>
      </c>
      <c r="AX1280" s="11" t="s">
        <v>69</v>
      </c>
      <c r="AY1280" s="214" t="s">
        <v>171</v>
      </c>
    </row>
    <row r="1281" spans="2:65" s="11" customFormat="1">
      <c r="B1281" s="203"/>
      <c r="C1281" s="204"/>
      <c r="D1281" s="215" t="s">
        <v>180</v>
      </c>
      <c r="E1281" s="216" t="s">
        <v>21</v>
      </c>
      <c r="F1281" s="217" t="s">
        <v>1771</v>
      </c>
      <c r="G1281" s="204"/>
      <c r="H1281" s="218">
        <v>2.4</v>
      </c>
      <c r="I1281" s="209"/>
      <c r="J1281" s="204"/>
      <c r="K1281" s="204"/>
      <c r="L1281" s="210"/>
      <c r="M1281" s="211"/>
      <c r="N1281" s="212"/>
      <c r="O1281" s="212"/>
      <c r="P1281" s="212"/>
      <c r="Q1281" s="212"/>
      <c r="R1281" s="212"/>
      <c r="S1281" s="212"/>
      <c r="T1281" s="213"/>
      <c r="AT1281" s="214" t="s">
        <v>180</v>
      </c>
      <c r="AU1281" s="214" t="s">
        <v>79</v>
      </c>
      <c r="AV1281" s="11" t="s">
        <v>79</v>
      </c>
      <c r="AW1281" s="11" t="s">
        <v>33</v>
      </c>
      <c r="AX1281" s="11" t="s">
        <v>69</v>
      </c>
      <c r="AY1281" s="214" t="s">
        <v>171</v>
      </c>
    </row>
    <row r="1282" spans="2:65" s="11" customFormat="1">
      <c r="B1282" s="203"/>
      <c r="C1282" s="204"/>
      <c r="D1282" s="215" t="s">
        <v>180</v>
      </c>
      <c r="E1282" s="216" t="s">
        <v>21</v>
      </c>
      <c r="F1282" s="217" t="s">
        <v>1772</v>
      </c>
      <c r="G1282" s="204"/>
      <c r="H1282" s="218">
        <v>14.175000000000001</v>
      </c>
      <c r="I1282" s="209"/>
      <c r="J1282" s="204"/>
      <c r="K1282" s="204"/>
      <c r="L1282" s="210"/>
      <c r="M1282" s="211"/>
      <c r="N1282" s="212"/>
      <c r="O1282" s="212"/>
      <c r="P1282" s="212"/>
      <c r="Q1282" s="212"/>
      <c r="R1282" s="212"/>
      <c r="S1282" s="212"/>
      <c r="T1282" s="213"/>
      <c r="AT1282" s="214" t="s">
        <v>180</v>
      </c>
      <c r="AU1282" s="214" t="s">
        <v>79</v>
      </c>
      <c r="AV1282" s="11" t="s">
        <v>79</v>
      </c>
      <c r="AW1282" s="11" t="s">
        <v>33</v>
      </c>
      <c r="AX1282" s="11" t="s">
        <v>69</v>
      </c>
      <c r="AY1282" s="214" t="s">
        <v>171</v>
      </c>
    </row>
    <row r="1283" spans="2:65" s="11" customFormat="1">
      <c r="B1283" s="203"/>
      <c r="C1283" s="204"/>
      <c r="D1283" s="205" t="s">
        <v>180</v>
      </c>
      <c r="E1283" s="206" t="s">
        <v>21</v>
      </c>
      <c r="F1283" s="207" t="s">
        <v>1773</v>
      </c>
      <c r="G1283" s="204"/>
      <c r="H1283" s="208">
        <v>1.62</v>
      </c>
      <c r="I1283" s="209"/>
      <c r="J1283" s="204"/>
      <c r="K1283" s="204"/>
      <c r="L1283" s="210"/>
      <c r="M1283" s="211"/>
      <c r="N1283" s="212"/>
      <c r="O1283" s="212"/>
      <c r="P1283" s="212"/>
      <c r="Q1283" s="212"/>
      <c r="R1283" s="212"/>
      <c r="S1283" s="212"/>
      <c r="T1283" s="213"/>
      <c r="AT1283" s="214" t="s">
        <v>180</v>
      </c>
      <c r="AU1283" s="214" t="s">
        <v>79</v>
      </c>
      <c r="AV1283" s="11" t="s">
        <v>79</v>
      </c>
      <c r="AW1283" s="11" t="s">
        <v>33</v>
      </c>
      <c r="AX1283" s="11" t="s">
        <v>69</v>
      </c>
      <c r="AY1283" s="214" t="s">
        <v>171</v>
      </c>
    </row>
    <row r="1284" spans="2:65" s="1" customFormat="1" ht="31.5" customHeight="1">
      <c r="B1284" s="39"/>
      <c r="C1284" s="230" t="s">
        <v>1774</v>
      </c>
      <c r="D1284" s="230" t="s">
        <v>290</v>
      </c>
      <c r="E1284" s="231" t="s">
        <v>1775</v>
      </c>
      <c r="F1284" s="232" t="s">
        <v>1776</v>
      </c>
      <c r="G1284" s="233" t="s">
        <v>285</v>
      </c>
      <c r="H1284" s="234">
        <v>7</v>
      </c>
      <c r="I1284" s="235"/>
      <c r="J1284" s="236">
        <f>ROUND(I1284*H1284,2)</f>
        <v>0</v>
      </c>
      <c r="K1284" s="232" t="s">
        <v>21</v>
      </c>
      <c r="L1284" s="237"/>
      <c r="M1284" s="238" t="s">
        <v>21</v>
      </c>
      <c r="N1284" s="239" t="s">
        <v>40</v>
      </c>
      <c r="O1284" s="40"/>
      <c r="P1284" s="200">
        <f>O1284*H1284</f>
        <v>0</v>
      </c>
      <c r="Q1284" s="200">
        <v>7.0999999999999994E-2</v>
      </c>
      <c r="R1284" s="200">
        <f>Q1284*H1284</f>
        <v>0.49699999999999994</v>
      </c>
      <c r="S1284" s="200">
        <v>0</v>
      </c>
      <c r="T1284" s="201">
        <f>S1284*H1284</f>
        <v>0</v>
      </c>
      <c r="AR1284" s="22" t="s">
        <v>345</v>
      </c>
      <c r="AT1284" s="22" t="s">
        <v>290</v>
      </c>
      <c r="AU1284" s="22" t="s">
        <v>79</v>
      </c>
      <c r="AY1284" s="22" t="s">
        <v>171</v>
      </c>
      <c r="BE1284" s="202">
        <f>IF(N1284="základní",J1284,0)</f>
        <v>0</v>
      </c>
      <c r="BF1284" s="202">
        <f>IF(N1284="snížená",J1284,0)</f>
        <v>0</v>
      </c>
      <c r="BG1284" s="202">
        <f>IF(N1284="zákl. přenesená",J1284,0)</f>
        <v>0</v>
      </c>
      <c r="BH1284" s="202">
        <f>IF(N1284="sníž. přenesená",J1284,0)</f>
        <v>0</v>
      </c>
      <c r="BI1284" s="202">
        <f>IF(N1284="nulová",J1284,0)</f>
        <v>0</v>
      </c>
      <c r="BJ1284" s="22" t="s">
        <v>77</v>
      </c>
      <c r="BK1284" s="202">
        <f>ROUND(I1284*H1284,2)</f>
        <v>0</v>
      </c>
      <c r="BL1284" s="22" t="s">
        <v>249</v>
      </c>
      <c r="BM1284" s="22" t="s">
        <v>1777</v>
      </c>
    </row>
    <row r="1285" spans="2:65" s="1" customFormat="1" ht="31.5" customHeight="1">
      <c r="B1285" s="39"/>
      <c r="C1285" s="230" t="s">
        <v>1778</v>
      </c>
      <c r="D1285" s="230" t="s">
        <v>290</v>
      </c>
      <c r="E1285" s="231" t="s">
        <v>1779</v>
      </c>
      <c r="F1285" s="232" t="s">
        <v>1780</v>
      </c>
      <c r="G1285" s="233" t="s">
        <v>285</v>
      </c>
      <c r="H1285" s="234">
        <v>2</v>
      </c>
      <c r="I1285" s="235"/>
      <c r="J1285" s="236">
        <f>ROUND(I1285*H1285,2)</f>
        <v>0</v>
      </c>
      <c r="K1285" s="232" t="s">
        <v>21</v>
      </c>
      <c r="L1285" s="237"/>
      <c r="M1285" s="238" t="s">
        <v>21</v>
      </c>
      <c r="N1285" s="239" t="s">
        <v>40</v>
      </c>
      <c r="O1285" s="40"/>
      <c r="P1285" s="200">
        <f>O1285*H1285</f>
        <v>0</v>
      </c>
      <c r="Q1285" s="200">
        <v>7.0999999999999994E-2</v>
      </c>
      <c r="R1285" s="200">
        <f>Q1285*H1285</f>
        <v>0.14199999999999999</v>
      </c>
      <c r="S1285" s="200">
        <v>0</v>
      </c>
      <c r="T1285" s="201">
        <f>S1285*H1285</f>
        <v>0</v>
      </c>
      <c r="AR1285" s="22" t="s">
        <v>345</v>
      </c>
      <c r="AT1285" s="22" t="s">
        <v>290</v>
      </c>
      <c r="AU1285" s="22" t="s">
        <v>79</v>
      </c>
      <c r="AY1285" s="22" t="s">
        <v>171</v>
      </c>
      <c r="BE1285" s="202">
        <f>IF(N1285="základní",J1285,0)</f>
        <v>0</v>
      </c>
      <c r="BF1285" s="202">
        <f>IF(N1285="snížená",J1285,0)</f>
        <v>0</v>
      </c>
      <c r="BG1285" s="202">
        <f>IF(N1285="zákl. přenesená",J1285,0)</f>
        <v>0</v>
      </c>
      <c r="BH1285" s="202">
        <f>IF(N1285="sníž. přenesená",J1285,0)</f>
        <v>0</v>
      </c>
      <c r="BI1285" s="202">
        <f>IF(N1285="nulová",J1285,0)</f>
        <v>0</v>
      </c>
      <c r="BJ1285" s="22" t="s">
        <v>77</v>
      </c>
      <c r="BK1285" s="202">
        <f>ROUND(I1285*H1285,2)</f>
        <v>0</v>
      </c>
      <c r="BL1285" s="22" t="s">
        <v>249</v>
      </c>
      <c r="BM1285" s="22" t="s">
        <v>1781</v>
      </c>
    </row>
    <row r="1286" spans="2:65" s="1" customFormat="1" ht="27">
      <c r="B1286" s="39"/>
      <c r="C1286" s="61"/>
      <c r="D1286" s="205" t="s">
        <v>1782</v>
      </c>
      <c r="E1286" s="61"/>
      <c r="F1286" s="240" t="s">
        <v>1783</v>
      </c>
      <c r="G1286" s="61"/>
      <c r="H1286" s="61"/>
      <c r="I1286" s="161"/>
      <c r="J1286" s="61"/>
      <c r="K1286" s="61"/>
      <c r="L1286" s="59"/>
      <c r="M1286" s="241"/>
      <c r="N1286" s="40"/>
      <c r="O1286" s="40"/>
      <c r="P1286" s="40"/>
      <c r="Q1286" s="40"/>
      <c r="R1286" s="40"/>
      <c r="S1286" s="40"/>
      <c r="T1286" s="76"/>
      <c r="AT1286" s="22" t="s">
        <v>1782</v>
      </c>
      <c r="AU1286" s="22" t="s">
        <v>79</v>
      </c>
    </row>
    <row r="1287" spans="2:65" s="1" customFormat="1" ht="31.5" customHeight="1">
      <c r="B1287" s="39"/>
      <c r="C1287" s="230" t="s">
        <v>1784</v>
      </c>
      <c r="D1287" s="230" t="s">
        <v>290</v>
      </c>
      <c r="E1287" s="231" t="s">
        <v>1785</v>
      </c>
      <c r="F1287" s="232" t="s">
        <v>1786</v>
      </c>
      <c r="G1287" s="233" t="s">
        <v>285</v>
      </c>
      <c r="H1287" s="234">
        <v>25</v>
      </c>
      <c r="I1287" s="235"/>
      <c r="J1287" s="236">
        <f>ROUND(I1287*H1287,2)</f>
        <v>0</v>
      </c>
      <c r="K1287" s="232" t="s">
        <v>21</v>
      </c>
      <c r="L1287" s="237"/>
      <c r="M1287" s="238" t="s">
        <v>21</v>
      </c>
      <c r="N1287" s="239" t="s">
        <v>40</v>
      </c>
      <c r="O1287" s="40"/>
      <c r="P1287" s="200">
        <f>O1287*H1287</f>
        <v>0</v>
      </c>
      <c r="Q1287" s="200">
        <v>6.3E-2</v>
      </c>
      <c r="R1287" s="200">
        <f>Q1287*H1287</f>
        <v>1.575</v>
      </c>
      <c r="S1287" s="200">
        <v>0</v>
      </c>
      <c r="T1287" s="201">
        <f>S1287*H1287</f>
        <v>0</v>
      </c>
      <c r="AR1287" s="22" t="s">
        <v>345</v>
      </c>
      <c r="AT1287" s="22" t="s">
        <v>290</v>
      </c>
      <c r="AU1287" s="22" t="s">
        <v>79</v>
      </c>
      <c r="AY1287" s="22" t="s">
        <v>171</v>
      </c>
      <c r="BE1287" s="202">
        <f>IF(N1287="základní",J1287,0)</f>
        <v>0</v>
      </c>
      <c r="BF1287" s="202">
        <f>IF(N1287="snížená",J1287,0)</f>
        <v>0</v>
      </c>
      <c r="BG1287" s="202">
        <f>IF(N1287="zákl. přenesená",J1287,0)</f>
        <v>0</v>
      </c>
      <c r="BH1287" s="202">
        <f>IF(N1287="sníž. přenesená",J1287,0)</f>
        <v>0</v>
      </c>
      <c r="BI1287" s="202">
        <f>IF(N1287="nulová",J1287,0)</f>
        <v>0</v>
      </c>
      <c r="BJ1287" s="22" t="s">
        <v>77</v>
      </c>
      <c r="BK1287" s="202">
        <f>ROUND(I1287*H1287,2)</f>
        <v>0</v>
      </c>
      <c r="BL1287" s="22" t="s">
        <v>249</v>
      </c>
      <c r="BM1287" s="22" t="s">
        <v>1787</v>
      </c>
    </row>
    <row r="1288" spans="2:65" s="1" customFormat="1" ht="31.5" customHeight="1">
      <c r="B1288" s="39"/>
      <c r="C1288" s="230" t="s">
        <v>1788</v>
      </c>
      <c r="D1288" s="230" t="s">
        <v>290</v>
      </c>
      <c r="E1288" s="231" t="s">
        <v>1789</v>
      </c>
      <c r="F1288" s="232" t="s">
        <v>1790</v>
      </c>
      <c r="G1288" s="233" t="s">
        <v>285</v>
      </c>
      <c r="H1288" s="234">
        <v>1</v>
      </c>
      <c r="I1288" s="235"/>
      <c r="J1288" s="236">
        <f>ROUND(I1288*H1288,2)</f>
        <v>0</v>
      </c>
      <c r="K1288" s="232" t="s">
        <v>21</v>
      </c>
      <c r="L1288" s="237"/>
      <c r="M1288" s="238" t="s">
        <v>21</v>
      </c>
      <c r="N1288" s="239" t="s">
        <v>40</v>
      </c>
      <c r="O1288" s="40"/>
      <c r="P1288" s="200">
        <f>O1288*H1288</f>
        <v>0</v>
      </c>
      <c r="Q1288" s="200">
        <v>7.0000000000000007E-2</v>
      </c>
      <c r="R1288" s="200">
        <f>Q1288*H1288</f>
        <v>7.0000000000000007E-2</v>
      </c>
      <c r="S1288" s="200">
        <v>0</v>
      </c>
      <c r="T1288" s="201">
        <f>S1288*H1288</f>
        <v>0</v>
      </c>
      <c r="AR1288" s="22" t="s">
        <v>345</v>
      </c>
      <c r="AT1288" s="22" t="s">
        <v>290</v>
      </c>
      <c r="AU1288" s="22" t="s">
        <v>79</v>
      </c>
      <c r="AY1288" s="22" t="s">
        <v>171</v>
      </c>
      <c r="BE1288" s="202">
        <f>IF(N1288="základní",J1288,0)</f>
        <v>0</v>
      </c>
      <c r="BF1288" s="202">
        <f>IF(N1288="snížená",J1288,0)</f>
        <v>0</v>
      </c>
      <c r="BG1288" s="202">
        <f>IF(N1288="zákl. přenesená",J1288,0)</f>
        <v>0</v>
      </c>
      <c r="BH1288" s="202">
        <f>IF(N1288="sníž. přenesená",J1288,0)</f>
        <v>0</v>
      </c>
      <c r="BI1288" s="202">
        <f>IF(N1288="nulová",J1288,0)</f>
        <v>0</v>
      </c>
      <c r="BJ1288" s="22" t="s">
        <v>77</v>
      </c>
      <c r="BK1288" s="202">
        <f>ROUND(I1288*H1288,2)</f>
        <v>0</v>
      </c>
      <c r="BL1288" s="22" t="s">
        <v>249</v>
      </c>
      <c r="BM1288" s="22" t="s">
        <v>1791</v>
      </c>
    </row>
    <row r="1289" spans="2:65" s="1" customFormat="1" ht="31.5" customHeight="1">
      <c r="B1289" s="39"/>
      <c r="C1289" s="230" t="s">
        <v>1792</v>
      </c>
      <c r="D1289" s="230" t="s">
        <v>290</v>
      </c>
      <c r="E1289" s="231" t="s">
        <v>1793</v>
      </c>
      <c r="F1289" s="232" t="s">
        <v>1794</v>
      </c>
      <c r="G1289" s="233" t="s">
        <v>285</v>
      </c>
      <c r="H1289" s="234">
        <v>9</v>
      </c>
      <c r="I1289" s="235"/>
      <c r="J1289" s="236">
        <f>ROUND(I1289*H1289,2)</f>
        <v>0</v>
      </c>
      <c r="K1289" s="232" t="s">
        <v>21</v>
      </c>
      <c r="L1289" s="237"/>
      <c r="M1289" s="238" t="s">
        <v>21</v>
      </c>
      <c r="N1289" s="239" t="s">
        <v>40</v>
      </c>
      <c r="O1289" s="40"/>
      <c r="P1289" s="200">
        <f>O1289*H1289</f>
        <v>0</v>
      </c>
      <c r="Q1289" s="200">
        <v>4.8000000000000001E-2</v>
      </c>
      <c r="R1289" s="200">
        <f>Q1289*H1289</f>
        <v>0.432</v>
      </c>
      <c r="S1289" s="200">
        <v>0</v>
      </c>
      <c r="T1289" s="201">
        <f>S1289*H1289</f>
        <v>0</v>
      </c>
      <c r="AR1289" s="22" t="s">
        <v>345</v>
      </c>
      <c r="AT1289" s="22" t="s">
        <v>290</v>
      </c>
      <c r="AU1289" s="22" t="s">
        <v>79</v>
      </c>
      <c r="AY1289" s="22" t="s">
        <v>171</v>
      </c>
      <c r="BE1289" s="202">
        <f>IF(N1289="základní",J1289,0)</f>
        <v>0</v>
      </c>
      <c r="BF1289" s="202">
        <f>IF(N1289="snížená",J1289,0)</f>
        <v>0</v>
      </c>
      <c r="BG1289" s="202">
        <f>IF(N1289="zákl. přenesená",J1289,0)</f>
        <v>0</v>
      </c>
      <c r="BH1289" s="202">
        <f>IF(N1289="sníž. přenesená",J1289,0)</f>
        <v>0</v>
      </c>
      <c r="BI1289" s="202">
        <f>IF(N1289="nulová",J1289,0)</f>
        <v>0</v>
      </c>
      <c r="BJ1289" s="22" t="s">
        <v>77</v>
      </c>
      <c r="BK1289" s="202">
        <f>ROUND(I1289*H1289,2)</f>
        <v>0</v>
      </c>
      <c r="BL1289" s="22" t="s">
        <v>249</v>
      </c>
      <c r="BM1289" s="22" t="s">
        <v>1795</v>
      </c>
    </row>
    <row r="1290" spans="2:65" s="1" customFormat="1" ht="31.5" customHeight="1">
      <c r="B1290" s="39"/>
      <c r="C1290" s="230" t="s">
        <v>1796</v>
      </c>
      <c r="D1290" s="230" t="s">
        <v>290</v>
      </c>
      <c r="E1290" s="231" t="s">
        <v>1797</v>
      </c>
      <c r="F1290" s="232" t="s">
        <v>1798</v>
      </c>
      <c r="G1290" s="233" t="s">
        <v>285</v>
      </c>
      <c r="H1290" s="234">
        <v>1</v>
      </c>
      <c r="I1290" s="235"/>
      <c r="J1290" s="236">
        <f>ROUND(I1290*H1290,2)</f>
        <v>0</v>
      </c>
      <c r="K1290" s="232" t="s">
        <v>21</v>
      </c>
      <c r="L1290" s="237"/>
      <c r="M1290" s="238" t="s">
        <v>21</v>
      </c>
      <c r="N1290" s="239" t="s">
        <v>40</v>
      </c>
      <c r="O1290" s="40"/>
      <c r="P1290" s="200">
        <f>O1290*H1290</f>
        <v>0</v>
      </c>
      <c r="Q1290" s="200">
        <v>4.8000000000000001E-2</v>
      </c>
      <c r="R1290" s="200">
        <f>Q1290*H1290</f>
        <v>4.8000000000000001E-2</v>
      </c>
      <c r="S1290" s="200">
        <v>0</v>
      </c>
      <c r="T1290" s="201">
        <f>S1290*H1290</f>
        <v>0</v>
      </c>
      <c r="AR1290" s="22" t="s">
        <v>345</v>
      </c>
      <c r="AT1290" s="22" t="s">
        <v>290</v>
      </c>
      <c r="AU1290" s="22" t="s">
        <v>79</v>
      </c>
      <c r="AY1290" s="22" t="s">
        <v>171</v>
      </c>
      <c r="BE1290" s="202">
        <f>IF(N1290="základní",J1290,0)</f>
        <v>0</v>
      </c>
      <c r="BF1290" s="202">
        <f>IF(N1290="snížená",J1290,0)</f>
        <v>0</v>
      </c>
      <c r="BG1290" s="202">
        <f>IF(N1290="zákl. přenesená",J1290,0)</f>
        <v>0</v>
      </c>
      <c r="BH1290" s="202">
        <f>IF(N1290="sníž. přenesená",J1290,0)</f>
        <v>0</v>
      </c>
      <c r="BI1290" s="202">
        <f>IF(N1290="nulová",J1290,0)</f>
        <v>0</v>
      </c>
      <c r="BJ1290" s="22" t="s">
        <v>77</v>
      </c>
      <c r="BK1290" s="202">
        <f>ROUND(I1290*H1290,2)</f>
        <v>0</v>
      </c>
      <c r="BL1290" s="22" t="s">
        <v>249</v>
      </c>
      <c r="BM1290" s="22" t="s">
        <v>1799</v>
      </c>
    </row>
    <row r="1291" spans="2:65" s="1" customFormat="1" ht="31.5" customHeight="1">
      <c r="B1291" s="39"/>
      <c r="C1291" s="191" t="s">
        <v>1800</v>
      </c>
      <c r="D1291" s="191" t="s">
        <v>173</v>
      </c>
      <c r="E1291" s="192" t="s">
        <v>1801</v>
      </c>
      <c r="F1291" s="193" t="s">
        <v>1802</v>
      </c>
      <c r="G1291" s="194" t="s">
        <v>176</v>
      </c>
      <c r="H1291" s="195">
        <v>16.315000000000001</v>
      </c>
      <c r="I1291" s="196"/>
      <c r="J1291" s="197">
        <f>ROUND(I1291*H1291,2)</f>
        <v>0</v>
      </c>
      <c r="K1291" s="193" t="s">
        <v>177</v>
      </c>
      <c r="L1291" s="59"/>
      <c r="M1291" s="198" t="s">
        <v>21</v>
      </c>
      <c r="N1291" s="199" t="s">
        <v>40</v>
      </c>
      <c r="O1291" s="40"/>
      <c r="P1291" s="200">
        <f>O1291*H1291</f>
        <v>0</v>
      </c>
      <c r="Q1291" s="200">
        <v>0</v>
      </c>
      <c r="R1291" s="200">
        <f>Q1291*H1291</f>
        <v>0</v>
      </c>
      <c r="S1291" s="200">
        <v>0</v>
      </c>
      <c r="T1291" s="201">
        <f>S1291*H1291</f>
        <v>0</v>
      </c>
      <c r="AR1291" s="22" t="s">
        <v>249</v>
      </c>
      <c r="AT1291" s="22" t="s">
        <v>173</v>
      </c>
      <c r="AU1291" s="22" t="s">
        <v>79</v>
      </c>
      <c r="AY1291" s="22" t="s">
        <v>171</v>
      </c>
      <c r="BE1291" s="202">
        <f>IF(N1291="základní",J1291,0)</f>
        <v>0</v>
      </c>
      <c r="BF1291" s="202">
        <f>IF(N1291="snížená",J1291,0)</f>
        <v>0</v>
      </c>
      <c r="BG1291" s="202">
        <f>IF(N1291="zákl. přenesená",J1291,0)</f>
        <v>0</v>
      </c>
      <c r="BH1291" s="202">
        <f>IF(N1291="sníž. přenesená",J1291,0)</f>
        <v>0</v>
      </c>
      <c r="BI1291" s="202">
        <f>IF(N1291="nulová",J1291,0)</f>
        <v>0</v>
      </c>
      <c r="BJ1291" s="22" t="s">
        <v>77</v>
      </c>
      <c r="BK1291" s="202">
        <f>ROUND(I1291*H1291,2)</f>
        <v>0</v>
      </c>
      <c r="BL1291" s="22" t="s">
        <v>249</v>
      </c>
      <c r="BM1291" s="22" t="s">
        <v>1803</v>
      </c>
    </row>
    <row r="1292" spans="2:65" s="11" customFormat="1">
      <c r="B1292" s="203"/>
      <c r="C1292" s="204"/>
      <c r="D1292" s="215" t="s">
        <v>180</v>
      </c>
      <c r="E1292" s="216" t="s">
        <v>21</v>
      </c>
      <c r="F1292" s="217" t="s">
        <v>1804</v>
      </c>
      <c r="G1292" s="204"/>
      <c r="H1292" s="218">
        <v>8.64</v>
      </c>
      <c r="I1292" s="209"/>
      <c r="J1292" s="204"/>
      <c r="K1292" s="204"/>
      <c r="L1292" s="210"/>
      <c r="M1292" s="211"/>
      <c r="N1292" s="212"/>
      <c r="O1292" s="212"/>
      <c r="P1292" s="212"/>
      <c r="Q1292" s="212"/>
      <c r="R1292" s="212"/>
      <c r="S1292" s="212"/>
      <c r="T1292" s="213"/>
      <c r="AT1292" s="214" t="s">
        <v>180</v>
      </c>
      <c r="AU1292" s="214" t="s">
        <v>79</v>
      </c>
      <c r="AV1292" s="11" t="s">
        <v>79</v>
      </c>
      <c r="AW1292" s="11" t="s">
        <v>33</v>
      </c>
      <c r="AX1292" s="11" t="s">
        <v>69</v>
      </c>
      <c r="AY1292" s="214" t="s">
        <v>171</v>
      </c>
    </row>
    <row r="1293" spans="2:65" s="11" customFormat="1">
      <c r="B1293" s="203"/>
      <c r="C1293" s="204"/>
      <c r="D1293" s="215" t="s">
        <v>180</v>
      </c>
      <c r="E1293" s="216" t="s">
        <v>21</v>
      </c>
      <c r="F1293" s="217" t="s">
        <v>1805</v>
      </c>
      <c r="G1293" s="204"/>
      <c r="H1293" s="218">
        <v>3.6749999999999998</v>
      </c>
      <c r="I1293" s="209"/>
      <c r="J1293" s="204"/>
      <c r="K1293" s="204"/>
      <c r="L1293" s="210"/>
      <c r="M1293" s="211"/>
      <c r="N1293" s="212"/>
      <c r="O1293" s="212"/>
      <c r="P1293" s="212"/>
      <c r="Q1293" s="212"/>
      <c r="R1293" s="212"/>
      <c r="S1293" s="212"/>
      <c r="T1293" s="213"/>
      <c r="AT1293" s="214" t="s">
        <v>180</v>
      </c>
      <c r="AU1293" s="214" t="s">
        <v>79</v>
      </c>
      <c r="AV1293" s="11" t="s">
        <v>79</v>
      </c>
      <c r="AW1293" s="11" t="s">
        <v>33</v>
      </c>
      <c r="AX1293" s="11" t="s">
        <v>69</v>
      </c>
      <c r="AY1293" s="214" t="s">
        <v>171</v>
      </c>
    </row>
    <row r="1294" spans="2:65" s="11" customFormat="1">
      <c r="B1294" s="203"/>
      <c r="C1294" s="204"/>
      <c r="D1294" s="205" t="s">
        <v>180</v>
      </c>
      <c r="E1294" s="206" t="s">
        <v>21</v>
      </c>
      <c r="F1294" s="207" t="s">
        <v>1806</v>
      </c>
      <c r="G1294" s="204"/>
      <c r="H1294" s="208">
        <v>4</v>
      </c>
      <c r="I1294" s="209"/>
      <c r="J1294" s="204"/>
      <c r="K1294" s="204"/>
      <c r="L1294" s="210"/>
      <c r="M1294" s="211"/>
      <c r="N1294" s="212"/>
      <c r="O1294" s="212"/>
      <c r="P1294" s="212"/>
      <c r="Q1294" s="212"/>
      <c r="R1294" s="212"/>
      <c r="S1294" s="212"/>
      <c r="T1294" s="213"/>
      <c r="AT1294" s="214" t="s">
        <v>180</v>
      </c>
      <c r="AU1294" s="214" t="s">
        <v>79</v>
      </c>
      <c r="AV1294" s="11" t="s">
        <v>79</v>
      </c>
      <c r="AW1294" s="11" t="s">
        <v>33</v>
      </c>
      <c r="AX1294" s="11" t="s">
        <v>69</v>
      </c>
      <c r="AY1294" s="214" t="s">
        <v>171</v>
      </c>
    </row>
    <row r="1295" spans="2:65" s="1" customFormat="1" ht="22.5" customHeight="1">
      <c r="B1295" s="39"/>
      <c r="C1295" s="191" t="s">
        <v>1807</v>
      </c>
      <c r="D1295" s="191" t="s">
        <v>173</v>
      </c>
      <c r="E1295" s="192" t="s">
        <v>1808</v>
      </c>
      <c r="F1295" s="193" t="s">
        <v>1809</v>
      </c>
      <c r="G1295" s="194" t="s">
        <v>411</v>
      </c>
      <c r="H1295" s="195">
        <v>329.73</v>
      </c>
      <c r="I1295" s="196"/>
      <c r="J1295" s="197">
        <f>ROUND(I1295*H1295,2)</f>
        <v>0</v>
      </c>
      <c r="K1295" s="193" t="s">
        <v>177</v>
      </c>
      <c r="L1295" s="59"/>
      <c r="M1295" s="198" t="s">
        <v>21</v>
      </c>
      <c r="N1295" s="199" t="s">
        <v>40</v>
      </c>
      <c r="O1295" s="40"/>
      <c r="P1295" s="200">
        <f>O1295*H1295</f>
        <v>0</v>
      </c>
      <c r="Q1295" s="200">
        <v>2.7999999999999998E-4</v>
      </c>
      <c r="R1295" s="200">
        <f>Q1295*H1295</f>
        <v>9.2324400000000001E-2</v>
      </c>
      <c r="S1295" s="200">
        <v>0</v>
      </c>
      <c r="T1295" s="201">
        <f>S1295*H1295</f>
        <v>0</v>
      </c>
      <c r="AR1295" s="22" t="s">
        <v>249</v>
      </c>
      <c r="AT1295" s="22" t="s">
        <v>173</v>
      </c>
      <c r="AU1295" s="22" t="s">
        <v>79</v>
      </c>
      <c r="AY1295" s="22" t="s">
        <v>171</v>
      </c>
      <c r="BE1295" s="202">
        <f>IF(N1295="základní",J1295,0)</f>
        <v>0</v>
      </c>
      <c r="BF1295" s="202">
        <f>IF(N1295="snížená",J1295,0)</f>
        <v>0</v>
      </c>
      <c r="BG1295" s="202">
        <f>IF(N1295="zákl. přenesená",J1295,0)</f>
        <v>0</v>
      </c>
      <c r="BH1295" s="202">
        <f>IF(N1295="sníž. přenesená",J1295,0)</f>
        <v>0</v>
      </c>
      <c r="BI1295" s="202">
        <f>IF(N1295="nulová",J1295,0)</f>
        <v>0</v>
      </c>
      <c r="BJ1295" s="22" t="s">
        <v>77</v>
      </c>
      <c r="BK1295" s="202">
        <f>ROUND(I1295*H1295,2)</f>
        <v>0</v>
      </c>
      <c r="BL1295" s="22" t="s">
        <v>249</v>
      </c>
      <c r="BM1295" s="22" t="s">
        <v>1810</v>
      </c>
    </row>
    <row r="1296" spans="2:65" s="12" customFormat="1">
      <c r="B1296" s="219"/>
      <c r="C1296" s="220"/>
      <c r="D1296" s="215" t="s">
        <v>180</v>
      </c>
      <c r="E1296" s="221" t="s">
        <v>21</v>
      </c>
      <c r="F1296" s="222" t="s">
        <v>1811</v>
      </c>
      <c r="G1296" s="220"/>
      <c r="H1296" s="223" t="s">
        <v>21</v>
      </c>
      <c r="I1296" s="224"/>
      <c r="J1296" s="220"/>
      <c r="K1296" s="220"/>
      <c r="L1296" s="225"/>
      <c r="M1296" s="226"/>
      <c r="N1296" s="227"/>
      <c r="O1296" s="227"/>
      <c r="P1296" s="227"/>
      <c r="Q1296" s="227"/>
      <c r="R1296" s="227"/>
      <c r="S1296" s="227"/>
      <c r="T1296" s="228"/>
      <c r="AT1296" s="229" t="s">
        <v>180</v>
      </c>
      <c r="AU1296" s="229" t="s">
        <v>79</v>
      </c>
      <c r="AV1296" s="12" t="s">
        <v>77</v>
      </c>
      <c r="AW1296" s="12" t="s">
        <v>33</v>
      </c>
      <c r="AX1296" s="12" t="s">
        <v>69</v>
      </c>
      <c r="AY1296" s="229" t="s">
        <v>171</v>
      </c>
    </row>
    <row r="1297" spans="2:65" s="11" customFormat="1">
      <c r="B1297" s="203"/>
      <c r="C1297" s="204"/>
      <c r="D1297" s="215" t="s">
        <v>180</v>
      </c>
      <c r="E1297" s="216" t="s">
        <v>21</v>
      </c>
      <c r="F1297" s="217" t="s">
        <v>1812</v>
      </c>
      <c r="G1297" s="204"/>
      <c r="H1297" s="218">
        <v>49</v>
      </c>
      <c r="I1297" s="209"/>
      <c r="J1297" s="204"/>
      <c r="K1297" s="204"/>
      <c r="L1297" s="210"/>
      <c r="M1297" s="211"/>
      <c r="N1297" s="212"/>
      <c r="O1297" s="212"/>
      <c r="P1297" s="212"/>
      <c r="Q1297" s="212"/>
      <c r="R1297" s="212"/>
      <c r="S1297" s="212"/>
      <c r="T1297" s="213"/>
      <c r="AT1297" s="214" t="s">
        <v>180</v>
      </c>
      <c r="AU1297" s="214" t="s">
        <v>79</v>
      </c>
      <c r="AV1297" s="11" t="s">
        <v>79</v>
      </c>
      <c r="AW1297" s="11" t="s">
        <v>33</v>
      </c>
      <c r="AX1297" s="11" t="s">
        <v>69</v>
      </c>
      <c r="AY1297" s="214" t="s">
        <v>171</v>
      </c>
    </row>
    <row r="1298" spans="2:65" s="11" customFormat="1">
      <c r="B1298" s="203"/>
      <c r="C1298" s="204"/>
      <c r="D1298" s="215" t="s">
        <v>180</v>
      </c>
      <c r="E1298" s="216" t="s">
        <v>21</v>
      </c>
      <c r="F1298" s="217" t="s">
        <v>1813</v>
      </c>
      <c r="G1298" s="204"/>
      <c r="H1298" s="218">
        <v>14</v>
      </c>
      <c r="I1298" s="209"/>
      <c r="J1298" s="204"/>
      <c r="K1298" s="204"/>
      <c r="L1298" s="210"/>
      <c r="M1298" s="211"/>
      <c r="N1298" s="212"/>
      <c r="O1298" s="212"/>
      <c r="P1298" s="212"/>
      <c r="Q1298" s="212"/>
      <c r="R1298" s="212"/>
      <c r="S1298" s="212"/>
      <c r="T1298" s="213"/>
      <c r="AT1298" s="214" t="s">
        <v>180</v>
      </c>
      <c r="AU1298" s="214" t="s">
        <v>79</v>
      </c>
      <c r="AV1298" s="11" t="s">
        <v>79</v>
      </c>
      <c r="AW1298" s="11" t="s">
        <v>33</v>
      </c>
      <c r="AX1298" s="11" t="s">
        <v>69</v>
      </c>
      <c r="AY1298" s="214" t="s">
        <v>171</v>
      </c>
    </row>
    <row r="1299" spans="2:65" s="11" customFormat="1">
      <c r="B1299" s="203"/>
      <c r="C1299" s="204"/>
      <c r="D1299" s="215" t="s">
        <v>180</v>
      </c>
      <c r="E1299" s="216" t="s">
        <v>21</v>
      </c>
      <c r="F1299" s="217" t="s">
        <v>1814</v>
      </c>
      <c r="G1299" s="204"/>
      <c r="H1299" s="218">
        <v>147.5</v>
      </c>
      <c r="I1299" s="209"/>
      <c r="J1299" s="204"/>
      <c r="K1299" s="204"/>
      <c r="L1299" s="210"/>
      <c r="M1299" s="211"/>
      <c r="N1299" s="212"/>
      <c r="O1299" s="212"/>
      <c r="P1299" s="212"/>
      <c r="Q1299" s="212"/>
      <c r="R1299" s="212"/>
      <c r="S1299" s="212"/>
      <c r="T1299" s="213"/>
      <c r="AT1299" s="214" t="s">
        <v>180</v>
      </c>
      <c r="AU1299" s="214" t="s">
        <v>79</v>
      </c>
      <c r="AV1299" s="11" t="s">
        <v>79</v>
      </c>
      <c r="AW1299" s="11" t="s">
        <v>33</v>
      </c>
      <c r="AX1299" s="11" t="s">
        <v>69</v>
      </c>
      <c r="AY1299" s="214" t="s">
        <v>171</v>
      </c>
    </row>
    <row r="1300" spans="2:65" s="11" customFormat="1">
      <c r="B1300" s="203"/>
      <c r="C1300" s="204"/>
      <c r="D1300" s="215" t="s">
        <v>180</v>
      </c>
      <c r="E1300" s="216" t="s">
        <v>21</v>
      </c>
      <c r="F1300" s="217" t="s">
        <v>1815</v>
      </c>
      <c r="G1300" s="204"/>
      <c r="H1300" s="218">
        <v>6.4</v>
      </c>
      <c r="I1300" s="209"/>
      <c r="J1300" s="204"/>
      <c r="K1300" s="204"/>
      <c r="L1300" s="210"/>
      <c r="M1300" s="211"/>
      <c r="N1300" s="212"/>
      <c r="O1300" s="212"/>
      <c r="P1300" s="212"/>
      <c r="Q1300" s="212"/>
      <c r="R1300" s="212"/>
      <c r="S1300" s="212"/>
      <c r="T1300" s="213"/>
      <c r="AT1300" s="214" t="s">
        <v>180</v>
      </c>
      <c r="AU1300" s="214" t="s">
        <v>79</v>
      </c>
      <c r="AV1300" s="11" t="s">
        <v>79</v>
      </c>
      <c r="AW1300" s="11" t="s">
        <v>33</v>
      </c>
      <c r="AX1300" s="11" t="s">
        <v>69</v>
      </c>
      <c r="AY1300" s="214" t="s">
        <v>171</v>
      </c>
    </row>
    <row r="1301" spans="2:65" s="11" customFormat="1">
      <c r="B1301" s="203"/>
      <c r="C1301" s="204"/>
      <c r="D1301" s="215" t="s">
        <v>180</v>
      </c>
      <c r="E1301" s="216" t="s">
        <v>21</v>
      </c>
      <c r="F1301" s="217" t="s">
        <v>1816</v>
      </c>
      <c r="G1301" s="204"/>
      <c r="H1301" s="218">
        <v>47.7</v>
      </c>
      <c r="I1301" s="209"/>
      <c r="J1301" s="204"/>
      <c r="K1301" s="204"/>
      <c r="L1301" s="210"/>
      <c r="M1301" s="211"/>
      <c r="N1301" s="212"/>
      <c r="O1301" s="212"/>
      <c r="P1301" s="212"/>
      <c r="Q1301" s="212"/>
      <c r="R1301" s="212"/>
      <c r="S1301" s="212"/>
      <c r="T1301" s="213"/>
      <c r="AT1301" s="214" t="s">
        <v>180</v>
      </c>
      <c r="AU1301" s="214" t="s">
        <v>79</v>
      </c>
      <c r="AV1301" s="11" t="s">
        <v>79</v>
      </c>
      <c r="AW1301" s="11" t="s">
        <v>33</v>
      </c>
      <c r="AX1301" s="11" t="s">
        <v>69</v>
      </c>
      <c r="AY1301" s="214" t="s">
        <v>171</v>
      </c>
    </row>
    <row r="1302" spans="2:65" s="11" customFormat="1">
      <c r="B1302" s="203"/>
      <c r="C1302" s="204"/>
      <c r="D1302" s="215" t="s">
        <v>180</v>
      </c>
      <c r="E1302" s="216" t="s">
        <v>21</v>
      </c>
      <c r="F1302" s="217" t="s">
        <v>1817</v>
      </c>
      <c r="G1302" s="204"/>
      <c r="H1302" s="218">
        <v>5.4</v>
      </c>
      <c r="I1302" s="209"/>
      <c r="J1302" s="204"/>
      <c r="K1302" s="204"/>
      <c r="L1302" s="210"/>
      <c r="M1302" s="211"/>
      <c r="N1302" s="212"/>
      <c r="O1302" s="212"/>
      <c r="P1302" s="212"/>
      <c r="Q1302" s="212"/>
      <c r="R1302" s="212"/>
      <c r="S1302" s="212"/>
      <c r="T1302" s="213"/>
      <c r="AT1302" s="214" t="s">
        <v>180</v>
      </c>
      <c r="AU1302" s="214" t="s">
        <v>79</v>
      </c>
      <c r="AV1302" s="11" t="s">
        <v>79</v>
      </c>
      <c r="AW1302" s="11" t="s">
        <v>33</v>
      </c>
      <c r="AX1302" s="11" t="s">
        <v>69</v>
      </c>
      <c r="AY1302" s="214" t="s">
        <v>171</v>
      </c>
    </row>
    <row r="1303" spans="2:65" s="12" customFormat="1">
      <c r="B1303" s="219"/>
      <c r="C1303" s="220"/>
      <c r="D1303" s="215" t="s">
        <v>180</v>
      </c>
      <c r="E1303" s="221" t="s">
        <v>21</v>
      </c>
      <c r="F1303" s="222" t="s">
        <v>1818</v>
      </c>
      <c r="G1303" s="220"/>
      <c r="H1303" s="223" t="s">
        <v>21</v>
      </c>
      <c r="I1303" s="224"/>
      <c r="J1303" s="220"/>
      <c r="K1303" s="220"/>
      <c r="L1303" s="225"/>
      <c r="M1303" s="226"/>
      <c r="N1303" s="227"/>
      <c r="O1303" s="227"/>
      <c r="P1303" s="227"/>
      <c r="Q1303" s="227"/>
      <c r="R1303" s="227"/>
      <c r="S1303" s="227"/>
      <c r="T1303" s="228"/>
      <c r="AT1303" s="229" t="s">
        <v>180</v>
      </c>
      <c r="AU1303" s="229" t="s">
        <v>79</v>
      </c>
      <c r="AV1303" s="12" t="s">
        <v>77</v>
      </c>
      <c r="AW1303" s="12" t="s">
        <v>33</v>
      </c>
      <c r="AX1303" s="12" t="s">
        <v>69</v>
      </c>
      <c r="AY1303" s="229" t="s">
        <v>171</v>
      </c>
    </row>
    <row r="1304" spans="2:65" s="11" customFormat="1">
      <c r="B1304" s="203"/>
      <c r="C1304" s="204"/>
      <c r="D1304" s="215" t="s">
        <v>180</v>
      </c>
      <c r="E1304" s="216" t="s">
        <v>21</v>
      </c>
      <c r="F1304" s="217" t="s">
        <v>1819</v>
      </c>
      <c r="G1304" s="204"/>
      <c r="H1304" s="218">
        <v>8.26</v>
      </c>
      <c r="I1304" s="209"/>
      <c r="J1304" s="204"/>
      <c r="K1304" s="204"/>
      <c r="L1304" s="210"/>
      <c r="M1304" s="211"/>
      <c r="N1304" s="212"/>
      <c r="O1304" s="212"/>
      <c r="P1304" s="212"/>
      <c r="Q1304" s="212"/>
      <c r="R1304" s="212"/>
      <c r="S1304" s="212"/>
      <c r="T1304" s="213"/>
      <c r="AT1304" s="214" t="s">
        <v>180</v>
      </c>
      <c r="AU1304" s="214" t="s">
        <v>79</v>
      </c>
      <c r="AV1304" s="11" t="s">
        <v>79</v>
      </c>
      <c r="AW1304" s="11" t="s">
        <v>33</v>
      </c>
      <c r="AX1304" s="11" t="s">
        <v>69</v>
      </c>
      <c r="AY1304" s="214" t="s">
        <v>171</v>
      </c>
    </row>
    <row r="1305" spans="2:65" s="11" customFormat="1">
      <c r="B1305" s="203"/>
      <c r="C1305" s="204"/>
      <c r="D1305" s="215" t="s">
        <v>180</v>
      </c>
      <c r="E1305" s="216" t="s">
        <v>21</v>
      </c>
      <c r="F1305" s="217" t="s">
        <v>686</v>
      </c>
      <c r="G1305" s="204"/>
      <c r="H1305" s="218">
        <v>12.2</v>
      </c>
      <c r="I1305" s="209"/>
      <c r="J1305" s="204"/>
      <c r="K1305" s="204"/>
      <c r="L1305" s="210"/>
      <c r="M1305" s="211"/>
      <c r="N1305" s="212"/>
      <c r="O1305" s="212"/>
      <c r="P1305" s="212"/>
      <c r="Q1305" s="212"/>
      <c r="R1305" s="212"/>
      <c r="S1305" s="212"/>
      <c r="T1305" s="213"/>
      <c r="AT1305" s="214" t="s">
        <v>180</v>
      </c>
      <c r="AU1305" s="214" t="s">
        <v>79</v>
      </c>
      <c r="AV1305" s="11" t="s">
        <v>79</v>
      </c>
      <c r="AW1305" s="11" t="s">
        <v>33</v>
      </c>
      <c r="AX1305" s="11" t="s">
        <v>69</v>
      </c>
      <c r="AY1305" s="214" t="s">
        <v>171</v>
      </c>
    </row>
    <row r="1306" spans="2:65" s="12" customFormat="1">
      <c r="B1306" s="219"/>
      <c r="C1306" s="220"/>
      <c r="D1306" s="215" t="s">
        <v>180</v>
      </c>
      <c r="E1306" s="221" t="s">
        <v>21</v>
      </c>
      <c r="F1306" s="222" t="s">
        <v>1820</v>
      </c>
      <c r="G1306" s="220"/>
      <c r="H1306" s="223" t="s">
        <v>21</v>
      </c>
      <c r="I1306" s="224"/>
      <c r="J1306" s="220"/>
      <c r="K1306" s="220"/>
      <c r="L1306" s="225"/>
      <c r="M1306" s="226"/>
      <c r="N1306" s="227"/>
      <c r="O1306" s="227"/>
      <c r="P1306" s="227"/>
      <c r="Q1306" s="227"/>
      <c r="R1306" s="227"/>
      <c r="S1306" s="227"/>
      <c r="T1306" s="228"/>
      <c r="AT1306" s="229" t="s">
        <v>180</v>
      </c>
      <c r="AU1306" s="229" t="s">
        <v>79</v>
      </c>
      <c r="AV1306" s="12" t="s">
        <v>77</v>
      </c>
      <c r="AW1306" s="12" t="s">
        <v>33</v>
      </c>
      <c r="AX1306" s="12" t="s">
        <v>69</v>
      </c>
      <c r="AY1306" s="229" t="s">
        <v>171</v>
      </c>
    </row>
    <row r="1307" spans="2:65" s="11" customFormat="1">
      <c r="B1307" s="203"/>
      <c r="C1307" s="204"/>
      <c r="D1307" s="215" t="s">
        <v>180</v>
      </c>
      <c r="E1307" s="216" t="s">
        <v>21</v>
      </c>
      <c r="F1307" s="217" t="s">
        <v>1821</v>
      </c>
      <c r="G1307" s="204"/>
      <c r="H1307" s="218">
        <v>7.3</v>
      </c>
      <c r="I1307" s="209"/>
      <c r="J1307" s="204"/>
      <c r="K1307" s="204"/>
      <c r="L1307" s="210"/>
      <c r="M1307" s="211"/>
      <c r="N1307" s="212"/>
      <c r="O1307" s="212"/>
      <c r="P1307" s="212"/>
      <c r="Q1307" s="212"/>
      <c r="R1307" s="212"/>
      <c r="S1307" s="212"/>
      <c r="T1307" s="213"/>
      <c r="AT1307" s="214" t="s">
        <v>180</v>
      </c>
      <c r="AU1307" s="214" t="s">
        <v>79</v>
      </c>
      <c r="AV1307" s="11" t="s">
        <v>79</v>
      </c>
      <c r="AW1307" s="11" t="s">
        <v>33</v>
      </c>
      <c r="AX1307" s="11" t="s">
        <v>69</v>
      </c>
      <c r="AY1307" s="214" t="s">
        <v>171</v>
      </c>
    </row>
    <row r="1308" spans="2:65" s="11" customFormat="1">
      <c r="B1308" s="203"/>
      <c r="C1308" s="204"/>
      <c r="D1308" s="215" t="s">
        <v>180</v>
      </c>
      <c r="E1308" s="216" t="s">
        <v>21</v>
      </c>
      <c r="F1308" s="217" t="s">
        <v>1822</v>
      </c>
      <c r="G1308" s="204"/>
      <c r="H1308" s="218">
        <v>6.5</v>
      </c>
      <c r="I1308" s="209"/>
      <c r="J1308" s="204"/>
      <c r="K1308" s="204"/>
      <c r="L1308" s="210"/>
      <c r="M1308" s="211"/>
      <c r="N1308" s="212"/>
      <c r="O1308" s="212"/>
      <c r="P1308" s="212"/>
      <c r="Q1308" s="212"/>
      <c r="R1308" s="212"/>
      <c r="S1308" s="212"/>
      <c r="T1308" s="213"/>
      <c r="AT1308" s="214" t="s">
        <v>180</v>
      </c>
      <c r="AU1308" s="214" t="s">
        <v>79</v>
      </c>
      <c r="AV1308" s="11" t="s">
        <v>79</v>
      </c>
      <c r="AW1308" s="11" t="s">
        <v>33</v>
      </c>
      <c r="AX1308" s="11" t="s">
        <v>69</v>
      </c>
      <c r="AY1308" s="214" t="s">
        <v>171</v>
      </c>
    </row>
    <row r="1309" spans="2:65" s="11" customFormat="1">
      <c r="B1309" s="203"/>
      <c r="C1309" s="204"/>
      <c r="D1309" s="215" t="s">
        <v>180</v>
      </c>
      <c r="E1309" s="216" t="s">
        <v>21</v>
      </c>
      <c r="F1309" s="217" t="s">
        <v>1823</v>
      </c>
      <c r="G1309" s="204"/>
      <c r="H1309" s="218">
        <v>6.15</v>
      </c>
      <c r="I1309" s="209"/>
      <c r="J1309" s="204"/>
      <c r="K1309" s="204"/>
      <c r="L1309" s="210"/>
      <c r="M1309" s="211"/>
      <c r="N1309" s="212"/>
      <c r="O1309" s="212"/>
      <c r="P1309" s="212"/>
      <c r="Q1309" s="212"/>
      <c r="R1309" s="212"/>
      <c r="S1309" s="212"/>
      <c r="T1309" s="213"/>
      <c r="AT1309" s="214" t="s">
        <v>180</v>
      </c>
      <c r="AU1309" s="214" t="s">
        <v>79</v>
      </c>
      <c r="AV1309" s="11" t="s">
        <v>79</v>
      </c>
      <c r="AW1309" s="11" t="s">
        <v>33</v>
      </c>
      <c r="AX1309" s="11" t="s">
        <v>69</v>
      </c>
      <c r="AY1309" s="214" t="s">
        <v>171</v>
      </c>
    </row>
    <row r="1310" spans="2:65" s="11" customFormat="1">
      <c r="B1310" s="203"/>
      <c r="C1310" s="204"/>
      <c r="D1310" s="205" t="s">
        <v>180</v>
      </c>
      <c r="E1310" s="206" t="s">
        <v>21</v>
      </c>
      <c r="F1310" s="207" t="s">
        <v>1824</v>
      </c>
      <c r="G1310" s="204"/>
      <c r="H1310" s="208">
        <v>19.32</v>
      </c>
      <c r="I1310" s="209"/>
      <c r="J1310" s="204"/>
      <c r="K1310" s="204"/>
      <c r="L1310" s="210"/>
      <c r="M1310" s="211"/>
      <c r="N1310" s="212"/>
      <c r="O1310" s="212"/>
      <c r="P1310" s="212"/>
      <c r="Q1310" s="212"/>
      <c r="R1310" s="212"/>
      <c r="S1310" s="212"/>
      <c r="T1310" s="213"/>
      <c r="AT1310" s="214" t="s">
        <v>180</v>
      </c>
      <c r="AU1310" s="214" t="s">
        <v>79</v>
      </c>
      <c r="AV1310" s="11" t="s">
        <v>79</v>
      </c>
      <c r="AW1310" s="11" t="s">
        <v>33</v>
      </c>
      <c r="AX1310" s="11" t="s">
        <v>69</v>
      </c>
      <c r="AY1310" s="214" t="s">
        <v>171</v>
      </c>
    </row>
    <row r="1311" spans="2:65" s="1" customFormat="1" ht="22.5" customHeight="1">
      <c r="B1311" s="39"/>
      <c r="C1311" s="191" t="s">
        <v>1825</v>
      </c>
      <c r="D1311" s="191" t="s">
        <v>173</v>
      </c>
      <c r="E1311" s="192" t="s">
        <v>1826</v>
      </c>
      <c r="F1311" s="193" t="s">
        <v>1827</v>
      </c>
      <c r="G1311" s="194" t="s">
        <v>285</v>
      </c>
      <c r="H1311" s="195">
        <v>3</v>
      </c>
      <c r="I1311" s="196"/>
      <c r="J1311" s="197">
        <f>ROUND(I1311*H1311,2)</f>
        <v>0</v>
      </c>
      <c r="K1311" s="193" t="s">
        <v>177</v>
      </c>
      <c r="L1311" s="59"/>
      <c r="M1311" s="198" t="s">
        <v>21</v>
      </c>
      <c r="N1311" s="199" t="s">
        <v>40</v>
      </c>
      <c r="O1311" s="40"/>
      <c r="P1311" s="200">
        <f>O1311*H1311</f>
        <v>0</v>
      </c>
      <c r="Q1311" s="200">
        <v>2.5000000000000001E-4</v>
      </c>
      <c r="R1311" s="200">
        <f>Q1311*H1311</f>
        <v>7.5000000000000002E-4</v>
      </c>
      <c r="S1311" s="200">
        <v>0</v>
      </c>
      <c r="T1311" s="201">
        <f>S1311*H1311</f>
        <v>0</v>
      </c>
      <c r="AR1311" s="22" t="s">
        <v>249</v>
      </c>
      <c r="AT1311" s="22" t="s">
        <v>173</v>
      </c>
      <c r="AU1311" s="22" t="s">
        <v>79</v>
      </c>
      <c r="AY1311" s="22" t="s">
        <v>171</v>
      </c>
      <c r="BE1311" s="202">
        <f>IF(N1311="základní",J1311,0)</f>
        <v>0</v>
      </c>
      <c r="BF1311" s="202">
        <f>IF(N1311="snížená",J1311,0)</f>
        <v>0</v>
      </c>
      <c r="BG1311" s="202">
        <f>IF(N1311="zákl. přenesená",J1311,0)</f>
        <v>0</v>
      </c>
      <c r="BH1311" s="202">
        <f>IF(N1311="sníž. přenesená",J1311,0)</f>
        <v>0</v>
      </c>
      <c r="BI1311" s="202">
        <f>IF(N1311="nulová",J1311,0)</f>
        <v>0</v>
      </c>
      <c r="BJ1311" s="22" t="s">
        <v>77</v>
      </c>
      <c r="BK1311" s="202">
        <f>ROUND(I1311*H1311,2)</f>
        <v>0</v>
      </c>
      <c r="BL1311" s="22" t="s">
        <v>249</v>
      </c>
      <c r="BM1311" s="22" t="s">
        <v>1828</v>
      </c>
    </row>
    <row r="1312" spans="2:65" s="11" customFormat="1">
      <c r="B1312" s="203"/>
      <c r="C1312" s="204"/>
      <c r="D1312" s="215" t="s">
        <v>180</v>
      </c>
      <c r="E1312" s="216" t="s">
        <v>21</v>
      </c>
      <c r="F1312" s="217" t="s">
        <v>1829</v>
      </c>
      <c r="G1312" s="204"/>
      <c r="H1312" s="218">
        <v>1</v>
      </c>
      <c r="I1312" s="209"/>
      <c r="J1312" s="204"/>
      <c r="K1312" s="204"/>
      <c r="L1312" s="210"/>
      <c r="M1312" s="211"/>
      <c r="N1312" s="212"/>
      <c r="O1312" s="212"/>
      <c r="P1312" s="212"/>
      <c r="Q1312" s="212"/>
      <c r="R1312" s="212"/>
      <c r="S1312" s="212"/>
      <c r="T1312" s="213"/>
      <c r="AT1312" s="214" t="s">
        <v>180</v>
      </c>
      <c r="AU1312" s="214" t="s">
        <v>79</v>
      </c>
      <c r="AV1312" s="11" t="s">
        <v>79</v>
      </c>
      <c r="AW1312" s="11" t="s">
        <v>33</v>
      </c>
      <c r="AX1312" s="11" t="s">
        <v>69</v>
      </c>
      <c r="AY1312" s="214" t="s">
        <v>171</v>
      </c>
    </row>
    <row r="1313" spans="2:65" s="11" customFormat="1">
      <c r="B1313" s="203"/>
      <c r="C1313" s="204"/>
      <c r="D1313" s="205" t="s">
        <v>180</v>
      </c>
      <c r="E1313" s="206" t="s">
        <v>21</v>
      </c>
      <c r="F1313" s="207" t="s">
        <v>1830</v>
      </c>
      <c r="G1313" s="204"/>
      <c r="H1313" s="208">
        <v>2</v>
      </c>
      <c r="I1313" s="209"/>
      <c r="J1313" s="204"/>
      <c r="K1313" s="204"/>
      <c r="L1313" s="210"/>
      <c r="M1313" s="211"/>
      <c r="N1313" s="212"/>
      <c r="O1313" s="212"/>
      <c r="P1313" s="212"/>
      <c r="Q1313" s="212"/>
      <c r="R1313" s="212"/>
      <c r="S1313" s="212"/>
      <c r="T1313" s="213"/>
      <c r="AT1313" s="214" t="s">
        <v>180</v>
      </c>
      <c r="AU1313" s="214" t="s">
        <v>79</v>
      </c>
      <c r="AV1313" s="11" t="s">
        <v>79</v>
      </c>
      <c r="AW1313" s="11" t="s">
        <v>33</v>
      </c>
      <c r="AX1313" s="11" t="s">
        <v>69</v>
      </c>
      <c r="AY1313" s="214" t="s">
        <v>171</v>
      </c>
    </row>
    <row r="1314" spans="2:65" s="1" customFormat="1" ht="44.25" customHeight="1">
      <c r="B1314" s="39"/>
      <c r="C1314" s="230" t="s">
        <v>1831</v>
      </c>
      <c r="D1314" s="230" t="s">
        <v>290</v>
      </c>
      <c r="E1314" s="231" t="s">
        <v>1832</v>
      </c>
      <c r="F1314" s="232" t="s">
        <v>1833</v>
      </c>
      <c r="G1314" s="233" t="s">
        <v>285</v>
      </c>
      <c r="H1314" s="234">
        <v>1</v>
      </c>
      <c r="I1314" s="235"/>
      <c r="J1314" s="236">
        <f>ROUND(I1314*H1314,2)</f>
        <v>0</v>
      </c>
      <c r="K1314" s="232" t="s">
        <v>21</v>
      </c>
      <c r="L1314" s="237"/>
      <c r="M1314" s="238" t="s">
        <v>21</v>
      </c>
      <c r="N1314" s="239" t="s">
        <v>40</v>
      </c>
      <c r="O1314" s="40"/>
      <c r="P1314" s="200">
        <f>O1314*H1314</f>
        <v>0</v>
      </c>
      <c r="Q1314" s="200">
        <v>0.11799999999999999</v>
      </c>
      <c r="R1314" s="200">
        <f>Q1314*H1314</f>
        <v>0.11799999999999999</v>
      </c>
      <c r="S1314" s="200">
        <v>0</v>
      </c>
      <c r="T1314" s="201">
        <f>S1314*H1314</f>
        <v>0</v>
      </c>
      <c r="AR1314" s="22" t="s">
        <v>345</v>
      </c>
      <c r="AT1314" s="22" t="s">
        <v>290</v>
      </c>
      <c r="AU1314" s="22" t="s">
        <v>79</v>
      </c>
      <c r="AY1314" s="22" t="s">
        <v>171</v>
      </c>
      <c r="BE1314" s="202">
        <f>IF(N1314="základní",J1314,0)</f>
        <v>0</v>
      </c>
      <c r="BF1314" s="202">
        <f>IF(N1314="snížená",J1314,0)</f>
        <v>0</v>
      </c>
      <c r="BG1314" s="202">
        <f>IF(N1314="zákl. přenesená",J1314,0)</f>
        <v>0</v>
      </c>
      <c r="BH1314" s="202">
        <f>IF(N1314="sníž. přenesená",J1314,0)</f>
        <v>0</v>
      </c>
      <c r="BI1314" s="202">
        <f>IF(N1314="nulová",J1314,0)</f>
        <v>0</v>
      </c>
      <c r="BJ1314" s="22" t="s">
        <v>77</v>
      </c>
      <c r="BK1314" s="202">
        <f>ROUND(I1314*H1314,2)</f>
        <v>0</v>
      </c>
      <c r="BL1314" s="22" t="s">
        <v>249</v>
      </c>
      <c r="BM1314" s="22" t="s">
        <v>1834</v>
      </c>
    </row>
    <row r="1315" spans="2:65" s="1" customFormat="1" ht="44.25" customHeight="1">
      <c r="B1315" s="39"/>
      <c r="C1315" s="230" t="s">
        <v>1835</v>
      </c>
      <c r="D1315" s="230" t="s">
        <v>290</v>
      </c>
      <c r="E1315" s="231" t="s">
        <v>1836</v>
      </c>
      <c r="F1315" s="232" t="s">
        <v>1837</v>
      </c>
      <c r="G1315" s="233" t="s">
        <v>285</v>
      </c>
      <c r="H1315" s="234">
        <v>2</v>
      </c>
      <c r="I1315" s="235"/>
      <c r="J1315" s="236">
        <f>ROUND(I1315*H1315,2)</f>
        <v>0</v>
      </c>
      <c r="K1315" s="232" t="s">
        <v>21</v>
      </c>
      <c r="L1315" s="237"/>
      <c r="M1315" s="238" t="s">
        <v>21</v>
      </c>
      <c r="N1315" s="239" t="s">
        <v>40</v>
      </c>
      <c r="O1315" s="40"/>
      <c r="P1315" s="200">
        <f>O1315*H1315</f>
        <v>0</v>
      </c>
      <c r="Q1315" s="200">
        <v>6.2E-2</v>
      </c>
      <c r="R1315" s="200">
        <f>Q1315*H1315</f>
        <v>0.124</v>
      </c>
      <c r="S1315" s="200">
        <v>0</v>
      </c>
      <c r="T1315" s="201">
        <f>S1315*H1315</f>
        <v>0</v>
      </c>
      <c r="AR1315" s="22" t="s">
        <v>345</v>
      </c>
      <c r="AT1315" s="22" t="s">
        <v>290</v>
      </c>
      <c r="AU1315" s="22" t="s">
        <v>79</v>
      </c>
      <c r="AY1315" s="22" t="s">
        <v>171</v>
      </c>
      <c r="BE1315" s="202">
        <f>IF(N1315="základní",J1315,0)</f>
        <v>0</v>
      </c>
      <c r="BF1315" s="202">
        <f>IF(N1315="snížená",J1315,0)</f>
        <v>0</v>
      </c>
      <c r="BG1315" s="202">
        <f>IF(N1315="zákl. přenesená",J1315,0)</f>
        <v>0</v>
      </c>
      <c r="BH1315" s="202">
        <f>IF(N1315="sníž. přenesená",J1315,0)</f>
        <v>0</v>
      </c>
      <c r="BI1315" s="202">
        <f>IF(N1315="nulová",J1315,0)</f>
        <v>0</v>
      </c>
      <c r="BJ1315" s="22" t="s">
        <v>77</v>
      </c>
      <c r="BK1315" s="202">
        <f>ROUND(I1315*H1315,2)</f>
        <v>0</v>
      </c>
      <c r="BL1315" s="22" t="s">
        <v>249</v>
      </c>
      <c r="BM1315" s="22" t="s">
        <v>1838</v>
      </c>
    </row>
    <row r="1316" spans="2:65" s="1" customFormat="1" ht="31.5" customHeight="1">
      <c r="B1316" s="39"/>
      <c r="C1316" s="191" t="s">
        <v>1839</v>
      </c>
      <c r="D1316" s="191" t="s">
        <v>173</v>
      </c>
      <c r="E1316" s="192" t="s">
        <v>1840</v>
      </c>
      <c r="F1316" s="193" t="s">
        <v>1841</v>
      </c>
      <c r="G1316" s="194" t="s">
        <v>285</v>
      </c>
      <c r="H1316" s="195">
        <v>1</v>
      </c>
      <c r="I1316" s="196"/>
      <c r="J1316" s="197">
        <f>ROUND(I1316*H1316,2)</f>
        <v>0</v>
      </c>
      <c r="K1316" s="193" t="s">
        <v>21</v>
      </c>
      <c r="L1316" s="59"/>
      <c r="M1316" s="198" t="s">
        <v>21</v>
      </c>
      <c r="N1316" s="199" t="s">
        <v>40</v>
      </c>
      <c r="O1316" s="40"/>
      <c r="P1316" s="200">
        <f>O1316*H1316</f>
        <v>0</v>
      </c>
      <c r="Q1316" s="200">
        <v>0.06</v>
      </c>
      <c r="R1316" s="200">
        <f>Q1316*H1316</f>
        <v>0.06</v>
      </c>
      <c r="S1316" s="200">
        <v>0</v>
      </c>
      <c r="T1316" s="201">
        <f>S1316*H1316</f>
        <v>0</v>
      </c>
      <c r="AR1316" s="22" t="s">
        <v>178</v>
      </c>
      <c r="AT1316" s="22" t="s">
        <v>173</v>
      </c>
      <c r="AU1316" s="22" t="s">
        <v>79</v>
      </c>
      <c r="AY1316" s="22" t="s">
        <v>171</v>
      </c>
      <c r="BE1316" s="202">
        <f>IF(N1316="základní",J1316,0)</f>
        <v>0</v>
      </c>
      <c r="BF1316" s="202">
        <f>IF(N1316="snížená",J1316,0)</f>
        <v>0</v>
      </c>
      <c r="BG1316" s="202">
        <f>IF(N1316="zákl. přenesená",J1316,0)</f>
        <v>0</v>
      </c>
      <c r="BH1316" s="202">
        <f>IF(N1316="sníž. přenesená",J1316,0)</f>
        <v>0</v>
      </c>
      <c r="BI1316" s="202">
        <f>IF(N1316="nulová",J1316,0)</f>
        <v>0</v>
      </c>
      <c r="BJ1316" s="22" t="s">
        <v>77</v>
      </c>
      <c r="BK1316" s="202">
        <f>ROUND(I1316*H1316,2)</f>
        <v>0</v>
      </c>
      <c r="BL1316" s="22" t="s">
        <v>178</v>
      </c>
      <c r="BM1316" s="22" t="s">
        <v>1842</v>
      </c>
    </row>
    <row r="1317" spans="2:65" s="1" customFormat="1" ht="31.5" customHeight="1">
      <c r="B1317" s="39"/>
      <c r="C1317" s="191" t="s">
        <v>1843</v>
      </c>
      <c r="D1317" s="191" t="s">
        <v>173</v>
      </c>
      <c r="E1317" s="192" t="s">
        <v>1844</v>
      </c>
      <c r="F1317" s="193" t="s">
        <v>1845</v>
      </c>
      <c r="G1317" s="194" t="s">
        <v>285</v>
      </c>
      <c r="H1317" s="195">
        <v>1</v>
      </c>
      <c r="I1317" s="196"/>
      <c r="J1317" s="197">
        <f>ROUND(I1317*H1317,2)</f>
        <v>0</v>
      </c>
      <c r="K1317" s="193" t="s">
        <v>21</v>
      </c>
      <c r="L1317" s="59"/>
      <c r="M1317" s="198" t="s">
        <v>21</v>
      </c>
      <c r="N1317" s="199" t="s">
        <v>40</v>
      </c>
      <c r="O1317" s="40"/>
      <c r="P1317" s="200">
        <f>O1317*H1317</f>
        <v>0</v>
      </c>
      <c r="Q1317" s="200">
        <v>0.06</v>
      </c>
      <c r="R1317" s="200">
        <f>Q1317*H1317</f>
        <v>0.06</v>
      </c>
      <c r="S1317" s="200">
        <v>0</v>
      </c>
      <c r="T1317" s="201">
        <f>S1317*H1317</f>
        <v>0</v>
      </c>
      <c r="AR1317" s="22" t="s">
        <v>178</v>
      </c>
      <c r="AT1317" s="22" t="s">
        <v>173</v>
      </c>
      <c r="AU1317" s="22" t="s">
        <v>79</v>
      </c>
      <c r="AY1317" s="22" t="s">
        <v>171</v>
      </c>
      <c r="BE1317" s="202">
        <f>IF(N1317="základní",J1317,0)</f>
        <v>0</v>
      </c>
      <c r="BF1317" s="202">
        <f>IF(N1317="snížená",J1317,0)</f>
        <v>0</v>
      </c>
      <c r="BG1317" s="202">
        <f>IF(N1317="zákl. přenesená",J1317,0)</f>
        <v>0</v>
      </c>
      <c r="BH1317" s="202">
        <f>IF(N1317="sníž. přenesená",J1317,0)</f>
        <v>0</v>
      </c>
      <c r="BI1317" s="202">
        <f>IF(N1317="nulová",J1317,0)</f>
        <v>0</v>
      </c>
      <c r="BJ1317" s="22" t="s">
        <v>77</v>
      </c>
      <c r="BK1317" s="202">
        <f>ROUND(I1317*H1317,2)</f>
        <v>0</v>
      </c>
      <c r="BL1317" s="22" t="s">
        <v>178</v>
      </c>
      <c r="BM1317" s="22" t="s">
        <v>1846</v>
      </c>
    </row>
    <row r="1318" spans="2:65" s="1" customFormat="1" ht="22.5" customHeight="1">
      <c r="B1318" s="39"/>
      <c r="C1318" s="191" t="s">
        <v>1847</v>
      </c>
      <c r="D1318" s="191" t="s">
        <v>173</v>
      </c>
      <c r="E1318" s="192" t="s">
        <v>1848</v>
      </c>
      <c r="F1318" s="193" t="s">
        <v>1849</v>
      </c>
      <c r="G1318" s="194" t="s">
        <v>285</v>
      </c>
      <c r="H1318" s="195">
        <v>57</v>
      </c>
      <c r="I1318" s="196"/>
      <c r="J1318" s="197">
        <f>ROUND(I1318*H1318,2)</f>
        <v>0</v>
      </c>
      <c r="K1318" s="193" t="s">
        <v>177</v>
      </c>
      <c r="L1318" s="59"/>
      <c r="M1318" s="198" t="s">
        <v>21</v>
      </c>
      <c r="N1318" s="199" t="s">
        <v>40</v>
      </c>
      <c r="O1318" s="40"/>
      <c r="P1318" s="200">
        <f>O1318*H1318</f>
        <v>0</v>
      </c>
      <c r="Q1318" s="200">
        <v>0</v>
      </c>
      <c r="R1318" s="200">
        <f>Q1318*H1318</f>
        <v>0</v>
      </c>
      <c r="S1318" s="200">
        <v>0</v>
      </c>
      <c r="T1318" s="201">
        <f>S1318*H1318</f>
        <v>0</v>
      </c>
      <c r="AR1318" s="22" t="s">
        <v>249</v>
      </c>
      <c r="AT1318" s="22" t="s">
        <v>173</v>
      </c>
      <c r="AU1318" s="22" t="s">
        <v>79</v>
      </c>
      <c r="AY1318" s="22" t="s">
        <v>171</v>
      </c>
      <c r="BE1318" s="202">
        <f>IF(N1318="základní",J1318,0)</f>
        <v>0</v>
      </c>
      <c r="BF1318" s="202">
        <f>IF(N1318="snížená",J1318,0)</f>
        <v>0</v>
      </c>
      <c r="BG1318" s="202">
        <f>IF(N1318="zákl. přenesená",J1318,0)</f>
        <v>0</v>
      </c>
      <c r="BH1318" s="202">
        <f>IF(N1318="sníž. přenesená",J1318,0)</f>
        <v>0</v>
      </c>
      <c r="BI1318" s="202">
        <f>IF(N1318="nulová",J1318,0)</f>
        <v>0</v>
      </c>
      <c r="BJ1318" s="22" t="s">
        <v>77</v>
      </c>
      <c r="BK1318" s="202">
        <f>ROUND(I1318*H1318,2)</f>
        <v>0</v>
      </c>
      <c r="BL1318" s="22" t="s">
        <v>249</v>
      </c>
      <c r="BM1318" s="22" t="s">
        <v>1850</v>
      </c>
    </row>
    <row r="1319" spans="2:65" s="12" customFormat="1">
      <c r="B1319" s="219"/>
      <c r="C1319" s="220"/>
      <c r="D1319" s="215" t="s">
        <v>180</v>
      </c>
      <c r="E1319" s="221" t="s">
        <v>21</v>
      </c>
      <c r="F1319" s="222" t="s">
        <v>1002</v>
      </c>
      <c r="G1319" s="220"/>
      <c r="H1319" s="223" t="s">
        <v>21</v>
      </c>
      <c r="I1319" s="224"/>
      <c r="J1319" s="220"/>
      <c r="K1319" s="220"/>
      <c r="L1319" s="225"/>
      <c r="M1319" s="226"/>
      <c r="N1319" s="227"/>
      <c r="O1319" s="227"/>
      <c r="P1319" s="227"/>
      <c r="Q1319" s="227"/>
      <c r="R1319" s="227"/>
      <c r="S1319" s="227"/>
      <c r="T1319" s="228"/>
      <c r="AT1319" s="229" t="s">
        <v>180</v>
      </c>
      <c r="AU1319" s="229" t="s">
        <v>79</v>
      </c>
      <c r="AV1319" s="12" t="s">
        <v>77</v>
      </c>
      <c r="AW1319" s="12" t="s">
        <v>33</v>
      </c>
      <c r="AX1319" s="12" t="s">
        <v>69</v>
      </c>
      <c r="AY1319" s="229" t="s">
        <v>171</v>
      </c>
    </row>
    <row r="1320" spans="2:65" s="11" customFormat="1">
      <c r="B1320" s="203"/>
      <c r="C1320" s="204"/>
      <c r="D1320" s="215" t="s">
        <v>180</v>
      </c>
      <c r="E1320" s="216" t="s">
        <v>21</v>
      </c>
      <c r="F1320" s="217" t="s">
        <v>1004</v>
      </c>
      <c r="G1320" s="204"/>
      <c r="H1320" s="218">
        <v>4</v>
      </c>
      <c r="I1320" s="209"/>
      <c r="J1320" s="204"/>
      <c r="K1320" s="204"/>
      <c r="L1320" s="210"/>
      <c r="M1320" s="211"/>
      <c r="N1320" s="212"/>
      <c r="O1320" s="212"/>
      <c r="P1320" s="212"/>
      <c r="Q1320" s="212"/>
      <c r="R1320" s="212"/>
      <c r="S1320" s="212"/>
      <c r="T1320" s="213"/>
      <c r="AT1320" s="214" t="s">
        <v>180</v>
      </c>
      <c r="AU1320" s="214" t="s">
        <v>79</v>
      </c>
      <c r="AV1320" s="11" t="s">
        <v>79</v>
      </c>
      <c r="AW1320" s="11" t="s">
        <v>33</v>
      </c>
      <c r="AX1320" s="11" t="s">
        <v>69</v>
      </c>
      <c r="AY1320" s="214" t="s">
        <v>171</v>
      </c>
    </row>
    <row r="1321" spans="2:65" s="11" customFormat="1">
      <c r="B1321" s="203"/>
      <c r="C1321" s="204"/>
      <c r="D1321" s="215" t="s">
        <v>180</v>
      </c>
      <c r="E1321" s="216" t="s">
        <v>21</v>
      </c>
      <c r="F1321" s="217" t="s">
        <v>1005</v>
      </c>
      <c r="G1321" s="204"/>
      <c r="H1321" s="218">
        <v>8</v>
      </c>
      <c r="I1321" s="209"/>
      <c r="J1321" s="204"/>
      <c r="K1321" s="204"/>
      <c r="L1321" s="210"/>
      <c r="M1321" s="211"/>
      <c r="N1321" s="212"/>
      <c r="O1321" s="212"/>
      <c r="P1321" s="212"/>
      <c r="Q1321" s="212"/>
      <c r="R1321" s="212"/>
      <c r="S1321" s="212"/>
      <c r="T1321" s="213"/>
      <c r="AT1321" s="214" t="s">
        <v>180</v>
      </c>
      <c r="AU1321" s="214" t="s">
        <v>79</v>
      </c>
      <c r="AV1321" s="11" t="s">
        <v>79</v>
      </c>
      <c r="AW1321" s="11" t="s">
        <v>33</v>
      </c>
      <c r="AX1321" s="11" t="s">
        <v>69</v>
      </c>
      <c r="AY1321" s="214" t="s">
        <v>171</v>
      </c>
    </row>
    <row r="1322" spans="2:65" s="11" customFormat="1">
      <c r="B1322" s="203"/>
      <c r="C1322" s="204"/>
      <c r="D1322" s="215" t="s">
        <v>180</v>
      </c>
      <c r="E1322" s="216" t="s">
        <v>21</v>
      </c>
      <c r="F1322" s="217" t="s">
        <v>1006</v>
      </c>
      <c r="G1322" s="204"/>
      <c r="H1322" s="218">
        <v>9</v>
      </c>
      <c r="I1322" s="209"/>
      <c r="J1322" s="204"/>
      <c r="K1322" s="204"/>
      <c r="L1322" s="210"/>
      <c r="M1322" s="211"/>
      <c r="N1322" s="212"/>
      <c r="O1322" s="212"/>
      <c r="P1322" s="212"/>
      <c r="Q1322" s="212"/>
      <c r="R1322" s="212"/>
      <c r="S1322" s="212"/>
      <c r="T1322" s="213"/>
      <c r="AT1322" s="214" t="s">
        <v>180</v>
      </c>
      <c r="AU1322" s="214" t="s">
        <v>79</v>
      </c>
      <c r="AV1322" s="11" t="s">
        <v>79</v>
      </c>
      <c r="AW1322" s="11" t="s">
        <v>33</v>
      </c>
      <c r="AX1322" s="11" t="s">
        <v>69</v>
      </c>
      <c r="AY1322" s="214" t="s">
        <v>171</v>
      </c>
    </row>
    <row r="1323" spans="2:65" s="11" customFormat="1">
      <c r="B1323" s="203"/>
      <c r="C1323" s="204"/>
      <c r="D1323" s="215" t="s">
        <v>180</v>
      </c>
      <c r="E1323" s="216" t="s">
        <v>21</v>
      </c>
      <c r="F1323" s="217" t="s">
        <v>1007</v>
      </c>
      <c r="G1323" s="204"/>
      <c r="H1323" s="218">
        <v>2</v>
      </c>
      <c r="I1323" s="209"/>
      <c r="J1323" s="204"/>
      <c r="K1323" s="204"/>
      <c r="L1323" s="210"/>
      <c r="M1323" s="211"/>
      <c r="N1323" s="212"/>
      <c r="O1323" s="212"/>
      <c r="P1323" s="212"/>
      <c r="Q1323" s="212"/>
      <c r="R1323" s="212"/>
      <c r="S1323" s="212"/>
      <c r="T1323" s="213"/>
      <c r="AT1323" s="214" t="s">
        <v>180</v>
      </c>
      <c r="AU1323" s="214" t="s">
        <v>79</v>
      </c>
      <c r="AV1323" s="11" t="s">
        <v>79</v>
      </c>
      <c r="AW1323" s="11" t="s">
        <v>33</v>
      </c>
      <c r="AX1323" s="11" t="s">
        <v>69</v>
      </c>
      <c r="AY1323" s="214" t="s">
        <v>171</v>
      </c>
    </row>
    <row r="1324" spans="2:65" s="11" customFormat="1">
      <c r="B1324" s="203"/>
      <c r="C1324" s="204"/>
      <c r="D1324" s="215" t="s">
        <v>180</v>
      </c>
      <c r="E1324" s="216" t="s">
        <v>21</v>
      </c>
      <c r="F1324" s="217" t="s">
        <v>1008</v>
      </c>
      <c r="G1324" s="204"/>
      <c r="H1324" s="218">
        <v>1</v>
      </c>
      <c r="I1324" s="209"/>
      <c r="J1324" s="204"/>
      <c r="K1324" s="204"/>
      <c r="L1324" s="210"/>
      <c r="M1324" s="211"/>
      <c r="N1324" s="212"/>
      <c r="O1324" s="212"/>
      <c r="P1324" s="212"/>
      <c r="Q1324" s="212"/>
      <c r="R1324" s="212"/>
      <c r="S1324" s="212"/>
      <c r="T1324" s="213"/>
      <c r="AT1324" s="214" t="s">
        <v>180</v>
      </c>
      <c r="AU1324" s="214" t="s">
        <v>79</v>
      </c>
      <c r="AV1324" s="11" t="s">
        <v>79</v>
      </c>
      <c r="AW1324" s="11" t="s">
        <v>33</v>
      </c>
      <c r="AX1324" s="11" t="s">
        <v>69</v>
      </c>
      <c r="AY1324" s="214" t="s">
        <v>171</v>
      </c>
    </row>
    <row r="1325" spans="2:65" s="11" customFormat="1">
      <c r="B1325" s="203"/>
      <c r="C1325" s="204"/>
      <c r="D1325" s="215" t="s">
        <v>180</v>
      </c>
      <c r="E1325" s="216" t="s">
        <v>21</v>
      </c>
      <c r="F1325" s="217" t="s">
        <v>1009</v>
      </c>
      <c r="G1325" s="204"/>
      <c r="H1325" s="218">
        <v>1</v>
      </c>
      <c r="I1325" s="209"/>
      <c r="J1325" s="204"/>
      <c r="K1325" s="204"/>
      <c r="L1325" s="210"/>
      <c r="M1325" s="211"/>
      <c r="N1325" s="212"/>
      <c r="O1325" s="212"/>
      <c r="P1325" s="212"/>
      <c r="Q1325" s="212"/>
      <c r="R1325" s="212"/>
      <c r="S1325" s="212"/>
      <c r="T1325" s="213"/>
      <c r="AT1325" s="214" t="s">
        <v>180</v>
      </c>
      <c r="AU1325" s="214" t="s">
        <v>79</v>
      </c>
      <c r="AV1325" s="11" t="s">
        <v>79</v>
      </c>
      <c r="AW1325" s="11" t="s">
        <v>33</v>
      </c>
      <c r="AX1325" s="11" t="s">
        <v>69</v>
      </c>
      <c r="AY1325" s="214" t="s">
        <v>171</v>
      </c>
    </row>
    <row r="1326" spans="2:65" s="11" customFormat="1">
      <c r="B1326" s="203"/>
      <c r="C1326" s="204"/>
      <c r="D1326" s="215" t="s">
        <v>180</v>
      </c>
      <c r="E1326" s="216" t="s">
        <v>21</v>
      </c>
      <c r="F1326" s="217" t="s">
        <v>1851</v>
      </c>
      <c r="G1326" s="204"/>
      <c r="H1326" s="218">
        <v>22</v>
      </c>
      <c r="I1326" s="209"/>
      <c r="J1326" s="204"/>
      <c r="K1326" s="204"/>
      <c r="L1326" s="210"/>
      <c r="M1326" s="211"/>
      <c r="N1326" s="212"/>
      <c r="O1326" s="212"/>
      <c r="P1326" s="212"/>
      <c r="Q1326" s="212"/>
      <c r="R1326" s="212"/>
      <c r="S1326" s="212"/>
      <c r="T1326" s="213"/>
      <c r="AT1326" s="214" t="s">
        <v>180</v>
      </c>
      <c r="AU1326" s="214" t="s">
        <v>79</v>
      </c>
      <c r="AV1326" s="11" t="s">
        <v>79</v>
      </c>
      <c r="AW1326" s="11" t="s">
        <v>33</v>
      </c>
      <c r="AX1326" s="11" t="s">
        <v>69</v>
      </c>
      <c r="AY1326" s="214" t="s">
        <v>171</v>
      </c>
    </row>
    <row r="1327" spans="2:65" s="11" customFormat="1">
      <c r="B1327" s="203"/>
      <c r="C1327" s="204"/>
      <c r="D1327" s="215" t="s">
        <v>180</v>
      </c>
      <c r="E1327" s="216" t="s">
        <v>21</v>
      </c>
      <c r="F1327" s="217" t="s">
        <v>1621</v>
      </c>
      <c r="G1327" s="204"/>
      <c r="H1327" s="218">
        <v>6</v>
      </c>
      <c r="I1327" s="209"/>
      <c r="J1327" s="204"/>
      <c r="K1327" s="204"/>
      <c r="L1327" s="210"/>
      <c r="M1327" s="211"/>
      <c r="N1327" s="212"/>
      <c r="O1327" s="212"/>
      <c r="P1327" s="212"/>
      <c r="Q1327" s="212"/>
      <c r="R1327" s="212"/>
      <c r="S1327" s="212"/>
      <c r="T1327" s="213"/>
      <c r="AT1327" s="214" t="s">
        <v>180</v>
      </c>
      <c r="AU1327" s="214" t="s">
        <v>79</v>
      </c>
      <c r="AV1327" s="11" t="s">
        <v>79</v>
      </c>
      <c r="AW1327" s="11" t="s">
        <v>33</v>
      </c>
      <c r="AX1327" s="11" t="s">
        <v>69</v>
      </c>
      <c r="AY1327" s="214" t="s">
        <v>171</v>
      </c>
    </row>
    <row r="1328" spans="2:65" s="11" customFormat="1">
      <c r="B1328" s="203"/>
      <c r="C1328" s="204"/>
      <c r="D1328" s="215" t="s">
        <v>180</v>
      </c>
      <c r="E1328" s="216" t="s">
        <v>21</v>
      </c>
      <c r="F1328" s="217" t="s">
        <v>1010</v>
      </c>
      <c r="G1328" s="204"/>
      <c r="H1328" s="218">
        <v>1</v>
      </c>
      <c r="I1328" s="209"/>
      <c r="J1328" s="204"/>
      <c r="K1328" s="204"/>
      <c r="L1328" s="210"/>
      <c r="M1328" s="211"/>
      <c r="N1328" s="212"/>
      <c r="O1328" s="212"/>
      <c r="P1328" s="212"/>
      <c r="Q1328" s="212"/>
      <c r="R1328" s="212"/>
      <c r="S1328" s="212"/>
      <c r="T1328" s="213"/>
      <c r="AT1328" s="214" t="s">
        <v>180</v>
      </c>
      <c r="AU1328" s="214" t="s">
        <v>79</v>
      </c>
      <c r="AV1328" s="11" t="s">
        <v>79</v>
      </c>
      <c r="AW1328" s="11" t="s">
        <v>33</v>
      </c>
      <c r="AX1328" s="11" t="s">
        <v>69</v>
      </c>
      <c r="AY1328" s="214" t="s">
        <v>171</v>
      </c>
    </row>
    <row r="1329" spans="2:65" s="11" customFormat="1">
      <c r="B1329" s="203"/>
      <c r="C1329" s="204"/>
      <c r="D1329" s="205" t="s">
        <v>180</v>
      </c>
      <c r="E1329" s="206" t="s">
        <v>21</v>
      </c>
      <c r="F1329" s="207" t="s">
        <v>1852</v>
      </c>
      <c r="G1329" s="204"/>
      <c r="H1329" s="208">
        <v>3</v>
      </c>
      <c r="I1329" s="209"/>
      <c r="J1329" s="204"/>
      <c r="K1329" s="204"/>
      <c r="L1329" s="210"/>
      <c r="M1329" s="211"/>
      <c r="N1329" s="212"/>
      <c r="O1329" s="212"/>
      <c r="P1329" s="212"/>
      <c r="Q1329" s="212"/>
      <c r="R1329" s="212"/>
      <c r="S1329" s="212"/>
      <c r="T1329" s="213"/>
      <c r="AT1329" s="214" t="s">
        <v>180</v>
      </c>
      <c r="AU1329" s="214" t="s">
        <v>79</v>
      </c>
      <c r="AV1329" s="11" t="s">
        <v>79</v>
      </c>
      <c r="AW1329" s="11" t="s">
        <v>33</v>
      </c>
      <c r="AX1329" s="11" t="s">
        <v>69</v>
      </c>
      <c r="AY1329" s="214" t="s">
        <v>171</v>
      </c>
    </row>
    <row r="1330" spans="2:65" s="1" customFormat="1" ht="31.5" customHeight="1">
      <c r="B1330" s="39"/>
      <c r="C1330" s="230" t="s">
        <v>1853</v>
      </c>
      <c r="D1330" s="230" t="s">
        <v>290</v>
      </c>
      <c r="E1330" s="231" t="s">
        <v>1854</v>
      </c>
      <c r="F1330" s="232" t="s">
        <v>1855</v>
      </c>
      <c r="G1330" s="233" t="s">
        <v>285</v>
      </c>
      <c r="H1330" s="234">
        <v>5</v>
      </c>
      <c r="I1330" s="235"/>
      <c r="J1330" s="236">
        <f>ROUND(I1330*H1330,2)</f>
        <v>0</v>
      </c>
      <c r="K1330" s="232" t="s">
        <v>177</v>
      </c>
      <c r="L1330" s="237"/>
      <c r="M1330" s="238" t="s">
        <v>21</v>
      </c>
      <c r="N1330" s="239" t="s">
        <v>40</v>
      </c>
      <c r="O1330" s="40"/>
      <c r="P1330" s="200">
        <f>O1330*H1330</f>
        <v>0</v>
      </c>
      <c r="Q1330" s="200">
        <v>1.6500000000000001E-2</v>
      </c>
      <c r="R1330" s="200">
        <f>Q1330*H1330</f>
        <v>8.2500000000000004E-2</v>
      </c>
      <c r="S1330" s="200">
        <v>0</v>
      </c>
      <c r="T1330" s="201">
        <f>S1330*H1330</f>
        <v>0</v>
      </c>
      <c r="AR1330" s="22" t="s">
        <v>345</v>
      </c>
      <c r="AT1330" s="22" t="s">
        <v>290</v>
      </c>
      <c r="AU1330" s="22" t="s">
        <v>79</v>
      </c>
      <c r="AY1330" s="22" t="s">
        <v>171</v>
      </c>
      <c r="BE1330" s="202">
        <f>IF(N1330="základní",J1330,0)</f>
        <v>0</v>
      </c>
      <c r="BF1330" s="202">
        <f>IF(N1330="snížená",J1330,0)</f>
        <v>0</v>
      </c>
      <c r="BG1330" s="202">
        <f>IF(N1330="zákl. přenesená",J1330,0)</f>
        <v>0</v>
      </c>
      <c r="BH1330" s="202">
        <f>IF(N1330="sníž. přenesená",J1330,0)</f>
        <v>0</v>
      </c>
      <c r="BI1330" s="202">
        <f>IF(N1330="nulová",J1330,0)</f>
        <v>0</v>
      </c>
      <c r="BJ1330" s="22" t="s">
        <v>77</v>
      </c>
      <c r="BK1330" s="202">
        <f>ROUND(I1330*H1330,2)</f>
        <v>0</v>
      </c>
      <c r="BL1330" s="22" t="s">
        <v>249</v>
      </c>
      <c r="BM1330" s="22" t="s">
        <v>1856</v>
      </c>
    </row>
    <row r="1331" spans="2:65" s="12" customFormat="1">
      <c r="B1331" s="219"/>
      <c r="C1331" s="220"/>
      <c r="D1331" s="215" t="s">
        <v>180</v>
      </c>
      <c r="E1331" s="221" t="s">
        <v>21</v>
      </c>
      <c r="F1331" s="222" t="s">
        <v>1002</v>
      </c>
      <c r="G1331" s="220"/>
      <c r="H1331" s="223" t="s">
        <v>21</v>
      </c>
      <c r="I1331" s="224"/>
      <c r="J1331" s="220"/>
      <c r="K1331" s="220"/>
      <c r="L1331" s="225"/>
      <c r="M1331" s="226"/>
      <c r="N1331" s="227"/>
      <c r="O1331" s="227"/>
      <c r="P1331" s="227"/>
      <c r="Q1331" s="227"/>
      <c r="R1331" s="227"/>
      <c r="S1331" s="227"/>
      <c r="T1331" s="228"/>
      <c r="AT1331" s="229" t="s">
        <v>180</v>
      </c>
      <c r="AU1331" s="229" t="s">
        <v>79</v>
      </c>
      <c r="AV1331" s="12" t="s">
        <v>77</v>
      </c>
      <c r="AW1331" s="12" t="s">
        <v>33</v>
      </c>
      <c r="AX1331" s="12" t="s">
        <v>69</v>
      </c>
      <c r="AY1331" s="229" t="s">
        <v>171</v>
      </c>
    </row>
    <row r="1332" spans="2:65" s="11" customFormat="1">
      <c r="B1332" s="203"/>
      <c r="C1332" s="204"/>
      <c r="D1332" s="215" t="s">
        <v>180</v>
      </c>
      <c r="E1332" s="216" t="s">
        <v>21</v>
      </c>
      <c r="F1332" s="217" t="s">
        <v>1007</v>
      </c>
      <c r="G1332" s="204"/>
      <c r="H1332" s="218">
        <v>2</v>
      </c>
      <c r="I1332" s="209"/>
      <c r="J1332" s="204"/>
      <c r="K1332" s="204"/>
      <c r="L1332" s="210"/>
      <c r="M1332" s="211"/>
      <c r="N1332" s="212"/>
      <c r="O1332" s="212"/>
      <c r="P1332" s="212"/>
      <c r="Q1332" s="212"/>
      <c r="R1332" s="212"/>
      <c r="S1332" s="212"/>
      <c r="T1332" s="213"/>
      <c r="AT1332" s="214" t="s">
        <v>180</v>
      </c>
      <c r="AU1332" s="214" t="s">
        <v>79</v>
      </c>
      <c r="AV1332" s="11" t="s">
        <v>79</v>
      </c>
      <c r="AW1332" s="11" t="s">
        <v>33</v>
      </c>
      <c r="AX1332" s="11" t="s">
        <v>69</v>
      </c>
      <c r="AY1332" s="214" t="s">
        <v>171</v>
      </c>
    </row>
    <row r="1333" spans="2:65" s="11" customFormat="1">
      <c r="B1333" s="203"/>
      <c r="C1333" s="204"/>
      <c r="D1333" s="205" t="s">
        <v>180</v>
      </c>
      <c r="E1333" s="206" t="s">
        <v>21</v>
      </c>
      <c r="F1333" s="207" t="s">
        <v>1852</v>
      </c>
      <c r="G1333" s="204"/>
      <c r="H1333" s="208">
        <v>3</v>
      </c>
      <c r="I1333" s="209"/>
      <c r="J1333" s="204"/>
      <c r="K1333" s="204"/>
      <c r="L1333" s="210"/>
      <c r="M1333" s="211"/>
      <c r="N1333" s="212"/>
      <c r="O1333" s="212"/>
      <c r="P1333" s="212"/>
      <c r="Q1333" s="212"/>
      <c r="R1333" s="212"/>
      <c r="S1333" s="212"/>
      <c r="T1333" s="213"/>
      <c r="AT1333" s="214" t="s">
        <v>180</v>
      </c>
      <c r="AU1333" s="214" t="s">
        <v>79</v>
      </c>
      <c r="AV1333" s="11" t="s">
        <v>79</v>
      </c>
      <c r="AW1333" s="11" t="s">
        <v>33</v>
      </c>
      <c r="AX1333" s="11" t="s">
        <v>69</v>
      </c>
      <c r="AY1333" s="214" t="s">
        <v>171</v>
      </c>
    </row>
    <row r="1334" spans="2:65" s="1" customFormat="1" ht="31.5" customHeight="1">
      <c r="B1334" s="39"/>
      <c r="C1334" s="230" t="s">
        <v>1857</v>
      </c>
      <c r="D1334" s="230" t="s">
        <v>290</v>
      </c>
      <c r="E1334" s="231" t="s">
        <v>1858</v>
      </c>
      <c r="F1334" s="232" t="s">
        <v>1859</v>
      </c>
      <c r="G1334" s="233" t="s">
        <v>285</v>
      </c>
      <c r="H1334" s="234">
        <v>12</v>
      </c>
      <c r="I1334" s="235"/>
      <c r="J1334" s="236">
        <f>ROUND(I1334*H1334,2)</f>
        <v>0</v>
      </c>
      <c r="K1334" s="232" t="s">
        <v>177</v>
      </c>
      <c r="L1334" s="237"/>
      <c r="M1334" s="238" t="s">
        <v>21</v>
      </c>
      <c r="N1334" s="239" t="s">
        <v>40</v>
      </c>
      <c r="O1334" s="40"/>
      <c r="P1334" s="200">
        <f>O1334*H1334</f>
        <v>0</v>
      </c>
      <c r="Q1334" s="200">
        <v>1.8499999999999999E-2</v>
      </c>
      <c r="R1334" s="200">
        <f>Q1334*H1334</f>
        <v>0.22199999999999998</v>
      </c>
      <c r="S1334" s="200">
        <v>0</v>
      </c>
      <c r="T1334" s="201">
        <f>S1334*H1334</f>
        <v>0</v>
      </c>
      <c r="AR1334" s="22" t="s">
        <v>345</v>
      </c>
      <c r="AT1334" s="22" t="s">
        <v>290</v>
      </c>
      <c r="AU1334" s="22" t="s">
        <v>79</v>
      </c>
      <c r="AY1334" s="22" t="s">
        <v>171</v>
      </c>
      <c r="BE1334" s="202">
        <f>IF(N1334="základní",J1334,0)</f>
        <v>0</v>
      </c>
      <c r="BF1334" s="202">
        <f>IF(N1334="snížená",J1334,0)</f>
        <v>0</v>
      </c>
      <c r="BG1334" s="202">
        <f>IF(N1334="zákl. přenesená",J1334,0)</f>
        <v>0</v>
      </c>
      <c r="BH1334" s="202">
        <f>IF(N1334="sníž. přenesená",J1334,0)</f>
        <v>0</v>
      </c>
      <c r="BI1334" s="202">
        <f>IF(N1334="nulová",J1334,0)</f>
        <v>0</v>
      </c>
      <c r="BJ1334" s="22" t="s">
        <v>77</v>
      </c>
      <c r="BK1334" s="202">
        <f>ROUND(I1334*H1334,2)</f>
        <v>0</v>
      </c>
      <c r="BL1334" s="22" t="s">
        <v>249</v>
      </c>
      <c r="BM1334" s="22" t="s">
        <v>1860</v>
      </c>
    </row>
    <row r="1335" spans="2:65" s="12" customFormat="1">
      <c r="B1335" s="219"/>
      <c r="C1335" s="220"/>
      <c r="D1335" s="215" t="s">
        <v>180</v>
      </c>
      <c r="E1335" s="221" t="s">
        <v>21</v>
      </c>
      <c r="F1335" s="222" t="s">
        <v>1002</v>
      </c>
      <c r="G1335" s="220"/>
      <c r="H1335" s="223" t="s">
        <v>21</v>
      </c>
      <c r="I1335" s="224"/>
      <c r="J1335" s="220"/>
      <c r="K1335" s="220"/>
      <c r="L1335" s="225"/>
      <c r="M1335" s="226"/>
      <c r="N1335" s="227"/>
      <c r="O1335" s="227"/>
      <c r="P1335" s="227"/>
      <c r="Q1335" s="227"/>
      <c r="R1335" s="227"/>
      <c r="S1335" s="227"/>
      <c r="T1335" s="228"/>
      <c r="AT1335" s="229" t="s">
        <v>180</v>
      </c>
      <c r="AU1335" s="229" t="s">
        <v>79</v>
      </c>
      <c r="AV1335" s="12" t="s">
        <v>77</v>
      </c>
      <c r="AW1335" s="12" t="s">
        <v>33</v>
      </c>
      <c r="AX1335" s="12" t="s">
        <v>69</v>
      </c>
      <c r="AY1335" s="229" t="s">
        <v>171</v>
      </c>
    </row>
    <row r="1336" spans="2:65" s="11" customFormat="1">
      <c r="B1336" s="203"/>
      <c r="C1336" s="204"/>
      <c r="D1336" s="215" t="s">
        <v>180</v>
      </c>
      <c r="E1336" s="216" t="s">
        <v>21</v>
      </c>
      <c r="F1336" s="217" t="s">
        <v>1004</v>
      </c>
      <c r="G1336" s="204"/>
      <c r="H1336" s="218">
        <v>4</v>
      </c>
      <c r="I1336" s="209"/>
      <c r="J1336" s="204"/>
      <c r="K1336" s="204"/>
      <c r="L1336" s="210"/>
      <c r="M1336" s="211"/>
      <c r="N1336" s="212"/>
      <c r="O1336" s="212"/>
      <c r="P1336" s="212"/>
      <c r="Q1336" s="212"/>
      <c r="R1336" s="212"/>
      <c r="S1336" s="212"/>
      <c r="T1336" s="213"/>
      <c r="AT1336" s="214" t="s">
        <v>180</v>
      </c>
      <c r="AU1336" s="214" t="s">
        <v>79</v>
      </c>
      <c r="AV1336" s="11" t="s">
        <v>79</v>
      </c>
      <c r="AW1336" s="11" t="s">
        <v>33</v>
      </c>
      <c r="AX1336" s="11" t="s">
        <v>69</v>
      </c>
      <c r="AY1336" s="214" t="s">
        <v>171</v>
      </c>
    </row>
    <row r="1337" spans="2:65" s="11" customFormat="1">
      <c r="B1337" s="203"/>
      <c r="C1337" s="204"/>
      <c r="D1337" s="215" t="s">
        <v>180</v>
      </c>
      <c r="E1337" s="216" t="s">
        <v>21</v>
      </c>
      <c r="F1337" s="217" t="s">
        <v>1008</v>
      </c>
      <c r="G1337" s="204"/>
      <c r="H1337" s="218">
        <v>1</v>
      </c>
      <c r="I1337" s="209"/>
      <c r="J1337" s="204"/>
      <c r="K1337" s="204"/>
      <c r="L1337" s="210"/>
      <c r="M1337" s="211"/>
      <c r="N1337" s="212"/>
      <c r="O1337" s="212"/>
      <c r="P1337" s="212"/>
      <c r="Q1337" s="212"/>
      <c r="R1337" s="212"/>
      <c r="S1337" s="212"/>
      <c r="T1337" s="213"/>
      <c r="AT1337" s="214" t="s">
        <v>180</v>
      </c>
      <c r="AU1337" s="214" t="s">
        <v>79</v>
      </c>
      <c r="AV1337" s="11" t="s">
        <v>79</v>
      </c>
      <c r="AW1337" s="11" t="s">
        <v>33</v>
      </c>
      <c r="AX1337" s="11" t="s">
        <v>69</v>
      </c>
      <c r="AY1337" s="214" t="s">
        <v>171</v>
      </c>
    </row>
    <row r="1338" spans="2:65" s="11" customFormat="1">
      <c r="B1338" s="203"/>
      <c r="C1338" s="204"/>
      <c r="D1338" s="215" t="s">
        <v>180</v>
      </c>
      <c r="E1338" s="216" t="s">
        <v>21</v>
      </c>
      <c r="F1338" s="217" t="s">
        <v>1009</v>
      </c>
      <c r="G1338" s="204"/>
      <c r="H1338" s="218">
        <v>1</v>
      </c>
      <c r="I1338" s="209"/>
      <c r="J1338" s="204"/>
      <c r="K1338" s="204"/>
      <c r="L1338" s="210"/>
      <c r="M1338" s="211"/>
      <c r="N1338" s="212"/>
      <c r="O1338" s="212"/>
      <c r="P1338" s="212"/>
      <c r="Q1338" s="212"/>
      <c r="R1338" s="212"/>
      <c r="S1338" s="212"/>
      <c r="T1338" s="213"/>
      <c r="AT1338" s="214" t="s">
        <v>180</v>
      </c>
      <c r="AU1338" s="214" t="s">
        <v>79</v>
      </c>
      <c r="AV1338" s="11" t="s">
        <v>79</v>
      </c>
      <c r="AW1338" s="11" t="s">
        <v>33</v>
      </c>
      <c r="AX1338" s="11" t="s">
        <v>69</v>
      </c>
      <c r="AY1338" s="214" t="s">
        <v>171</v>
      </c>
    </row>
    <row r="1339" spans="2:65" s="11" customFormat="1">
      <c r="B1339" s="203"/>
      <c r="C1339" s="204"/>
      <c r="D1339" s="205" t="s">
        <v>180</v>
      </c>
      <c r="E1339" s="206" t="s">
        <v>21</v>
      </c>
      <c r="F1339" s="207" t="s">
        <v>1621</v>
      </c>
      <c r="G1339" s="204"/>
      <c r="H1339" s="208">
        <v>6</v>
      </c>
      <c r="I1339" s="209"/>
      <c r="J1339" s="204"/>
      <c r="K1339" s="204"/>
      <c r="L1339" s="210"/>
      <c r="M1339" s="211"/>
      <c r="N1339" s="212"/>
      <c r="O1339" s="212"/>
      <c r="P1339" s="212"/>
      <c r="Q1339" s="212"/>
      <c r="R1339" s="212"/>
      <c r="S1339" s="212"/>
      <c r="T1339" s="213"/>
      <c r="AT1339" s="214" t="s">
        <v>180</v>
      </c>
      <c r="AU1339" s="214" t="s">
        <v>79</v>
      </c>
      <c r="AV1339" s="11" t="s">
        <v>79</v>
      </c>
      <c r="AW1339" s="11" t="s">
        <v>33</v>
      </c>
      <c r="AX1339" s="11" t="s">
        <v>69</v>
      </c>
      <c r="AY1339" s="214" t="s">
        <v>171</v>
      </c>
    </row>
    <row r="1340" spans="2:65" s="1" customFormat="1" ht="31.5" customHeight="1">
      <c r="B1340" s="39"/>
      <c r="C1340" s="230" t="s">
        <v>1861</v>
      </c>
      <c r="D1340" s="230" t="s">
        <v>290</v>
      </c>
      <c r="E1340" s="231" t="s">
        <v>1862</v>
      </c>
      <c r="F1340" s="232" t="s">
        <v>1863</v>
      </c>
      <c r="G1340" s="233" t="s">
        <v>285</v>
      </c>
      <c r="H1340" s="234">
        <v>40</v>
      </c>
      <c r="I1340" s="235"/>
      <c r="J1340" s="236">
        <f>ROUND(I1340*H1340,2)</f>
        <v>0</v>
      </c>
      <c r="K1340" s="232" t="s">
        <v>21</v>
      </c>
      <c r="L1340" s="237"/>
      <c r="M1340" s="238" t="s">
        <v>21</v>
      </c>
      <c r="N1340" s="239" t="s">
        <v>40</v>
      </c>
      <c r="O1340" s="40"/>
      <c r="P1340" s="200">
        <f>O1340*H1340</f>
        <v>0</v>
      </c>
      <c r="Q1340" s="200">
        <v>2.1000000000000001E-2</v>
      </c>
      <c r="R1340" s="200">
        <f>Q1340*H1340</f>
        <v>0.84000000000000008</v>
      </c>
      <c r="S1340" s="200">
        <v>0</v>
      </c>
      <c r="T1340" s="201">
        <f>S1340*H1340</f>
        <v>0</v>
      </c>
      <c r="AR1340" s="22" t="s">
        <v>345</v>
      </c>
      <c r="AT1340" s="22" t="s">
        <v>290</v>
      </c>
      <c r="AU1340" s="22" t="s">
        <v>79</v>
      </c>
      <c r="AY1340" s="22" t="s">
        <v>171</v>
      </c>
      <c r="BE1340" s="202">
        <f>IF(N1340="základní",J1340,0)</f>
        <v>0</v>
      </c>
      <c r="BF1340" s="202">
        <f>IF(N1340="snížená",J1340,0)</f>
        <v>0</v>
      </c>
      <c r="BG1340" s="202">
        <f>IF(N1340="zákl. přenesená",J1340,0)</f>
        <v>0</v>
      </c>
      <c r="BH1340" s="202">
        <f>IF(N1340="sníž. přenesená",J1340,0)</f>
        <v>0</v>
      </c>
      <c r="BI1340" s="202">
        <f>IF(N1340="nulová",J1340,0)</f>
        <v>0</v>
      </c>
      <c r="BJ1340" s="22" t="s">
        <v>77</v>
      </c>
      <c r="BK1340" s="202">
        <f>ROUND(I1340*H1340,2)</f>
        <v>0</v>
      </c>
      <c r="BL1340" s="22" t="s">
        <v>249</v>
      </c>
      <c r="BM1340" s="22" t="s">
        <v>1864</v>
      </c>
    </row>
    <row r="1341" spans="2:65" s="12" customFormat="1">
      <c r="B1341" s="219"/>
      <c r="C1341" s="220"/>
      <c r="D1341" s="215" t="s">
        <v>180</v>
      </c>
      <c r="E1341" s="221" t="s">
        <v>21</v>
      </c>
      <c r="F1341" s="222" t="s">
        <v>1002</v>
      </c>
      <c r="G1341" s="220"/>
      <c r="H1341" s="223" t="s">
        <v>21</v>
      </c>
      <c r="I1341" s="224"/>
      <c r="J1341" s="220"/>
      <c r="K1341" s="220"/>
      <c r="L1341" s="225"/>
      <c r="M1341" s="226"/>
      <c r="N1341" s="227"/>
      <c r="O1341" s="227"/>
      <c r="P1341" s="227"/>
      <c r="Q1341" s="227"/>
      <c r="R1341" s="227"/>
      <c r="S1341" s="227"/>
      <c r="T1341" s="228"/>
      <c r="AT1341" s="229" t="s">
        <v>180</v>
      </c>
      <c r="AU1341" s="229" t="s">
        <v>79</v>
      </c>
      <c r="AV1341" s="12" t="s">
        <v>77</v>
      </c>
      <c r="AW1341" s="12" t="s">
        <v>33</v>
      </c>
      <c r="AX1341" s="12" t="s">
        <v>69</v>
      </c>
      <c r="AY1341" s="229" t="s">
        <v>171</v>
      </c>
    </row>
    <row r="1342" spans="2:65" s="11" customFormat="1">
      <c r="B1342" s="203"/>
      <c r="C1342" s="204"/>
      <c r="D1342" s="215" t="s">
        <v>180</v>
      </c>
      <c r="E1342" s="216" t="s">
        <v>21</v>
      </c>
      <c r="F1342" s="217" t="s">
        <v>1005</v>
      </c>
      <c r="G1342" s="204"/>
      <c r="H1342" s="218">
        <v>8</v>
      </c>
      <c r="I1342" s="209"/>
      <c r="J1342" s="204"/>
      <c r="K1342" s="204"/>
      <c r="L1342" s="210"/>
      <c r="M1342" s="211"/>
      <c r="N1342" s="212"/>
      <c r="O1342" s="212"/>
      <c r="P1342" s="212"/>
      <c r="Q1342" s="212"/>
      <c r="R1342" s="212"/>
      <c r="S1342" s="212"/>
      <c r="T1342" s="213"/>
      <c r="AT1342" s="214" t="s">
        <v>180</v>
      </c>
      <c r="AU1342" s="214" t="s">
        <v>79</v>
      </c>
      <c r="AV1342" s="11" t="s">
        <v>79</v>
      </c>
      <c r="AW1342" s="11" t="s">
        <v>33</v>
      </c>
      <c r="AX1342" s="11" t="s">
        <v>69</v>
      </c>
      <c r="AY1342" s="214" t="s">
        <v>171</v>
      </c>
    </row>
    <row r="1343" spans="2:65" s="11" customFormat="1">
      <c r="B1343" s="203"/>
      <c r="C1343" s="204"/>
      <c r="D1343" s="215" t="s">
        <v>180</v>
      </c>
      <c r="E1343" s="216" t="s">
        <v>21</v>
      </c>
      <c r="F1343" s="217" t="s">
        <v>1006</v>
      </c>
      <c r="G1343" s="204"/>
      <c r="H1343" s="218">
        <v>9</v>
      </c>
      <c r="I1343" s="209"/>
      <c r="J1343" s="204"/>
      <c r="K1343" s="204"/>
      <c r="L1343" s="210"/>
      <c r="M1343" s="211"/>
      <c r="N1343" s="212"/>
      <c r="O1343" s="212"/>
      <c r="P1343" s="212"/>
      <c r="Q1343" s="212"/>
      <c r="R1343" s="212"/>
      <c r="S1343" s="212"/>
      <c r="T1343" s="213"/>
      <c r="AT1343" s="214" t="s">
        <v>180</v>
      </c>
      <c r="AU1343" s="214" t="s">
        <v>79</v>
      </c>
      <c r="AV1343" s="11" t="s">
        <v>79</v>
      </c>
      <c r="AW1343" s="11" t="s">
        <v>33</v>
      </c>
      <c r="AX1343" s="11" t="s">
        <v>69</v>
      </c>
      <c r="AY1343" s="214" t="s">
        <v>171</v>
      </c>
    </row>
    <row r="1344" spans="2:65" s="11" customFormat="1">
      <c r="B1344" s="203"/>
      <c r="C1344" s="204"/>
      <c r="D1344" s="215" t="s">
        <v>180</v>
      </c>
      <c r="E1344" s="216" t="s">
        <v>21</v>
      </c>
      <c r="F1344" s="217" t="s">
        <v>1851</v>
      </c>
      <c r="G1344" s="204"/>
      <c r="H1344" s="218">
        <v>22</v>
      </c>
      <c r="I1344" s="209"/>
      <c r="J1344" s="204"/>
      <c r="K1344" s="204"/>
      <c r="L1344" s="210"/>
      <c r="M1344" s="211"/>
      <c r="N1344" s="212"/>
      <c r="O1344" s="212"/>
      <c r="P1344" s="212"/>
      <c r="Q1344" s="212"/>
      <c r="R1344" s="212"/>
      <c r="S1344" s="212"/>
      <c r="T1344" s="213"/>
      <c r="AT1344" s="214" t="s">
        <v>180</v>
      </c>
      <c r="AU1344" s="214" t="s">
        <v>79</v>
      </c>
      <c r="AV1344" s="11" t="s">
        <v>79</v>
      </c>
      <c r="AW1344" s="11" t="s">
        <v>33</v>
      </c>
      <c r="AX1344" s="11" t="s">
        <v>69</v>
      </c>
      <c r="AY1344" s="214" t="s">
        <v>171</v>
      </c>
    </row>
    <row r="1345" spans="2:65" s="11" customFormat="1">
      <c r="B1345" s="203"/>
      <c r="C1345" s="204"/>
      <c r="D1345" s="205" t="s">
        <v>180</v>
      </c>
      <c r="E1345" s="206" t="s">
        <v>21</v>
      </c>
      <c r="F1345" s="207" t="s">
        <v>1010</v>
      </c>
      <c r="G1345" s="204"/>
      <c r="H1345" s="208">
        <v>1</v>
      </c>
      <c r="I1345" s="209"/>
      <c r="J1345" s="204"/>
      <c r="K1345" s="204"/>
      <c r="L1345" s="210"/>
      <c r="M1345" s="211"/>
      <c r="N1345" s="212"/>
      <c r="O1345" s="212"/>
      <c r="P1345" s="212"/>
      <c r="Q1345" s="212"/>
      <c r="R1345" s="212"/>
      <c r="S1345" s="212"/>
      <c r="T1345" s="213"/>
      <c r="AT1345" s="214" t="s">
        <v>180</v>
      </c>
      <c r="AU1345" s="214" t="s">
        <v>79</v>
      </c>
      <c r="AV1345" s="11" t="s">
        <v>79</v>
      </c>
      <c r="AW1345" s="11" t="s">
        <v>33</v>
      </c>
      <c r="AX1345" s="11" t="s">
        <v>69</v>
      </c>
      <c r="AY1345" s="214" t="s">
        <v>171</v>
      </c>
    </row>
    <row r="1346" spans="2:65" s="1" customFormat="1" ht="22.5" customHeight="1">
      <c r="B1346" s="39"/>
      <c r="C1346" s="191" t="s">
        <v>1865</v>
      </c>
      <c r="D1346" s="191" t="s">
        <v>173</v>
      </c>
      <c r="E1346" s="192" t="s">
        <v>1866</v>
      </c>
      <c r="F1346" s="193" t="s">
        <v>1867</v>
      </c>
      <c r="G1346" s="194" t="s">
        <v>285</v>
      </c>
      <c r="H1346" s="195">
        <v>2</v>
      </c>
      <c r="I1346" s="196"/>
      <c r="J1346" s="197">
        <f>ROUND(I1346*H1346,2)</f>
        <v>0</v>
      </c>
      <c r="K1346" s="193" t="s">
        <v>177</v>
      </c>
      <c r="L1346" s="59"/>
      <c r="M1346" s="198" t="s">
        <v>21</v>
      </c>
      <c r="N1346" s="199" t="s">
        <v>40</v>
      </c>
      <c r="O1346" s="40"/>
      <c r="P1346" s="200">
        <f>O1346*H1346</f>
        <v>0</v>
      </c>
      <c r="Q1346" s="200">
        <v>0</v>
      </c>
      <c r="R1346" s="200">
        <f>Q1346*H1346</f>
        <v>0</v>
      </c>
      <c r="S1346" s="200">
        <v>0</v>
      </c>
      <c r="T1346" s="201">
        <f>S1346*H1346</f>
        <v>0</v>
      </c>
      <c r="AR1346" s="22" t="s">
        <v>249</v>
      </c>
      <c r="AT1346" s="22" t="s">
        <v>173</v>
      </c>
      <c r="AU1346" s="22" t="s">
        <v>79</v>
      </c>
      <c r="AY1346" s="22" t="s">
        <v>171</v>
      </c>
      <c r="BE1346" s="202">
        <f>IF(N1346="základní",J1346,0)</f>
        <v>0</v>
      </c>
      <c r="BF1346" s="202">
        <f>IF(N1346="snížená",J1346,0)</f>
        <v>0</v>
      </c>
      <c r="BG1346" s="202">
        <f>IF(N1346="zákl. přenesená",J1346,0)</f>
        <v>0</v>
      </c>
      <c r="BH1346" s="202">
        <f>IF(N1346="sníž. přenesená",J1346,0)</f>
        <v>0</v>
      </c>
      <c r="BI1346" s="202">
        <f>IF(N1346="nulová",J1346,0)</f>
        <v>0</v>
      </c>
      <c r="BJ1346" s="22" t="s">
        <v>77</v>
      </c>
      <c r="BK1346" s="202">
        <f>ROUND(I1346*H1346,2)</f>
        <v>0</v>
      </c>
      <c r="BL1346" s="22" t="s">
        <v>249</v>
      </c>
      <c r="BM1346" s="22" t="s">
        <v>1868</v>
      </c>
    </row>
    <row r="1347" spans="2:65" s="12" customFormat="1">
      <c r="B1347" s="219"/>
      <c r="C1347" s="220"/>
      <c r="D1347" s="215" t="s">
        <v>180</v>
      </c>
      <c r="E1347" s="221" t="s">
        <v>21</v>
      </c>
      <c r="F1347" s="222" t="s">
        <v>1002</v>
      </c>
      <c r="G1347" s="220"/>
      <c r="H1347" s="223" t="s">
        <v>21</v>
      </c>
      <c r="I1347" s="224"/>
      <c r="J1347" s="220"/>
      <c r="K1347" s="220"/>
      <c r="L1347" s="225"/>
      <c r="M1347" s="226"/>
      <c r="N1347" s="227"/>
      <c r="O1347" s="227"/>
      <c r="P1347" s="227"/>
      <c r="Q1347" s="227"/>
      <c r="R1347" s="227"/>
      <c r="S1347" s="227"/>
      <c r="T1347" s="228"/>
      <c r="AT1347" s="229" t="s">
        <v>180</v>
      </c>
      <c r="AU1347" s="229" t="s">
        <v>79</v>
      </c>
      <c r="AV1347" s="12" t="s">
        <v>77</v>
      </c>
      <c r="AW1347" s="12" t="s">
        <v>33</v>
      </c>
      <c r="AX1347" s="12" t="s">
        <v>69</v>
      </c>
      <c r="AY1347" s="229" t="s">
        <v>171</v>
      </c>
    </row>
    <row r="1348" spans="2:65" s="11" customFormat="1">
      <c r="B1348" s="203"/>
      <c r="C1348" s="204"/>
      <c r="D1348" s="215" t="s">
        <v>180</v>
      </c>
      <c r="E1348" s="216" t="s">
        <v>21</v>
      </c>
      <c r="F1348" s="217" t="s">
        <v>1003</v>
      </c>
      <c r="G1348" s="204"/>
      <c r="H1348" s="218">
        <v>1</v>
      </c>
      <c r="I1348" s="209"/>
      <c r="J1348" s="204"/>
      <c r="K1348" s="204"/>
      <c r="L1348" s="210"/>
      <c r="M1348" s="211"/>
      <c r="N1348" s="212"/>
      <c r="O1348" s="212"/>
      <c r="P1348" s="212"/>
      <c r="Q1348" s="212"/>
      <c r="R1348" s="212"/>
      <c r="S1348" s="212"/>
      <c r="T1348" s="213"/>
      <c r="AT1348" s="214" t="s">
        <v>180</v>
      </c>
      <c r="AU1348" s="214" t="s">
        <v>79</v>
      </c>
      <c r="AV1348" s="11" t="s">
        <v>79</v>
      </c>
      <c r="AW1348" s="11" t="s">
        <v>33</v>
      </c>
      <c r="AX1348" s="11" t="s">
        <v>69</v>
      </c>
      <c r="AY1348" s="214" t="s">
        <v>171</v>
      </c>
    </row>
    <row r="1349" spans="2:65" s="11" customFormat="1">
      <c r="B1349" s="203"/>
      <c r="C1349" s="204"/>
      <c r="D1349" s="205" t="s">
        <v>180</v>
      </c>
      <c r="E1349" s="206" t="s">
        <v>21</v>
      </c>
      <c r="F1349" s="207" t="s">
        <v>1032</v>
      </c>
      <c r="G1349" s="204"/>
      <c r="H1349" s="208">
        <v>1</v>
      </c>
      <c r="I1349" s="209"/>
      <c r="J1349" s="204"/>
      <c r="K1349" s="204"/>
      <c r="L1349" s="210"/>
      <c r="M1349" s="211"/>
      <c r="N1349" s="212"/>
      <c r="O1349" s="212"/>
      <c r="P1349" s="212"/>
      <c r="Q1349" s="212"/>
      <c r="R1349" s="212"/>
      <c r="S1349" s="212"/>
      <c r="T1349" s="213"/>
      <c r="AT1349" s="214" t="s">
        <v>180</v>
      </c>
      <c r="AU1349" s="214" t="s">
        <v>79</v>
      </c>
      <c r="AV1349" s="11" t="s">
        <v>79</v>
      </c>
      <c r="AW1349" s="11" t="s">
        <v>33</v>
      </c>
      <c r="AX1349" s="11" t="s">
        <v>69</v>
      </c>
      <c r="AY1349" s="214" t="s">
        <v>171</v>
      </c>
    </row>
    <row r="1350" spans="2:65" s="1" customFormat="1" ht="31.5" customHeight="1">
      <c r="B1350" s="39"/>
      <c r="C1350" s="230" t="s">
        <v>1869</v>
      </c>
      <c r="D1350" s="230" t="s">
        <v>290</v>
      </c>
      <c r="E1350" s="231" t="s">
        <v>1870</v>
      </c>
      <c r="F1350" s="232" t="s">
        <v>1871</v>
      </c>
      <c r="G1350" s="233" t="s">
        <v>285</v>
      </c>
      <c r="H1350" s="234">
        <v>1</v>
      </c>
      <c r="I1350" s="235"/>
      <c r="J1350" s="236">
        <f>ROUND(I1350*H1350,2)</f>
        <v>0</v>
      </c>
      <c r="K1350" s="232" t="s">
        <v>177</v>
      </c>
      <c r="L1350" s="237"/>
      <c r="M1350" s="238" t="s">
        <v>21</v>
      </c>
      <c r="N1350" s="239" t="s">
        <v>40</v>
      </c>
      <c r="O1350" s="40"/>
      <c r="P1350" s="200">
        <f>O1350*H1350</f>
        <v>0</v>
      </c>
      <c r="Q1350" s="200">
        <v>2.1499999999999998E-2</v>
      </c>
      <c r="R1350" s="200">
        <f>Q1350*H1350</f>
        <v>2.1499999999999998E-2</v>
      </c>
      <c r="S1350" s="200">
        <v>0</v>
      </c>
      <c r="T1350" s="201">
        <f>S1350*H1350</f>
        <v>0</v>
      </c>
      <c r="AR1350" s="22" t="s">
        <v>345</v>
      </c>
      <c r="AT1350" s="22" t="s">
        <v>290</v>
      </c>
      <c r="AU1350" s="22" t="s">
        <v>79</v>
      </c>
      <c r="AY1350" s="22" t="s">
        <v>171</v>
      </c>
      <c r="BE1350" s="202">
        <f>IF(N1350="základní",J1350,0)</f>
        <v>0</v>
      </c>
      <c r="BF1350" s="202">
        <f>IF(N1350="snížená",J1350,0)</f>
        <v>0</v>
      </c>
      <c r="BG1350" s="202">
        <f>IF(N1350="zákl. přenesená",J1350,0)</f>
        <v>0</v>
      </c>
      <c r="BH1350" s="202">
        <f>IF(N1350="sníž. přenesená",J1350,0)</f>
        <v>0</v>
      </c>
      <c r="BI1350" s="202">
        <f>IF(N1350="nulová",J1350,0)</f>
        <v>0</v>
      </c>
      <c r="BJ1350" s="22" t="s">
        <v>77</v>
      </c>
      <c r="BK1350" s="202">
        <f>ROUND(I1350*H1350,2)</f>
        <v>0</v>
      </c>
      <c r="BL1350" s="22" t="s">
        <v>249</v>
      </c>
      <c r="BM1350" s="22" t="s">
        <v>1872</v>
      </c>
    </row>
    <row r="1351" spans="2:65" s="12" customFormat="1">
      <c r="B1351" s="219"/>
      <c r="C1351" s="220"/>
      <c r="D1351" s="215" t="s">
        <v>180</v>
      </c>
      <c r="E1351" s="221" t="s">
        <v>21</v>
      </c>
      <c r="F1351" s="222" t="s">
        <v>1002</v>
      </c>
      <c r="G1351" s="220"/>
      <c r="H1351" s="223" t="s">
        <v>21</v>
      </c>
      <c r="I1351" s="224"/>
      <c r="J1351" s="220"/>
      <c r="K1351" s="220"/>
      <c r="L1351" s="225"/>
      <c r="M1351" s="226"/>
      <c r="N1351" s="227"/>
      <c r="O1351" s="227"/>
      <c r="P1351" s="227"/>
      <c r="Q1351" s="227"/>
      <c r="R1351" s="227"/>
      <c r="S1351" s="227"/>
      <c r="T1351" s="228"/>
      <c r="AT1351" s="229" t="s">
        <v>180</v>
      </c>
      <c r="AU1351" s="229" t="s">
        <v>79</v>
      </c>
      <c r="AV1351" s="12" t="s">
        <v>77</v>
      </c>
      <c r="AW1351" s="12" t="s">
        <v>33</v>
      </c>
      <c r="AX1351" s="12" t="s">
        <v>69</v>
      </c>
      <c r="AY1351" s="229" t="s">
        <v>171</v>
      </c>
    </row>
    <row r="1352" spans="2:65" s="11" customFormat="1">
      <c r="B1352" s="203"/>
      <c r="C1352" s="204"/>
      <c r="D1352" s="205" t="s">
        <v>180</v>
      </c>
      <c r="E1352" s="206" t="s">
        <v>21</v>
      </c>
      <c r="F1352" s="207" t="s">
        <v>1032</v>
      </c>
      <c r="G1352" s="204"/>
      <c r="H1352" s="208">
        <v>1</v>
      </c>
      <c r="I1352" s="209"/>
      <c r="J1352" s="204"/>
      <c r="K1352" s="204"/>
      <c r="L1352" s="210"/>
      <c r="M1352" s="211"/>
      <c r="N1352" s="212"/>
      <c r="O1352" s="212"/>
      <c r="P1352" s="212"/>
      <c r="Q1352" s="212"/>
      <c r="R1352" s="212"/>
      <c r="S1352" s="212"/>
      <c r="T1352" s="213"/>
      <c r="AT1352" s="214" t="s">
        <v>180</v>
      </c>
      <c r="AU1352" s="214" t="s">
        <v>79</v>
      </c>
      <c r="AV1352" s="11" t="s">
        <v>79</v>
      </c>
      <c r="AW1352" s="11" t="s">
        <v>33</v>
      </c>
      <c r="AX1352" s="11" t="s">
        <v>69</v>
      </c>
      <c r="AY1352" s="214" t="s">
        <v>171</v>
      </c>
    </row>
    <row r="1353" spans="2:65" s="1" customFormat="1" ht="31.5" customHeight="1">
      <c r="B1353" s="39"/>
      <c r="C1353" s="230" t="s">
        <v>1873</v>
      </c>
      <c r="D1353" s="230" t="s">
        <v>290</v>
      </c>
      <c r="E1353" s="231" t="s">
        <v>1874</v>
      </c>
      <c r="F1353" s="232" t="s">
        <v>1875</v>
      </c>
      <c r="G1353" s="233" t="s">
        <v>285</v>
      </c>
      <c r="H1353" s="234">
        <v>1</v>
      </c>
      <c r="I1353" s="235"/>
      <c r="J1353" s="236">
        <f>ROUND(I1353*H1353,2)</f>
        <v>0</v>
      </c>
      <c r="K1353" s="232" t="s">
        <v>21</v>
      </c>
      <c r="L1353" s="237"/>
      <c r="M1353" s="238" t="s">
        <v>21</v>
      </c>
      <c r="N1353" s="239" t="s">
        <v>40</v>
      </c>
      <c r="O1353" s="40"/>
      <c r="P1353" s="200">
        <f>O1353*H1353</f>
        <v>0</v>
      </c>
      <c r="Q1353" s="200">
        <v>2.4E-2</v>
      </c>
      <c r="R1353" s="200">
        <f>Q1353*H1353</f>
        <v>2.4E-2</v>
      </c>
      <c r="S1353" s="200">
        <v>0</v>
      </c>
      <c r="T1353" s="201">
        <f>S1353*H1353</f>
        <v>0</v>
      </c>
      <c r="AR1353" s="22" t="s">
        <v>345</v>
      </c>
      <c r="AT1353" s="22" t="s">
        <v>290</v>
      </c>
      <c r="AU1353" s="22" t="s">
        <v>79</v>
      </c>
      <c r="AY1353" s="22" t="s">
        <v>171</v>
      </c>
      <c r="BE1353" s="202">
        <f>IF(N1353="základní",J1353,0)</f>
        <v>0</v>
      </c>
      <c r="BF1353" s="202">
        <f>IF(N1353="snížená",J1353,0)</f>
        <v>0</v>
      </c>
      <c r="BG1353" s="202">
        <f>IF(N1353="zákl. přenesená",J1353,0)</f>
        <v>0</v>
      </c>
      <c r="BH1353" s="202">
        <f>IF(N1353="sníž. přenesená",J1353,0)</f>
        <v>0</v>
      </c>
      <c r="BI1353" s="202">
        <f>IF(N1353="nulová",J1353,0)</f>
        <v>0</v>
      </c>
      <c r="BJ1353" s="22" t="s">
        <v>77</v>
      </c>
      <c r="BK1353" s="202">
        <f>ROUND(I1353*H1353,2)</f>
        <v>0</v>
      </c>
      <c r="BL1353" s="22" t="s">
        <v>249</v>
      </c>
      <c r="BM1353" s="22" t="s">
        <v>1876</v>
      </c>
    </row>
    <row r="1354" spans="2:65" s="12" customFormat="1">
      <c r="B1354" s="219"/>
      <c r="C1354" s="220"/>
      <c r="D1354" s="215" t="s">
        <v>180</v>
      </c>
      <c r="E1354" s="221" t="s">
        <v>21</v>
      </c>
      <c r="F1354" s="222" t="s">
        <v>1002</v>
      </c>
      <c r="G1354" s="220"/>
      <c r="H1354" s="223" t="s">
        <v>21</v>
      </c>
      <c r="I1354" s="224"/>
      <c r="J1354" s="220"/>
      <c r="K1354" s="220"/>
      <c r="L1354" s="225"/>
      <c r="M1354" s="226"/>
      <c r="N1354" s="227"/>
      <c r="O1354" s="227"/>
      <c r="P1354" s="227"/>
      <c r="Q1354" s="227"/>
      <c r="R1354" s="227"/>
      <c r="S1354" s="227"/>
      <c r="T1354" s="228"/>
      <c r="AT1354" s="229" t="s">
        <v>180</v>
      </c>
      <c r="AU1354" s="229" t="s">
        <v>79</v>
      </c>
      <c r="AV1354" s="12" t="s">
        <v>77</v>
      </c>
      <c r="AW1354" s="12" t="s">
        <v>33</v>
      </c>
      <c r="AX1354" s="12" t="s">
        <v>69</v>
      </c>
      <c r="AY1354" s="229" t="s">
        <v>171</v>
      </c>
    </row>
    <row r="1355" spans="2:65" s="11" customFormat="1">
      <c r="B1355" s="203"/>
      <c r="C1355" s="204"/>
      <c r="D1355" s="205" t="s">
        <v>180</v>
      </c>
      <c r="E1355" s="206" t="s">
        <v>21</v>
      </c>
      <c r="F1355" s="207" t="s">
        <v>1003</v>
      </c>
      <c r="G1355" s="204"/>
      <c r="H1355" s="208">
        <v>1</v>
      </c>
      <c r="I1355" s="209"/>
      <c r="J1355" s="204"/>
      <c r="K1355" s="204"/>
      <c r="L1355" s="210"/>
      <c r="M1355" s="211"/>
      <c r="N1355" s="212"/>
      <c r="O1355" s="212"/>
      <c r="P1355" s="212"/>
      <c r="Q1355" s="212"/>
      <c r="R1355" s="212"/>
      <c r="S1355" s="212"/>
      <c r="T1355" s="213"/>
      <c r="AT1355" s="214" t="s">
        <v>180</v>
      </c>
      <c r="AU1355" s="214" t="s">
        <v>79</v>
      </c>
      <c r="AV1355" s="11" t="s">
        <v>79</v>
      </c>
      <c r="AW1355" s="11" t="s">
        <v>33</v>
      </c>
      <c r="AX1355" s="11" t="s">
        <v>69</v>
      </c>
      <c r="AY1355" s="214" t="s">
        <v>171</v>
      </c>
    </row>
    <row r="1356" spans="2:65" s="1" customFormat="1" ht="22.5" customHeight="1">
      <c r="B1356" s="39"/>
      <c r="C1356" s="191" t="s">
        <v>1877</v>
      </c>
      <c r="D1356" s="191" t="s">
        <v>173</v>
      </c>
      <c r="E1356" s="192" t="s">
        <v>1878</v>
      </c>
      <c r="F1356" s="193" t="s">
        <v>1879</v>
      </c>
      <c r="G1356" s="194" t="s">
        <v>285</v>
      </c>
      <c r="H1356" s="195">
        <v>7</v>
      </c>
      <c r="I1356" s="196"/>
      <c r="J1356" s="197">
        <f>ROUND(I1356*H1356,2)</f>
        <v>0</v>
      </c>
      <c r="K1356" s="193" t="s">
        <v>177</v>
      </c>
      <c r="L1356" s="59"/>
      <c r="M1356" s="198" t="s">
        <v>21</v>
      </c>
      <c r="N1356" s="199" t="s">
        <v>40</v>
      </c>
      <c r="O1356" s="40"/>
      <c r="P1356" s="200">
        <f>O1356*H1356</f>
        <v>0</v>
      </c>
      <c r="Q1356" s="200">
        <v>0</v>
      </c>
      <c r="R1356" s="200">
        <f>Q1356*H1356</f>
        <v>0</v>
      </c>
      <c r="S1356" s="200">
        <v>0</v>
      </c>
      <c r="T1356" s="201">
        <f>S1356*H1356</f>
        <v>0</v>
      </c>
      <c r="AR1356" s="22" t="s">
        <v>249</v>
      </c>
      <c r="AT1356" s="22" t="s">
        <v>173</v>
      </c>
      <c r="AU1356" s="22" t="s">
        <v>79</v>
      </c>
      <c r="AY1356" s="22" t="s">
        <v>171</v>
      </c>
      <c r="BE1356" s="202">
        <f>IF(N1356="základní",J1356,0)</f>
        <v>0</v>
      </c>
      <c r="BF1356" s="202">
        <f>IF(N1356="snížená",J1356,0)</f>
        <v>0</v>
      </c>
      <c r="BG1356" s="202">
        <f>IF(N1356="zákl. přenesená",J1356,0)</f>
        <v>0</v>
      </c>
      <c r="BH1356" s="202">
        <f>IF(N1356="sníž. přenesená",J1356,0)</f>
        <v>0</v>
      </c>
      <c r="BI1356" s="202">
        <f>IF(N1356="nulová",J1356,0)</f>
        <v>0</v>
      </c>
      <c r="BJ1356" s="22" t="s">
        <v>77</v>
      </c>
      <c r="BK1356" s="202">
        <f>ROUND(I1356*H1356,2)</f>
        <v>0</v>
      </c>
      <c r="BL1356" s="22" t="s">
        <v>249</v>
      </c>
      <c r="BM1356" s="22" t="s">
        <v>1880</v>
      </c>
    </row>
    <row r="1357" spans="2:65" s="12" customFormat="1">
      <c r="B1357" s="219"/>
      <c r="C1357" s="220"/>
      <c r="D1357" s="215" t="s">
        <v>180</v>
      </c>
      <c r="E1357" s="221" t="s">
        <v>21</v>
      </c>
      <c r="F1357" s="222" t="s">
        <v>1002</v>
      </c>
      <c r="G1357" s="220"/>
      <c r="H1357" s="223" t="s">
        <v>21</v>
      </c>
      <c r="I1357" s="224"/>
      <c r="J1357" s="220"/>
      <c r="K1357" s="220"/>
      <c r="L1357" s="225"/>
      <c r="M1357" s="226"/>
      <c r="N1357" s="227"/>
      <c r="O1357" s="227"/>
      <c r="P1357" s="227"/>
      <c r="Q1357" s="227"/>
      <c r="R1357" s="227"/>
      <c r="S1357" s="227"/>
      <c r="T1357" s="228"/>
      <c r="AT1357" s="229" t="s">
        <v>180</v>
      </c>
      <c r="AU1357" s="229" t="s">
        <v>79</v>
      </c>
      <c r="AV1357" s="12" t="s">
        <v>77</v>
      </c>
      <c r="AW1357" s="12" t="s">
        <v>33</v>
      </c>
      <c r="AX1357" s="12" t="s">
        <v>69</v>
      </c>
      <c r="AY1357" s="229" t="s">
        <v>171</v>
      </c>
    </row>
    <row r="1358" spans="2:65" s="11" customFormat="1">
      <c r="B1358" s="203"/>
      <c r="C1358" s="204"/>
      <c r="D1358" s="215" t="s">
        <v>180</v>
      </c>
      <c r="E1358" s="216" t="s">
        <v>21</v>
      </c>
      <c r="F1358" s="217" t="s">
        <v>1034</v>
      </c>
      <c r="G1358" s="204"/>
      <c r="H1358" s="218">
        <v>1</v>
      </c>
      <c r="I1358" s="209"/>
      <c r="J1358" s="204"/>
      <c r="K1358" s="204"/>
      <c r="L1358" s="210"/>
      <c r="M1358" s="211"/>
      <c r="N1358" s="212"/>
      <c r="O1358" s="212"/>
      <c r="P1358" s="212"/>
      <c r="Q1358" s="212"/>
      <c r="R1358" s="212"/>
      <c r="S1358" s="212"/>
      <c r="T1358" s="213"/>
      <c r="AT1358" s="214" t="s">
        <v>180</v>
      </c>
      <c r="AU1358" s="214" t="s">
        <v>79</v>
      </c>
      <c r="AV1358" s="11" t="s">
        <v>79</v>
      </c>
      <c r="AW1358" s="11" t="s">
        <v>33</v>
      </c>
      <c r="AX1358" s="11" t="s">
        <v>69</v>
      </c>
      <c r="AY1358" s="214" t="s">
        <v>171</v>
      </c>
    </row>
    <row r="1359" spans="2:65" s="11" customFormat="1">
      <c r="B1359" s="203"/>
      <c r="C1359" s="204"/>
      <c r="D1359" s="215" t="s">
        <v>180</v>
      </c>
      <c r="E1359" s="216" t="s">
        <v>21</v>
      </c>
      <c r="F1359" s="217" t="s">
        <v>1035</v>
      </c>
      <c r="G1359" s="204"/>
      <c r="H1359" s="218">
        <v>2</v>
      </c>
      <c r="I1359" s="209"/>
      <c r="J1359" s="204"/>
      <c r="K1359" s="204"/>
      <c r="L1359" s="210"/>
      <c r="M1359" s="211"/>
      <c r="N1359" s="212"/>
      <c r="O1359" s="212"/>
      <c r="P1359" s="212"/>
      <c r="Q1359" s="212"/>
      <c r="R1359" s="212"/>
      <c r="S1359" s="212"/>
      <c r="T1359" s="213"/>
      <c r="AT1359" s="214" t="s">
        <v>180</v>
      </c>
      <c r="AU1359" s="214" t="s">
        <v>79</v>
      </c>
      <c r="AV1359" s="11" t="s">
        <v>79</v>
      </c>
      <c r="AW1359" s="11" t="s">
        <v>33</v>
      </c>
      <c r="AX1359" s="11" t="s">
        <v>69</v>
      </c>
      <c r="AY1359" s="214" t="s">
        <v>171</v>
      </c>
    </row>
    <row r="1360" spans="2:65" s="11" customFormat="1">
      <c r="B1360" s="203"/>
      <c r="C1360" s="204"/>
      <c r="D1360" s="215" t="s">
        <v>180</v>
      </c>
      <c r="E1360" s="216" t="s">
        <v>21</v>
      </c>
      <c r="F1360" s="217" t="s">
        <v>1881</v>
      </c>
      <c r="G1360" s="204"/>
      <c r="H1360" s="218">
        <v>1</v>
      </c>
      <c r="I1360" s="209"/>
      <c r="J1360" s="204"/>
      <c r="K1360" s="204"/>
      <c r="L1360" s="210"/>
      <c r="M1360" s="211"/>
      <c r="N1360" s="212"/>
      <c r="O1360" s="212"/>
      <c r="P1360" s="212"/>
      <c r="Q1360" s="212"/>
      <c r="R1360" s="212"/>
      <c r="S1360" s="212"/>
      <c r="T1360" s="213"/>
      <c r="AT1360" s="214" t="s">
        <v>180</v>
      </c>
      <c r="AU1360" s="214" t="s">
        <v>79</v>
      </c>
      <c r="AV1360" s="11" t="s">
        <v>79</v>
      </c>
      <c r="AW1360" s="11" t="s">
        <v>33</v>
      </c>
      <c r="AX1360" s="11" t="s">
        <v>69</v>
      </c>
      <c r="AY1360" s="214" t="s">
        <v>171</v>
      </c>
    </row>
    <row r="1361" spans="2:65" s="11" customFormat="1">
      <c r="B1361" s="203"/>
      <c r="C1361" s="204"/>
      <c r="D1361" s="215" t="s">
        <v>180</v>
      </c>
      <c r="E1361" s="216" t="s">
        <v>21</v>
      </c>
      <c r="F1361" s="217" t="s">
        <v>1882</v>
      </c>
      <c r="G1361" s="204"/>
      <c r="H1361" s="218">
        <v>2</v>
      </c>
      <c r="I1361" s="209"/>
      <c r="J1361" s="204"/>
      <c r="K1361" s="204"/>
      <c r="L1361" s="210"/>
      <c r="M1361" s="211"/>
      <c r="N1361" s="212"/>
      <c r="O1361" s="212"/>
      <c r="P1361" s="212"/>
      <c r="Q1361" s="212"/>
      <c r="R1361" s="212"/>
      <c r="S1361" s="212"/>
      <c r="T1361" s="213"/>
      <c r="AT1361" s="214" t="s">
        <v>180</v>
      </c>
      <c r="AU1361" s="214" t="s">
        <v>79</v>
      </c>
      <c r="AV1361" s="11" t="s">
        <v>79</v>
      </c>
      <c r="AW1361" s="11" t="s">
        <v>33</v>
      </c>
      <c r="AX1361" s="11" t="s">
        <v>69</v>
      </c>
      <c r="AY1361" s="214" t="s">
        <v>171</v>
      </c>
    </row>
    <row r="1362" spans="2:65" s="11" customFormat="1">
      <c r="B1362" s="203"/>
      <c r="C1362" s="204"/>
      <c r="D1362" s="205" t="s">
        <v>180</v>
      </c>
      <c r="E1362" s="206" t="s">
        <v>21</v>
      </c>
      <c r="F1362" s="207" t="s">
        <v>1883</v>
      </c>
      <c r="G1362" s="204"/>
      <c r="H1362" s="208">
        <v>1</v>
      </c>
      <c r="I1362" s="209"/>
      <c r="J1362" s="204"/>
      <c r="K1362" s="204"/>
      <c r="L1362" s="210"/>
      <c r="M1362" s="211"/>
      <c r="N1362" s="212"/>
      <c r="O1362" s="212"/>
      <c r="P1362" s="212"/>
      <c r="Q1362" s="212"/>
      <c r="R1362" s="212"/>
      <c r="S1362" s="212"/>
      <c r="T1362" s="213"/>
      <c r="AT1362" s="214" t="s">
        <v>180</v>
      </c>
      <c r="AU1362" s="214" t="s">
        <v>79</v>
      </c>
      <c r="AV1362" s="11" t="s">
        <v>79</v>
      </c>
      <c r="AW1362" s="11" t="s">
        <v>33</v>
      </c>
      <c r="AX1362" s="11" t="s">
        <v>69</v>
      </c>
      <c r="AY1362" s="214" t="s">
        <v>171</v>
      </c>
    </row>
    <row r="1363" spans="2:65" s="1" customFormat="1" ht="31.5" customHeight="1">
      <c r="B1363" s="39"/>
      <c r="C1363" s="230" t="s">
        <v>1884</v>
      </c>
      <c r="D1363" s="230" t="s">
        <v>290</v>
      </c>
      <c r="E1363" s="231" t="s">
        <v>1885</v>
      </c>
      <c r="F1363" s="232" t="s">
        <v>1886</v>
      </c>
      <c r="G1363" s="233" t="s">
        <v>285</v>
      </c>
      <c r="H1363" s="234">
        <v>4</v>
      </c>
      <c r="I1363" s="235"/>
      <c r="J1363" s="236">
        <f>ROUND(I1363*H1363,2)</f>
        <v>0</v>
      </c>
      <c r="K1363" s="232" t="s">
        <v>177</v>
      </c>
      <c r="L1363" s="237"/>
      <c r="M1363" s="238" t="s">
        <v>21</v>
      </c>
      <c r="N1363" s="239" t="s">
        <v>40</v>
      </c>
      <c r="O1363" s="40"/>
      <c r="P1363" s="200">
        <f>O1363*H1363</f>
        <v>0</v>
      </c>
      <c r="Q1363" s="200">
        <v>2.1000000000000001E-2</v>
      </c>
      <c r="R1363" s="200">
        <f>Q1363*H1363</f>
        <v>8.4000000000000005E-2</v>
      </c>
      <c r="S1363" s="200">
        <v>0</v>
      </c>
      <c r="T1363" s="201">
        <f>S1363*H1363</f>
        <v>0</v>
      </c>
      <c r="AR1363" s="22" t="s">
        <v>345</v>
      </c>
      <c r="AT1363" s="22" t="s">
        <v>290</v>
      </c>
      <c r="AU1363" s="22" t="s">
        <v>79</v>
      </c>
      <c r="AY1363" s="22" t="s">
        <v>171</v>
      </c>
      <c r="BE1363" s="202">
        <f>IF(N1363="základní",J1363,0)</f>
        <v>0</v>
      </c>
      <c r="BF1363" s="202">
        <f>IF(N1363="snížená",J1363,0)</f>
        <v>0</v>
      </c>
      <c r="BG1363" s="202">
        <f>IF(N1363="zákl. přenesená",J1363,0)</f>
        <v>0</v>
      </c>
      <c r="BH1363" s="202">
        <f>IF(N1363="sníž. přenesená",J1363,0)</f>
        <v>0</v>
      </c>
      <c r="BI1363" s="202">
        <f>IF(N1363="nulová",J1363,0)</f>
        <v>0</v>
      </c>
      <c r="BJ1363" s="22" t="s">
        <v>77</v>
      </c>
      <c r="BK1363" s="202">
        <f>ROUND(I1363*H1363,2)</f>
        <v>0</v>
      </c>
      <c r="BL1363" s="22" t="s">
        <v>249</v>
      </c>
      <c r="BM1363" s="22" t="s">
        <v>1887</v>
      </c>
    </row>
    <row r="1364" spans="2:65" s="12" customFormat="1">
      <c r="B1364" s="219"/>
      <c r="C1364" s="220"/>
      <c r="D1364" s="215" t="s">
        <v>180</v>
      </c>
      <c r="E1364" s="221" t="s">
        <v>21</v>
      </c>
      <c r="F1364" s="222" t="s">
        <v>1002</v>
      </c>
      <c r="G1364" s="220"/>
      <c r="H1364" s="223" t="s">
        <v>21</v>
      </c>
      <c r="I1364" s="224"/>
      <c r="J1364" s="220"/>
      <c r="K1364" s="220"/>
      <c r="L1364" s="225"/>
      <c r="M1364" s="226"/>
      <c r="N1364" s="227"/>
      <c r="O1364" s="227"/>
      <c r="P1364" s="227"/>
      <c r="Q1364" s="227"/>
      <c r="R1364" s="227"/>
      <c r="S1364" s="227"/>
      <c r="T1364" s="228"/>
      <c r="AT1364" s="229" t="s">
        <v>180</v>
      </c>
      <c r="AU1364" s="229" t="s">
        <v>79</v>
      </c>
      <c r="AV1364" s="12" t="s">
        <v>77</v>
      </c>
      <c r="AW1364" s="12" t="s">
        <v>33</v>
      </c>
      <c r="AX1364" s="12" t="s">
        <v>69</v>
      </c>
      <c r="AY1364" s="229" t="s">
        <v>171</v>
      </c>
    </row>
    <row r="1365" spans="2:65" s="11" customFormat="1">
      <c r="B1365" s="203"/>
      <c r="C1365" s="204"/>
      <c r="D1365" s="215" t="s">
        <v>180</v>
      </c>
      <c r="E1365" s="216" t="s">
        <v>21</v>
      </c>
      <c r="F1365" s="217" t="s">
        <v>1034</v>
      </c>
      <c r="G1365" s="204"/>
      <c r="H1365" s="218">
        <v>1</v>
      </c>
      <c r="I1365" s="209"/>
      <c r="J1365" s="204"/>
      <c r="K1365" s="204"/>
      <c r="L1365" s="210"/>
      <c r="M1365" s="211"/>
      <c r="N1365" s="212"/>
      <c r="O1365" s="212"/>
      <c r="P1365" s="212"/>
      <c r="Q1365" s="212"/>
      <c r="R1365" s="212"/>
      <c r="S1365" s="212"/>
      <c r="T1365" s="213"/>
      <c r="AT1365" s="214" t="s">
        <v>180</v>
      </c>
      <c r="AU1365" s="214" t="s">
        <v>79</v>
      </c>
      <c r="AV1365" s="11" t="s">
        <v>79</v>
      </c>
      <c r="AW1365" s="11" t="s">
        <v>33</v>
      </c>
      <c r="AX1365" s="11" t="s">
        <v>69</v>
      </c>
      <c r="AY1365" s="214" t="s">
        <v>171</v>
      </c>
    </row>
    <row r="1366" spans="2:65" s="11" customFormat="1">
      <c r="B1366" s="203"/>
      <c r="C1366" s="204"/>
      <c r="D1366" s="215" t="s">
        <v>180</v>
      </c>
      <c r="E1366" s="216" t="s">
        <v>21</v>
      </c>
      <c r="F1366" s="217" t="s">
        <v>1882</v>
      </c>
      <c r="G1366" s="204"/>
      <c r="H1366" s="218">
        <v>2</v>
      </c>
      <c r="I1366" s="209"/>
      <c r="J1366" s="204"/>
      <c r="K1366" s="204"/>
      <c r="L1366" s="210"/>
      <c r="M1366" s="211"/>
      <c r="N1366" s="212"/>
      <c r="O1366" s="212"/>
      <c r="P1366" s="212"/>
      <c r="Q1366" s="212"/>
      <c r="R1366" s="212"/>
      <c r="S1366" s="212"/>
      <c r="T1366" s="213"/>
      <c r="AT1366" s="214" t="s">
        <v>180</v>
      </c>
      <c r="AU1366" s="214" t="s">
        <v>79</v>
      </c>
      <c r="AV1366" s="11" t="s">
        <v>79</v>
      </c>
      <c r="AW1366" s="11" t="s">
        <v>33</v>
      </c>
      <c r="AX1366" s="11" t="s">
        <v>69</v>
      </c>
      <c r="AY1366" s="214" t="s">
        <v>171</v>
      </c>
    </row>
    <row r="1367" spans="2:65" s="11" customFormat="1">
      <c r="B1367" s="203"/>
      <c r="C1367" s="204"/>
      <c r="D1367" s="205" t="s">
        <v>180</v>
      </c>
      <c r="E1367" s="206" t="s">
        <v>21</v>
      </c>
      <c r="F1367" s="207" t="s">
        <v>1883</v>
      </c>
      <c r="G1367" s="204"/>
      <c r="H1367" s="208">
        <v>1</v>
      </c>
      <c r="I1367" s="209"/>
      <c r="J1367" s="204"/>
      <c r="K1367" s="204"/>
      <c r="L1367" s="210"/>
      <c r="M1367" s="211"/>
      <c r="N1367" s="212"/>
      <c r="O1367" s="212"/>
      <c r="P1367" s="212"/>
      <c r="Q1367" s="212"/>
      <c r="R1367" s="212"/>
      <c r="S1367" s="212"/>
      <c r="T1367" s="213"/>
      <c r="AT1367" s="214" t="s">
        <v>180</v>
      </c>
      <c r="AU1367" s="214" t="s">
        <v>79</v>
      </c>
      <c r="AV1367" s="11" t="s">
        <v>79</v>
      </c>
      <c r="AW1367" s="11" t="s">
        <v>33</v>
      </c>
      <c r="AX1367" s="11" t="s">
        <v>69</v>
      </c>
      <c r="AY1367" s="214" t="s">
        <v>171</v>
      </c>
    </row>
    <row r="1368" spans="2:65" s="1" customFormat="1" ht="31.5" customHeight="1">
      <c r="B1368" s="39"/>
      <c r="C1368" s="230" t="s">
        <v>1888</v>
      </c>
      <c r="D1368" s="230" t="s">
        <v>290</v>
      </c>
      <c r="E1368" s="231" t="s">
        <v>1889</v>
      </c>
      <c r="F1368" s="232" t="s">
        <v>1890</v>
      </c>
      <c r="G1368" s="233" t="s">
        <v>285</v>
      </c>
      <c r="H1368" s="234">
        <v>3</v>
      </c>
      <c r="I1368" s="235"/>
      <c r="J1368" s="236">
        <f>ROUND(I1368*H1368,2)</f>
        <v>0</v>
      </c>
      <c r="K1368" s="232" t="s">
        <v>177</v>
      </c>
      <c r="L1368" s="237"/>
      <c r="M1368" s="238" t="s">
        <v>21</v>
      </c>
      <c r="N1368" s="239" t="s">
        <v>40</v>
      </c>
      <c r="O1368" s="40"/>
      <c r="P1368" s="200">
        <f>O1368*H1368</f>
        <v>0</v>
      </c>
      <c r="Q1368" s="200">
        <v>2.5000000000000001E-2</v>
      </c>
      <c r="R1368" s="200">
        <f>Q1368*H1368</f>
        <v>7.5000000000000011E-2</v>
      </c>
      <c r="S1368" s="200">
        <v>0</v>
      </c>
      <c r="T1368" s="201">
        <f>S1368*H1368</f>
        <v>0</v>
      </c>
      <c r="AR1368" s="22" t="s">
        <v>345</v>
      </c>
      <c r="AT1368" s="22" t="s">
        <v>290</v>
      </c>
      <c r="AU1368" s="22" t="s">
        <v>79</v>
      </c>
      <c r="AY1368" s="22" t="s">
        <v>171</v>
      </c>
      <c r="BE1368" s="202">
        <f>IF(N1368="základní",J1368,0)</f>
        <v>0</v>
      </c>
      <c r="BF1368" s="202">
        <f>IF(N1368="snížená",J1368,0)</f>
        <v>0</v>
      </c>
      <c r="BG1368" s="202">
        <f>IF(N1368="zákl. přenesená",J1368,0)</f>
        <v>0</v>
      </c>
      <c r="BH1368" s="202">
        <f>IF(N1368="sníž. přenesená",J1368,0)</f>
        <v>0</v>
      </c>
      <c r="BI1368" s="202">
        <f>IF(N1368="nulová",J1368,0)</f>
        <v>0</v>
      </c>
      <c r="BJ1368" s="22" t="s">
        <v>77</v>
      </c>
      <c r="BK1368" s="202">
        <f>ROUND(I1368*H1368,2)</f>
        <v>0</v>
      </c>
      <c r="BL1368" s="22" t="s">
        <v>249</v>
      </c>
      <c r="BM1368" s="22" t="s">
        <v>1891</v>
      </c>
    </row>
    <row r="1369" spans="2:65" s="12" customFormat="1">
      <c r="B1369" s="219"/>
      <c r="C1369" s="220"/>
      <c r="D1369" s="215" t="s">
        <v>180</v>
      </c>
      <c r="E1369" s="221" t="s">
        <v>21</v>
      </c>
      <c r="F1369" s="222" t="s">
        <v>1002</v>
      </c>
      <c r="G1369" s="220"/>
      <c r="H1369" s="223" t="s">
        <v>21</v>
      </c>
      <c r="I1369" s="224"/>
      <c r="J1369" s="220"/>
      <c r="K1369" s="220"/>
      <c r="L1369" s="225"/>
      <c r="M1369" s="226"/>
      <c r="N1369" s="227"/>
      <c r="O1369" s="227"/>
      <c r="P1369" s="227"/>
      <c r="Q1369" s="227"/>
      <c r="R1369" s="227"/>
      <c r="S1369" s="227"/>
      <c r="T1369" s="228"/>
      <c r="AT1369" s="229" t="s">
        <v>180</v>
      </c>
      <c r="AU1369" s="229" t="s">
        <v>79</v>
      </c>
      <c r="AV1369" s="12" t="s">
        <v>77</v>
      </c>
      <c r="AW1369" s="12" t="s">
        <v>33</v>
      </c>
      <c r="AX1369" s="12" t="s">
        <v>69</v>
      </c>
      <c r="AY1369" s="229" t="s">
        <v>171</v>
      </c>
    </row>
    <row r="1370" spans="2:65" s="11" customFormat="1">
      <c r="B1370" s="203"/>
      <c r="C1370" s="204"/>
      <c r="D1370" s="215" t="s">
        <v>180</v>
      </c>
      <c r="E1370" s="216" t="s">
        <v>21</v>
      </c>
      <c r="F1370" s="217" t="s">
        <v>1035</v>
      </c>
      <c r="G1370" s="204"/>
      <c r="H1370" s="218">
        <v>2</v>
      </c>
      <c r="I1370" s="209"/>
      <c r="J1370" s="204"/>
      <c r="K1370" s="204"/>
      <c r="L1370" s="210"/>
      <c r="M1370" s="211"/>
      <c r="N1370" s="212"/>
      <c r="O1370" s="212"/>
      <c r="P1370" s="212"/>
      <c r="Q1370" s="212"/>
      <c r="R1370" s="212"/>
      <c r="S1370" s="212"/>
      <c r="T1370" s="213"/>
      <c r="AT1370" s="214" t="s">
        <v>180</v>
      </c>
      <c r="AU1370" s="214" t="s">
        <v>79</v>
      </c>
      <c r="AV1370" s="11" t="s">
        <v>79</v>
      </c>
      <c r="AW1370" s="11" t="s">
        <v>33</v>
      </c>
      <c r="AX1370" s="11" t="s">
        <v>69</v>
      </c>
      <c r="AY1370" s="214" t="s">
        <v>171</v>
      </c>
    </row>
    <row r="1371" spans="2:65" s="11" customFormat="1">
      <c r="B1371" s="203"/>
      <c r="C1371" s="204"/>
      <c r="D1371" s="205" t="s">
        <v>180</v>
      </c>
      <c r="E1371" s="206" t="s">
        <v>21</v>
      </c>
      <c r="F1371" s="207" t="s">
        <v>1881</v>
      </c>
      <c r="G1371" s="204"/>
      <c r="H1371" s="208">
        <v>1</v>
      </c>
      <c r="I1371" s="209"/>
      <c r="J1371" s="204"/>
      <c r="K1371" s="204"/>
      <c r="L1371" s="210"/>
      <c r="M1371" s="211"/>
      <c r="N1371" s="212"/>
      <c r="O1371" s="212"/>
      <c r="P1371" s="212"/>
      <c r="Q1371" s="212"/>
      <c r="R1371" s="212"/>
      <c r="S1371" s="212"/>
      <c r="T1371" s="213"/>
      <c r="AT1371" s="214" t="s">
        <v>180</v>
      </c>
      <c r="AU1371" s="214" t="s">
        <v>79</v>
      </c>
      <c r="AV1371" s="11" t="s">
        <v>79</v>
      </c>
      <c r="AW1371" s="11" t="s">
        <v>33</v>
      </c>
      <c r="AX1371" s="11" t="s">
        <v>69</v>
      </c>
      <c r="AY1371" s="214" t="s">
        <v>171</v>
      </c>
    </row>
    <row r="1372" spans="2:65" s="1" customFormat="1" ht="31.5" customHeight="1">
      <c r="B1372" s="39"/>
      <c r="C1372" s="191" t="s">
        <v>1892</v>
      </c>
      <c r="D1372" s="191" t="s">
        <v>173</v>
      </c>
      <c r="E1372" s="192" t="s">
        <v>1893</v>
      </c>
      <c r="F1372" s="193" t="s">
        <v>1894</v>
      </c>
      <c r="G1372" s="194" t="s">
        <v>285</v>
      </c>
      <c r="H1372" s="195">
        <v>4</v>
      </c>
      <c r="I1372" s="196"/>
      <c r="J1372" s="197">
        <f>ROUND(I1372*H1372,2)</f>
        <v>0</v>
      </c>
      <c r="K1372" s="193" t="s">
        <v>177</v>
      </c>
      <c r="L1372" s="59"/>
      <c r="M1372" s="198" t="s">
        <v>21</v>
      </c>
      <c r="N1372" s="199" t="s">
        <v>40</v>
      </c>
      <c r="O1372" s="40"/>
      <c r="P1372" s="200">
        <f>O1372*H1372</f>
        <v>0</v>
      </c>
      <c r="Q1372" s="200">
        <v>0</v>
      </c>
      <c r="R1372" s="200">
        <f>Q1372*H1372</f>
        <v>0</v>
      </c>
      <c r="S1372" s="200">
        <v>0</v>
      </c>
      <c r="T1372" s="201">
        <f>S1372*H1372</f>
        <v>0</v>
      </c>
      <c r="AR1372" s="22" t="s">
        <v>249</v>
      </c>
      <c r="AT1372" s="22" t="s">
        <v>173</v>
      </c>
      <c r="AU1372" s="22" t="s">
        <v>79</v>
      </c>
      <c r="AY1372" s="22" t="s">
        <v>171</v>
      </c>
      <c r="BE1372" s="202">
        <f>IF(N1372="základní",J1372,0)</f>
        <v>0</v>
      </c>
      <c r="BF1372" s="202">
        <f>IF(N1372="snížená",J1372,0)</f>
        <v>0</v>
      </c>
      <c r="BG1372" s="202">
        <f>IF(N1372="zákl. přenesená",J1372,0)</f>
        <v>0</v>
      </c>
      <c r="BH1372" s="202">
        <f>IF(N1372="sníž. přenesená",J1372,0)</f>
        <v>0</v>
      </c>
      <c r="BI1372" s="202">
        <f>IF(N1372="nulová",J1372,0)</f>
        <v>0</v>
      </c>
      <c r="BJ1372" s="22" t="s">
        <v>77</v>
      </c>
      <c r="BK1372" s="202">
        <f>ROUND(I1372*H1372,2)</f>
        <v>0</v>
      </c>
      <c r="BL1372" s="22" t="s">
        <v>249</v>
      </c>
      <c r="BM1372" s="22" t="s">
        <v>1895</v>
      </c>
    </row>
    <row r="1373" spans="2:65" s="12" customFormat="1">
      <c r="B1373" s="219"/>
      <c r="C1373" s="220"/>
      <c r="D1373" s="215" t="s">
        <v>180</v>
      </c>
      <c r="E1373" s="221" t="s">
        <v>21</v>
      </c>
      <c r="F1373" s="222" t="s">
        <v>1002</v>
      </c>
      <c r="G1373" s="220"/>
      <c r="H1373" s="223" t="s">
        <v>21</v>
      </c>
      <c r="I1373" s="224"/>
      <c r="J1373" s="220"/>
      <c r="K1373" s="220"/>
      <c r="L1373" s="225"/>
      <c r="M1373" s="226"/>
      <c r="N1373" s="227"/>
      <c r="O1373" s="227"/>
      <c r="P1373" s="227"/>
      <c r="Q1373" s="227"/>
      <c r="R1373" s="227"/>
      <c r="S1373" s="227"/>
      <c r="T1373" s="228"/>
      <c r="AT1373" s="229" t="s">
        <v>180</v>
      </c>
      <c r="AU1373" s="229" t="s">
        <v>79</v>
      </c>
      <c r="AV1373" s="12" t="s">
        <v>77</v>
      </c>
      <c r="AW1373" s="12" t="s">
        <v>33</v>
      </c>
      <c r="AX1373" s="12" t="s">
        <v>69</v>
      </c>
      <c r="AY1373" s="229" t="s">
        <v>171</v>
      </c>
    </row>
    <row r="1374" spans="2:65" s="11" customFormat="1">
      <c r="B1374" s="203"/>
      <c r="C1374" s="204"/>
      <c r="D1374" s="215" t="s">
        <v>180</v>
      </c>
      <c r="E1374" s="216" t="s">
        <v>21</v>
      </c>
      <c r="F1374" s="217" t="s">
        <v>1031</v>
      </c>
      <c r="G1374" s="204"/>
      <c r="H1374" s="218">
        <v>1</v>
      </c>
      <c r="I1374" s="209"/>
      <c r="J1374" s="204"/>
      <c r="K1374" s="204"/>
      <c r="L1374" s="210"/>
      <c r="M1374" s="211"/>
      <c r="N1374" s="212"/>
      <c r="O1374" s="212"/>
      <c r="P1374" s="212"/>
      <c r="Q1374" s="212"/>
      <c r="R1374" s="212"/>
      <c r="S1374" s="212"/>
      <c r="T1374" s="213"/>
      <c r="AT1374" s="214" t="s">
        <v>180</v>
      </c>
      <c r="AU1374" s="214" t="s">
        <v>79</v>
      </c>
      <c r="AV1374" s="11" t="s">
        <v>79</v>
      </c>
      <c r="AW1374" s="11" t="s">
        <v>33</v>
      </c>
      <c r="AX1374" s="11" t="s">
        <v>69</v>
      </c>
      <c r="AY1374" s="214" t="s">
        <v>171</v>
      </c>
    </row>
    <row r="1375" spans="2:65" s="11" customFormat="1">
      <c r="B1375" s="203"/>
      <c r="C1375" s="204"/>
      <c r="D1375" s="215" t="s">
        <v>180</v>
      </c>
      <c r="E1375" s="216" t="s">
        <v>21</v>
      </c>
      <c r="F1375" s="217" t="s">
        <v>1032</v>
      </c>
      <c r="G1375" s="204"/>
      <c r="H1375" s="218">
        <v>1</v>
      </c>
      <c r="I1375" s="209"/>
      <c r="J1375" s="204"/>
      <c r="K1375" s="204"/>
      <c r="L1375" s="210"/>
      <c r="M1375" s="211"/>
      <c r="N1375" s="212"/>
      <c r="O1375" s="212"/>
      <c r="P1375" s="212"/>
      <c r="Q1375" s="212"/>
      <c r="R1375" s="212"/>
      <c r="S1375" s="212"/>
      <c r="T1375" s="213"/>
      <c r="AT1375" s="214" t="s">
        <v>180</v>
      </c>
      <c r="AU1375" s="214" t="s">
        <v>79</v>
      </c>
      <c r="AV1375" s="11" t="s">
        <v>79</v>
      </c>
      <c r="AW1375" s="11" t="s">
        <v>33</v>
      </c>
      <c r="AX1375" s="11" t="s">
        <v>69</v>
      </c>
      <c r="AY1375" s="214" t="s">
        <v>171</v>
      </c>
    </row>
    <row r="1376" spans="2:65" s="11" customFormat="1">
      <c r="B1376" s="203"/>
      <c r="C1376" s="204"/>
      <c r="D1376" s="215" t="s">
        <v>180</v>
      </c>
      <c r="E1376" s="216" t="s">
        <v>21</v>
      </c>
      <c r="F1376" s="217" t="s">
        <v>1033</v>
      </c>
      <c r="G1376" s="204"/>
      <c r="H1376" s="218">
        <v>1</v>
      </c>
      <c r="I1376" s="209"/>
      <c r="J1376" s="204"/>
      <c r="K1376" s="204"/>
      <c r="L1376" s="210"/>
      <c r="M1376" s="211"/>
      <c r="N1376" s="212"/>
      <c r="O1376" s="212"/>
      <c r="P1376" s="212"/>
      <c r="Q1376" s="212"/>
      <c r="R1376" s="212"/>
      <c r="S1376" s="212"/>
      <c r="T1376" s="213"/>
      <c r="AT1376" s="214" t="s">
        <v>180</v>
      </c>
      <c r="AU1376" s="214" t="s">
        <v>79</v>
      </c>
      <c r="AV1376" s="11" t="s">
        <v>79</v>
      </c>
      <c r="AW1376" s="11" t="s">
        <v>33</v>
      </c>
      <c r="AX1376" s="11" t="s">
        <v>69</v>
      </c>
      <c r="AY1376" s="214" t="s">
        <v>171</v>
      </c>
    </row>
    <row r="1377" spans="2:65" s="11" customFormat="1">
      <c r="B1377" s="203"/>
      <c r="C1377" s="204"/>
      <c r="D1377" s="205" t="s">
        <v>180</v>
      </c>
      <c r="E1377" s="206" t="s">
        <v>21</v>
      </c>
      <c r="F1377" s="207" t="s">
        <v>1036</v>
      </c>
      <c r="G1377" s="204"/>
      <c r="H1377" s="208">
        <v>1</v>
      </c>
      <c r="I1377" s="209"/>
      <c r="J1377" s="204"/>
      <c r="K1377" s="204"/>
      <c r="L1377" s="210"/>
      <c r="M1377" s="211"/>
      <c r="N1377" s="212"/>
      <c r="O1377" s="212"/>
      <c r="P1377" s="212"/>
      <c r="Q1377" s="212"/>
      <c r="R1377" s="212"/>
      <c r="S1377" s="212"/>
      <c r="T1377" s="213"/>
      <c r="AT1377" s="214" t="s">
        <v>180</v>
      </c>
      <c r="AU1377" s="214" t="s">
        <v>79</v>
      </c>
      <c r="AV1377" s="11" t="s">
        <v>79</v>
      </c>
      <c r="AW1377" s="11" t="s">
        <v>33</v>
      </c>
      <c r="AX1377" s="11" t="s">
        <v>69</v>
      </c>
      <c r="AY1377" s="214" t="s">
        <v>171</v>
      </c>
    </row>
    <row r="1378" spans="2:65" s="1" customFormat="1" ht="31.5" customHeight="1">
      <c r="B1378" s="39"/>
      <c r="C1378" s="230" t="s">
        <v>1896</v>
      </c>
      <c r="D1378" s="230" t="s">
        <v>290</v>
      </c>
      <c r="E1378" s="231" t="s">
        <v>1897</v>
      </c>
      <c r="F1378" s="232" t="s">
        <v>1898</v>
      </c>
      <c r="G1378" s="233" t="s">
        <v>285</v>
      </c>
      <c r="H1378" s="234">
        <v>4</v>
      </c>
      <c r="I1378" s="235"/>
      <c r="J1378" s="236">
        <f>ROUND(I1378*H1378,2)</f>
        <v>0</v>
      </c>
      <c r="K1378" s="232" t="s">
        <v>177</v>
      </c>
      <c r="L1378" s="237"/>
      <c r="M1378" s="238" t="s">
        <v>21</v>
      </c>
      <c r="N1378" s="239" t="s">
        <v>40</v>
      </c>
      <c r="O1378" s="40"/>
      <c r="P1378" s="200">
        <f>O1378*H1378</f>
        <v>0</v>
      </c>
      <c r="Q1378" s="200">
        <v>2.7E-2</v>
      </c>
      <c r="R1378" s="200">
        <f>Q1378*H1378</f>
        <v>0.108</v>
      </c>
      <c r="S1378" s="200">
        <v>0</v>
      </c>
      <c r="T1378" s="201">
        <f>S1378*H1378</f>
        <v>0</v>
      </c>
      <c r="AR1378" s="22" t="s">
        <v>345</v>
      </c>
      <c r="AT1378" s="22" t="s">
        <v>290</v>
      </c>
      <c r="AU1378" s="22" t="s">
        <v>79</v>
      </c>
      <c r="AY1378" s="22" t="s">
        <v>171</v>
      </c>
      <c r="BE1378" s="202">
        <f>IF(N1378="základní",J1378,0)</f>
        <v>0</v>
      </c>
      <c r="BF1378" s="202">
        <f>IF(N1378="snížená",J1378,0)</f>
        <v>0</v>
      </c>
      <c r="BG1378" s="202">
        <f>IF(N1378="zákl. přenesená",J1378,0)</f>
        <v>0</v>
      </c>
      <c r="BH1378" s="202">
        <f>IF(N1378="sníž. přenesená",J1378,0)</f>
        <v>0</v>
      </c>
      <c r="BI1378" s="202">
        <f>IF(N1378="nulová",J1378,0)</f>
        <v>0</v>
      </c>
      <c r="BJ1378" s="22" t="s">
        <v>77</v>
      </c>
      <c r="BK1378" s="202">
        <f>ROUND(I1378*H1378,2)</f>
        <v>0</v>
      </c>
      <c r="BL1378" s="22" t="s">
        <v>249</v>
      </c>
      <c r="BM1378" s="22" t="s">
        <v>1899</v>
      </c>
    </row>
    <row r="1379" spans="2:65" s="12" customFormat="1">
      <c r="B1379" s="219"/>
      <c r="C1379" s="220"/>
      <c r="D1379" s="215" t="s">
        <v>180</v>
      </c>
      <c r="E1379" s="221" t="s">
        <v>21</v>
      </c>
      <c r="F1379" s="222" t="s">
        <v>1002</v>
      </c>
      <c r="G1379" s="220"/>
      <c r="H1379" s="223" t="s">
        <v>21</v>
      </c>
      <c r="I1379" s="224"/>
      <c r="J1379" s="220"/>
      <c r="K1379" s="220"/>
      <c r="L1379" s="225"/>
      <c r="M1379" s="226"/>
      <c r="N1379" s="227"/>
      <c r="O1379" s="227"/>
      <c r="P1379" s="227"/>
      <c r="Q1379" s="227"/>
      <c r="R1379" s="227"/>
      <c r="S1379" s="227"/>
      <c r="T1379" s="228"/>
      <c r="AT1379" s="229" t="s">
        <v>180</v>
      </c>
      <c r="AU1379" s="229" t="s">
        <v>79</v>
      </c>
      <c r="AV1379" s="12" t="s">
        <v>77</v>
      </c>
      <c r="AW1379" s="12" t="s">
        <v>33</v>
      </c>
      <c r="AX1379" s="12" t="s">
        <v>69</v>
      </c>
      <c r="AY1379" s="229" t="s">
        <v>171</v>
      </c>
    </row>
    <row r="1380" spans="2:65" s="11" customFormat="1">
      <c r="B1380" s="203"/>
      <c r="C1380" s="204"/>
      <c r="D1380" s="215" t="s">
        <v>180</v>
      </c>
      <c r="E1380" s="216" t="s">
        <v>21</v>
      </c>
      <c r="F1380" s="217" t="s">
        <v>1031</v>
      </c>
      <c r="G1380" s="204"/>
      <c r="H1380" s="218">
        <v>1</v>
      </c>
      <c r="I1380" s="209"/>
      <c r="J1380" s="204"/>
      <c r="K1380" s="204"/>
      <c r="L1380" s="210"/>
      <c r="M1380" s="211"/>
      <c r="N1380" s="212"/>
      <c r="O1380" s="212"/>
      <c r="P1380" s="212"/>
      <c r="Q1380" s="212"/>
      <c r="R1380" s="212"/>
      <c r="S1380" s="212"/>
      <c r="T1380" s="213"/>
      <c r="AT1380" s="214" t="s">
        <v>180</v>
      </c>
      <c r="AU1380" s="214" t="s">
        <v>79</v>
      </c>
      <c r="AV1380" s="11" t="s">
        <v>79</v>
      </c>
      <c r="AW1380" s="11" t="s">
        <v>33</v>
      </c>
      <c r="AX1380" s="11" t="s">
        <v>69</v>
      </c>
      <c r="AY1380" s="214" t="s">
        <v>171</v>
      </c>
    </row>
    <row r="1381" spans="2:65" s="11" customFormat="1">
      <c r="B1381" s="203"/>
      <c r="C1381" s="204"/>
      <c r="D1381" s="215" t="s">
        <v>180</v>
      </c>
      <c r="E1381" s="216" t="s">
        <v>21</v>
      </c>
      <c r="F1381" s="217" t="s">
        <v>1032</v>
      </c>
      <c r="G1381" s="204"/>
      <c r="H1381" s="218">
        <v>1</v>
      </c>
      <c r="I1381" s="209"/>
      <c r="J1381" s="204"/>
      <c r="K1381" s="204"/>
      <c r="L1381" s="210"/>
      <c r="M1381" s="211"/>
      <c r="N1381" s="212"/>
      <c r="O1381" s="212"/>
      <c r="P1381" s="212"/>
      <c r="Q1381" s="212"/>
      <c r="R1381" s="212"/>
      <c r="S1381" s="212"/>
      <c r="T1381" s="213"/>
      <c r="AT1381" s="214" t="s">
        <v>180</v>
      </c>
      <c r="AU1381" s="214" t="s">
        <v>79</v>
      </c>
      <c r="AV1381" s="11" t="s">
        <v>79</v>
      </c>
      <c r="AW1381" s="11" t="s">
        <v>33</v>
      </c>
      <c r="AX1381" s="11" t="s">
        <v>69</v>
      </c>
      <c r="AY1381" s="214" t="s">
        <v>171</v>
      </c>
    </row>
    <row r="1382" spans="2:65" s="11" customFormat="1">
      <c r="B1382" s="203"/>
      <c r="C1382" s="204"/>
      <c r="D1382" s="215" t="s">
        <v>180</v>
      </c>
      <c r="E1382" s="216" t="s">
        <v>21</v>
      </c>
      <c r="F1382" s="217" t="s">
        <v>1033</v>
      </c>
      <c r="G1382" s="204"/>
      <c r="H1382" s="218">
        <v>1</v>
      </c>
      <c r="I1382" s="209"/>
      <c r="J1382" s="204"/>
      <c r="K1382" s="204"/>
      <c r="L1382" s="210"/>
      <c r="M1382" s="211"/>
      <c r="N1382" s="212"/>
      <c r="O1382" s="212"/>
      <c r="P1382" s="212"/>
      <c r="Q1382" s="212"/>
      <c r="R1382" s="212"/>
      <c r="S1382" s="212"/>
      <c r="T1382" s="213"/>
      <c r="AT1382" s="214" t="s">
        <v>180</v>
      </c>
      <c r="AU1382" s="214" t="s">
        <v>79</v>
      </c>
      <c r="AV1382" s="11" t="s">
        <v>79</v>
      </c>
      <c r="AW1382" s="11" t="s">
        <v>33</v>
      </c>
      <c r="AX1382" s="11" t="s">
        <v>69</v>
      </c>
      <c r="AY1382" s="214" t="s">
        <v>171</v>
      </c>
    </row>
    <row r="1383" spans="2:65" s="11" customFormat="1">
      <c r="B1383" s="203"/>
      <c r="C1383" s="204"/>
      <c r="D1383" s="205" t="s">
        <v>180</v>
      </c>
      <c r="E1383" s="206" t="s">
        <v>21</v>
      </c>
      <c r="F1383" s="207" t="s">
        <v>1036</v>
      </c>
      <c r="G1383" s="204"/>
      <c r="H1383" s="208">
        <v>1</v>
      </c>
      <c r="I1383" s="209"/>
      <c r="J1383" s="204"/>
      <c r="K1383" s="204"/>
      <c r="L1383" s="210"/>
      <c r="M1383" s="211"/>
      <c r="N1383" s="212"/>
      <c r="O1383" s="212"/>
      <c r="P1383" s="212"/>
      <c r="Q1383" s="212"/>
      <c r="R1383" s="212"/>
      <c r="S1383" s="212"/>
      <c r="T1383" s="213"/>
      <c r="AT1383" s="214" t="s">
        <v>180</v>
      </c>
      <c r="AU1383" s="214" t="s">
        <v>79</v>
      </c>
      <c r="AV1383" s="11" t="s">
        <v>79</v>
      </c>
      <c r="AW1383" s="11" t="s">
        <v>33</v>
      </c>
      <c r="AX1383" s="11" t="s">
        <v>69</v>
      </c>
      <c r="AY1383" s="214" t="s">
        <v>171</v>
      </c>
    </row>
    <row r="1384" spans="2:65" s="1" customFormat="1" ht="22.5" customHeight="1">
      <c r="B1384" s="39"/>
      <c r="C1384" s="191" t="s">
        <v>1900</v>
      </c>
      <c r="D1384" s="191" t="s">
        <v>173</v>
      </c>
      <c r="E1384" s="192" t="s">
        <v>1901</v>
      </c>
      <c r="F1384" s="193" t="s">
        <v>1902</v>
      </c>
      <c r="G1384" s="194" t="s">
        <v>285</v>
      </c>
      <c r="H1384" s="195">
        <v>1</v>
      </c>
      <c r="I1384" s="196"/>
      <c r="J1384" s="197">
        <f>ROUND(I1384*H1384,2)</f>
        <v>0</v>
      </c>
      <c r="K1384" s="193" t="s">
        <v>177</v>
      </c>
      <c r="L1384" s="59"/>
      <c r="M1384" s="198" t="s">
        <v>21</v>
      </c>
      <c r="N1384" s="199" t="s">
        <v>40</v>
      </c>
      <c r="O1384" s="40"/>
      <c r="P1384" s="200">
        <f>O1384*H1384</f>
        <v>0</v>
      </c>
      <c r="Q1384" s="200">
        <v>0</v>
      </c>
      <c r="R1384" s="200">
        <f>Q1384*H1384</f>
        <v>0</v>
      </c>
      <c r="S1384" s="200">
        <v>0</v>
      </c>
      <c r="T1384" s="201">
        <f>S1384*H1384</f>
        <v>0</v>
      </c>
      <c r="AR1384" s="22" t="s">
        <v>249</v>
      </c>
      <c r="AT1384" s="22" t="s">
        <v>173</v>
      </c>
      <c r="AU1384" s="22" t="s">
        <v>79</v>
      </c>
      <c r="AY1384" s="22" t="s">
        <v>171</v>
      </c>
      <c r="BE1384" s="202">
        <f>IF(N1384="základní",J1384,0)</f>
        <v>0</v>
      </c>
      <c r="BF1384" s="202">
        <f>IF(N1384="snížená",J1384,0)</f>
        <v>0</v>
      </c>
      <c r="BG1384" s="202">
        <f>IF(N1384="zákl. přenesená",J1384,0)</f>
        <v>0</v>
      </c>
      <c r="BH1384" s="202">
        <f>IF(N1384="sníž. přenesená",J1384,0)</f>
        <v>0</v>
      </c>
      <c r="BI1384" s="202">
        <f>IF(N1384="nulová",J1384,0)</f>
        <v>0</v>
      </c>
      <c r="BJ1384" s="22" t="s">
        <v>77</v>
      </c>
      <c r="BK1384" s="202">
        <f>ROUND(I1384*H1384,2)</f>
        <v>0</v>
      </c>
      <c r="BL1384" s="22" t="s">
        <v>249</v>
      </c>
      <c r="BM1384" s="22" t="s">
        <v>1903</v>
      </c>
    </row>
    <row r="1385" spans="2:65" s="12" customFormat="1">
      <c r="B1385" s="219"/>
      <c r="C1385" s="220"/>
      <c r="D1385" s="215" t="s">
        <v>180</v>
      </c>
      <c r="E1385" s="221" t="s">
        <v>21</v>
      </c>
      <c r="F1385" s="222" t="s">
        <v>1002</v>
      </c>
      <c r="G1385" s="220"/>
      <c r="H1385" s="223" t="s">
        <v>21</v>
      </c>
      <c r="I1385" s="224"/>
      <c r="J1385" s="220"/>
      <c r="K1385" s="220"/>
      <c r="L1385" s="225"/>
      <c r="M1385" s="226"/>
      <c r="N1385" s="227"/>
      <c r="O1385" s="227"/>
      <c r="P1385" s="227"/>
      <c r="Q1385" s="227"/>
      <c r="R1385" s="227"/>
      <c r="S1385" s="227"/>
      <c r="T1385" s="228"/>
      <c r="AT1385" s="229" t="s">
        <v>180</v>
      </c>
      <c r="AU1385" s="229" t="s">
        <v>79</v>
      </c>
      <c r="AV1385" s="12" t="s">
        <v>77</v>
      </c>
      <c r="AW1385" s="12" t="s">
        <v>33</v>
      </c>
      <c r="AX1385" s="12" t="s">
        <v>69</v>
      </c>
      <c r="AY1385" s="229" t="s">
        <v>171</v>
      </c>
    </row>
    <row r="1386" spans="2:65" s="11" customFormat="1">
      <c r="B1386" s="203"/>
      <c r="C1386" s="204"/>
      <c r="D1386" s="205" t="s">
        <v>180</v>
      </c>
      <c r="E1386" s="206" t="s">
        <v>21</v>
      </c>
      <c r="F1386" s="207" t="s">
        <v>1904</v>
      </c>
      <c r="G1386" s="204"/>
      <c r="H1386" s="208">
        <v>1</v>
      </c>
      <c r="I1386" s="209"/>
      <c r="J1386" s="204"/>
      <c r="K1386" s="204"/>
      <c r="L1386" s="210"/>
      <c r="M1386" s="211"/>
      <c r="N1386" s="212"/>
      <c r="O1386" s="212"/>
      <c r="P1386" s="212"/>
      <c r="Q1386" s="212"/>
      <c r="R1386" s="212"/>
      <c r="S1386" s="212"/>
      <c r="T1386" s="213"/>
      <c r="AT1386" s="214" t="s">
        <v>180</v>
      </c>
      <c r="AU1386" s="214" t="s">
        <v>79</v>
      </c>
      <c r="AV1386" s="11" t="s">
        <v>79</v>
      </c>
      <c r="AW1386" s="11" t="s">
        <v>33</v>
      </c>
      <c r="AX1386" s="11" t="s">
        <v>69</v>
      </c>
      <c r="AY1386" s="214" t="s">
        <v>171</v>
      </c>
    </row>
    <row r="1387" spans="2:65" s="1" customFormat="1" ht="31.5" customHeight="1">
      <c r="B1387" s="39"/>
      <c r="C1387" s="230" t="s">
        <v>1905</v>
      </c>
      <c r="D1387" s="230" t="s">
        <v>290</v>
      </c>
      <c r="E1387" s="231" t="s">
        <v>1906</v>
      </c>
      <c r="F1387" s="232" t="s">
        <v>1907</v>
      </c>
      <c r="G1387" s="233" t="s">
        <v>285</v>
      </c>
      <c r="H1387" s="234">
        <v>1</v>
      </c>
      <c r="I1387" s="235"/>
      <c r="J1387" s="236">
        <f>ROUND(I1387*H1387,2)</f>
        <v>0</v>
      </c>
      <c r="K1387" s="232" t="s">
        <v>177</v>
      </c>
      <c r="L1387" s="237"/>
      <c r="M1387" s="238" t="s">
        <v>21</v>
      </c>
      <c r="N1387" s="239" t="s">
        <v>40</v>
      </c>
      <c r="O1387" s="40"/>
      <c r="P1387" s="200">
        <f>O1387*H1387</f>
        <v>0</v>
      </c>
      <c r="Q1387" s="200">
        <v>4.1000000000000002E-2</v>
      </c>
      <c r="R1387" s="200">
        <f>Q1387*H1387</f>
        <v>4.1000000000000002E-2</v>
      </c>
      <c r="S1387" s="200">
        <v>0</v>
      </c>
      <c r="T1387" s="201">
        <f>S1387*H1387</f>
        <v>0</v>
      </c>
      <c r="AR1387" s="22" t="s">
        <v>345</v>
      </c>
      <c r="AT1387" s="22" t="s">
        <v>290</v>
      </c>
      <c r="AU1387" s="22" t="s">
        <v>79</v>
      </c>
      <c r="AY1387" s="22" t="s">
        <v>171</v>
      </c>
      <c r="BE1387" s="202">
        <f>IF(N1387="základní",J1387,0)</f>
        <v>0</v>
      </c>
      <c r="BF1387" s="202">
        <f>IF(N1387="snížená",J1387,0)</f>
        <v>0</v>
      </c>
      <c r="BG1387" s="202">
        <f>IF(N1387="zákl. přenesená",J1387,0)</f>
        <v>0</v>
      </c>
      <c r="BH1387" s="202">
        <f>IF(N1387="sníž. přenesená",J1387,0)</f>
        <v>0</v>
      </c>
      <c r="BI1387" s="202">
        <f>IF(N1387="nulová",J1387,0)</f>
        <v>0</v>
      </c>
      <c r="BJ1387" s="22" t="s">
        <v>77</v>
      </c>
      <c r="BK1387" s="202">
        <f>ROUND(I1387*H1387,2)</f>
        <v>0</v>
      </c>
      <c r="BL1387" s="22" t="s">
        <v>249</v>
      </c>
      <c r="BM1387" s="22" t="s">
        <v>1908</v>
      </c>
    </row>
    <row r="1388" spans="2:65" s="12" customFormat="1">
      <c r="B1388" s="219"/>
      <c r="C1388" s="220"/>
      <c r="D1388" s="215" t="s">
        <v>180</v>
      </c>
      <c r="E1388" s="221" t="s">
        <v>21</v>
      </c>
      <c r="F1388" s="222" t="s">
        <v>1002</v>
      </c>
      <c r="G1388" s="220"/>
      <c r="H1388" s="223" t="s">
        <v>21</v>
      </c>
      <c r="I1388" s="224"/>
      <c r="J1388" s="220"/>
      <c r="K1388" s="220"/>
      <c r="L1388" s="225"/>
      <c r="M1388" s="226"/>
      <c r="N1388" s="227"/>
      <c r="O1388" s="227"/>
      <c r="P1388" s="227"/>
      <c r="Q1388" s="227"/>
      <c r="R1388" s="227"/>
      <c r="S1388" s="227"/>
      <c r="T1388" s="228"/>
      <c r="AT1388" s="229" t="s">
        <v>180</v>
      </c>
      <c r="AU1388" s="229" t="s">
        <v>79</v>
      </c>
      <c r="AV1388" s="12" t="s">
        <v>77</v>
      </c>
      <c r="AW1388" s="12" t="s">
        <v>33</v>
      </c>
      <c r="AX1388" s="12" t="s">
        <v>69</v>
      </c>
      <c r="AY1388" s="229" t="s">
        <v>171</v>
      </c>
    </row>
    <row r="1389" spans="2:65" s="11" customFormat="1">
      <c r="B1389" s="203"/>
      <c r="C1389" s="204"/>
      <c r="D1389" s="205" t="s">
        <v>180</v>
      </c>
      <c r="E1389" s="206" t="s">
        <v>21</v>
      </c>
      <c r="F1389" s="207" t="s">
        <v>1904</v>
      </c>
      <c r="G1389" s="204"/>
      <c r="H1389" s="208">
        <v>1</v>
      </c>
      <c r="I1389" s="209"/>
      <c r="J1389" s="204"/>
      <c r="K1389" s="204"/>
      <c r="L1389" s="210"/>
      <c r="M1389" s="211"/>
      <c r="N1389" s="212"/>
      <c r="O1389" s="212"/>
      <c r="P1389" s="212"/>
      <c r="Q1389" s="212"/>
      <c r="R1389" s="212"/>
      <c r="S1389" s="212"/>
      <c r="T1389" s="213"/>
      <c r="AT1389" s="214" t="s">
        <v>180</v>
      </c>
      <c r="AU1389" s="214" t="s">
        <v>79</v>
      </c>
      <c r="AV1389" s="11" t="s">
        <v>79</v>
      </c>
      <c r="AW1389" s="11" t="s">
        <v>33</v>
      </c>
      <c r="AX1389" s="11" t="s">
        <v>69</v>
      </c>
      <c r="AY1389" s="214" t="s">
        <v>171</v>
      </c>
    </row>
    <row r="1390" spans="2:65" s="1" customFormat="1" ht="22.5" customHeight="1">
      <c r="B1390" s="39"/>
      <c r="C1390" s="191" t="s">
        <v>1909</v>
      </c>
      <c r="D1390" s="191" t="s">
        <v>173</v>
      </c>
      <c r="E1390" s="192" t="s">
        <v>1910</v>
      </c>
      <c r="F1390" s="193" t="s">
        <v>1911</v>
      </c>
      <c r="G1390" s="194" t="s">
        <v>285</v>
      </c>
      <c r="H1390" s="195">
        <v>4</v>
      </c>
      <c r="I1390" s="196"/>
      <c r="J1390" s="197">
        <f>ROUND(I1390*H1390,2)</f>
        <v>0</v>
      </c>
      <c r="K1390" s="193" t="s">
        <v>21</v>
      </c>
      <c r="L1390" s="59"/>
      <c r="M1390" s="198" t="s">
        <v>21</v>
      </c>
      <c r="N1390" s="199" t="s">
        <v>40</v>
      </c>
      <c r="O1390" s="40"/>
      <c r="P1390" s="200">
        <f>O1390*H1390</f>
        <v>0</v>
      </c>
      <c r="Q1390" s="200">
        <v>0</v>
      </c>
      <c r="R1390" s="200">
        <f>Q1390*H1390</f>
        <v>0</v>
      </c>
      <c r="S1390" s="200">
        <v>0</v>
      </c>
      <c r="T1390" s="201">
        <f>S1390*H1390</f>
        <v>0</v>
      </c>
      <c r="AR1390" s="22" t="s">
        <v>249</v>
      </c>
      <c r="AT1390" s="22" t="s">
        <v>173</v>
      </c>
      <c r="AU1390" s="22" t="s">
        <v>79</v>
      </c>
      <c r="AY1390" s="22" t="s">
        <v>171</v>
      </c>
      <c r="BE1390" s="202">
        <f>IF(N1390="základní",J1390,0)</f>
        <v>0</v>
      </c>
      <c r="BF1390" s="202">
        <f>IF(N1390="snížená",J1390,0)</f>
        <v>0</v>
      </c>
      <c r="BG1390" s="202">
        <f>IF(N1390="zákl. přenesená",J1390,0)</f>
        <v>0</v>
      </c>
      <c r="BH1390" s="202">
        <f>IF(N1390="sníž. přenesená",J1390,0)</f>
        <v>0</v>
      </c>
      <c r="BI1390" s="202">
        <f>IF(N1390="nulová",J1390,0)</f>
        <v>0</v>
      </c>
      <c r="BJ1390" s="22" t="s">
        <v>77</v>
      </c>
      <c r="BK1390" s="202">
        <f>ROUND(I1390*H1390,2)</f>
        <v>0</v>
      </c>
      <c r="BL1390" s="22" t="s">
        <v>249</v>
      </c>
      <c r="BM1390" s="22" t="s">
        <v>1912</v>
      </c>
    </row>
    <row r="1391" spans="2:65" s="11" customFormat="1">
      <c r="B1391" s="203"/>
      <c r="C1391" s="204"/>
      <c r="D1391" s="205" t="s">
        <v>180</v>
      </c>
      <c r="E1391" s="206" t="s">
        <v>21</v>
      </c>
      <c r="F1391" s="207" t="s">
        <v>1913</v>
      </c>
      <c r="G1391" s="204"/>
      <c r="H1391" s="208">
        <v>4</v>
      </c>
      <c r="I1391" s="209"/>
      <c r="J1391" s="204"/>
      <c r="K1391" s="204"/>
      <c r="L1391" s="210"/>
      <c r="M1391" s="211"/>
      <c r="N1391" s="212"/>
      <c r="O1391" s="212"/>
      <c r="P1391" s="212"/>
      <c r="Q1391" s="212"/>
      <c r="R1391" s="212"/>
      <c r="S1391" s="212"/>
      <c r="T1391" s="213"/>
      <c r="AT1391" s="214" t="s">
        <v>180</v>
      </c>
      <c r="AU1391" s="214" t="s">
        <v>79</v>
      </c>
      <c r="AV1391" s="11" t="s">
        <v>79</v>
      </c>
      <c r="AW1391" s="11" t="s">
        <v>33</v>
      </c>
      <c r="AX1391" s="11" t="s">
        <v>69</v>
      </c>
      <c r="AY1391" s="214" t="s">
        <v>171</v>
      </c>
    </row>
    <row r="1392" spans="2:65" s="1" customFormat="1" ht="22.5" customHeight="1">
      <c r="B1392" s="39"/>
      <c r="C1392" s="191" t="s">
        <v>1914</v>
      </c>
      <c r="D1392" s="191" t="s">
        <v>173</v>
      </c>
      <c r="E1392" s="192" t="s">
        <v>1915</v>
      </c>
      <c r="F1392" s="193" t="s">
        <v>1916</v>
      </c>
      <c r="G1392" s="194" t="s">
        <v>285</v>
      </c>
      <c r="H1392" s="195">
        <v>144</v>
      </c>
      <c r="I1392" s="196"/>
      <c r="J1392" s="197">
        <f>ROUND(I1392*H1392,2)</f>
        <v>0</v>
      </c>
      <c r="K1392" s="193" t="s">
        <v>177</v>
      </c>
      <c r="L1392" s="59"/>
      <c r="M1392" s="198" t="s">
        <v>21</v>
      </c>
      <c r="N1392" s="199" t="s">
        <v>40</v>
      </c>
      <c r="O1392" s="40"/>
      <c r="P1392" s="200">
        <f>O1392*H1392</f>
        <v>0</v>
      </c>
      <c r="Q1392" s="200">
        <v>0</v>
      </c>
      <c r="R1392" s="200">
        <f>Q1392*H1392</f>
        <v>0</v>
      </c>
      <c r="S1392" s="200">
        <v>0</v>
      </c>
      <c r="T1392" s="201">
        <f>S1392*H1392</f>
        <v>0</v>
      </c>
      <c r="AR1392" s="22" t="s">
        <v>249</v>
      </c>
      <c r="AT1392" s="22" t="s">
        <v>173</v>
      </c>
      <c r="AU1392" s="22" t="s">
        <v>79</v>
      </c>
      <c r="AY1392" s="22" t="s">
        <v>171</v>
      </c>
      <c r="BE1392" s="202">
        <f>IF(N1392="základní",J1392,0)</f>
        <v>0</v>
      </c>
      <c r="BF1392" s="202">
        <f>IF(N1392="snížená",J1392,0)</f>
        <v>0</v>
      </c>
      <c r="BG1392" s="202">
        <f>IF(N1392="zákl. přenesená",J1392,0)</f>
        <v>0</v>
      </c>
      <c r="BH1392" s="202">
        <f>IF(N1392="sníž. přenesená",J1392,0)</f>
        <v>0</v>
      </c>
      <c r="BI1392" s="202">
        <f>IF(N1392="nulová",J1392,0)</f>
        <v>0</v>
      </c>
      <c r="BJ1392" s="22" t="s">
        <v>77</v>
      </c>
      <c r="BK1392" s="202">
        <f>ROUND(I1392*H1392,2)</f>
        <v>0</v>
      </c>
      <c r="BL1392" s="22" t="s">
        <v>249</v>
      </c>
      <c r="BM1392" s="22" t="s">
        <v>1917</v>
      </c>
    </row>
    <row r="1393" spans="2:65" s="12" customFormat="1">
      <c r="B1393" s="219"/>
      <c r="C1393" s="220"/>
      <c r="D1393" s="215" t="s">
        <v>180</v>
      </c>
      <c r="E1393" s="221" t="s">
        <v>21</v>
      </c>
      <c r="F1393" s="222" t="s">
        <v>1002</v>
      </c>
      <c r="G1393" s="220"/>
      <c r="H1393" s="223" t="s">
        <v>21</v>
      </c>
      <c r="I1393" s="224"/>
      <c r="J1393" s="220"/>
      <c r="K1393" s="220"/>
      <c r="L1393" s="225"/>
      <c r="M1393" s="226"/>
      <c r="N1393" s="227"/>
      <c r="O1393" s="227"/>
      <c r="P1393" s="227"/>
      <c r="Q1393" s="227"/>
      <c r="R1393" s="227"/>
      <c r="S1393" s="227"/>
      <c r="T1393" s="228"/>
      <c r="AT1393" s="229" t="s">
        <v>180</v>
      </c>
      <c r="AU1393" s="229" t="s">
        <v>79</v>
      </c>
      <c r="AV1393" s="12" t="s">
        <v>77</v>
      </c>
      <c r="AW1393" s="12" t="s">
        <v>33</v>
      </c>
      <c r="AX1393" s="12" t="s">
        <v>69</v>
      </c>
      <c r="AY1393" s="229" t="s">
        <v>171</v>
      </c>
    </row>
    <row r="1394" spans="2:65" s="11" customFormat="1">
      <c r="B1394" s="203"/>
      <c r="C1394" s="204"/>
      <c r="D1394" s="215" t="s">
        <v>180</v>
      </c>
      <c r="E1394" s="216" t="s">
        <v>21</v>
      </c>
      <c r="F1394" s="217" t="s">
        <v>1918</v>
      </c>
      <c r="G1394" s="204"/>
      <c r="H1394" s="218">
        <v>12</v>
      </c>
      <c r="I1394" s="209"/>
      <c r="J1394" s="204"/>
      <c r="K1394" s="204"/>
      <c r="L1394" s="210"/>
      <c r="M1394" s="211"/>
      <c r="N1394" s="212"/>
      <c r="O1394" s="212"/>
      <c r="P1394" s="212"/>
      <c r="Q1394" s="212"/>
      <c r="R1394" s="212"/>
      <c r="S1394" s="212"/>
      <c r="T1394" s="213"/>
      <c r="AT1394" s="214" t="s">
        <v>180</v>
      </c>
      <c r="AU1394" s="214" t="s">
        <v>79</v>
      </c>
      <c r="AV1394" s="11" t="s">
        <v>79</v>
      </c>
      <c r="AW1394" s="11" t="s">
        <v>33</v>
      </c>
      <c r="AX1394" s="11" t="s">
        <v>69</v>
      </c>
      <c r="AY1394" s="214" t="s">
        <v>171</v>
      </c>
    </row>
    <row r="1395" spans="2:65" s="11" customFormat="1">
      <c r="B1395" s="203"/>
      <c r="C1395" s="204"/>
      <c r="D1395" s="215" t="s">
        <v>180</v>
      </c>
      <c r="E1395" s="216" t="s">
        <v>21</v>
      </c>
      <c r="F1395" s="217" t="s">
        <v>1919</v>
      </c>
      <c r="G1395" s="204"/>
      <c r="H1395" s="218">
        <v>10</v>
      </c>
      <c r="I1395" s="209"/>
      <c r="J1395" s="204"/>
      <c r="K1395" s="204"/>
      <c r="L1395" s="210"/>
      <c r="M1395" s="211"/>
      <c r="N1395" s="212"/>
      <c r="O1395" s="212"/>
      <c r="P1395" s="212"/>
      <c r="Q1395" s="212"/>
      <c r="R1395" s="212"/>
      <c r="S1395" s="212"/>
      <c r="T1395" s="213"/>
      <c r="AT1395" s="214" t="s">
        <v>180</v>
      </c>
      <c r="AU1395" s="214" t="s">
        <v>79</v>
      </c>
      <c r="AV1395" s="11" t="s">
        <v>79</v>
      </c>
      <c r="AW1395" s="11" t="s">
        <v>33</v>
      </c>
      <c r="AX1395" s="11" t="s">
        <v>69</v>
      </c>
      <c r="AY1395" s="214" t="s">
        <v>171</v>
      </c>
    </row>
    <row r="1396" spans="2:65" s="11" customFormat="1">
      <c r="B1396" s="203"/>
      <c r="C1396" s="204"/>
      <c r="D1396" s="215" t="s">
        <v>180</v>
      </c>
      <c r="E1396" s="216" t="s">
        <v>21</v>
      </c>
      <c r="F1396" s="217" t="s">
        <v>1920</v>
      </c>
      <c r="G1396" s="204"/>
      <c r="H1396" s="218">
        <v>110</v>
      </c>
      <c r="I1396" s="209"/>
      <c r="J1396" s="204"/>
      <c r="K1396" s="204"/>
      <c r="L1396" s="210"/>
      <c r="M1396" s="211"/>
      <c r="N1396" s="212"/>
      <c r="O1396" s="212"/>
      <c r="P1396" s="212"/>
      <c r="Q1396" s="212"/>
      <c r="R1396" s="212"/>
      <c r="S1396" s="212"/>
      <c r="T1396" s="213"/>
      <c r="AT1396" s="214" t="s">
        <v>180</v>
      </c>
      <c r="AU1396" s="214" t="s">
        <v>79</v>
      </c>
      <c r="AV1396" s="11" t="s">
        <v>79</v>
      </c>
      <c r="AW1396" s="11" t="s">
        <v>33</v>
      </c>
      <c r="AX1396" s="11" t="s">
        <v>69</v>
      </c>
      <c r="AY1396" s="214" t="s">
        <v>171</v>
      </c>
    </row>
    <row r="1397" spans="2:65" s="11" customFormat="1">
      <c r="B1397" s="203"/>
      <c r="C1397" s="204"/>
      <c r="D1397" s="205" t="s">
        <v>180</v>
      </c>
      <c r="E1397" s="206" t="s">
        <v>21</v>
      </c>
      <c r="F1397" s="207" t="s">
        <v>1921</v>
      </c>
      <c r="G1397" s="204"/>
      <c r="H1397" s="208">
        <v>12</v>
      </c>
      <c r="I1397" s="209"/>
      <c r="J1397" s="204"/>
      <c r="K1397" s="204"/>
      <c r="L1397" s="210"/>
      <c r="M1397" s="211"/>
      <c r="N1397" s="212"/>
      <c r="O1397" s="212"/>
      <c r="P1397" s="212"/>
      <c r="Q1397" s="212"/>
      <c r="R1397" s="212"/>
      <c r="S1397" s="212"/>
      <c r="T1397" s="213"/>
      <c r="AT1397" s="214" t="s">
        <v>180</v>
      </c>
      <c r="AU1397" s="214" t="s">
        <v>79</v>
      </c>
      <c r="AV1397" s="11" t="s">
        <v>79</v>
      </c>
      <c r="AW1397" s="11" t="s">
        <v>33</v>
      </c>
      <c r="AX1397" s="11" t="s">
        <v>69</v>
      </c>
      <c r="AY1397" s="214" t="s">
        <v>171</v>
      </c>
    </row>
    <row r="1398" spans="2:65" s="1" customFormat="1" ht="22.5" customHeight="1">
      <c r="B1398" s="39"/>
      <c r="C1398" s="230" t="s">
        <v>1922</v>
      </c>
      <c r="D1398" s="230" t="s">
        <v>290</v>
      </c>
      <c r="E1398" s="231" t="s">
        <v>1923</v>
      </c>
      <c r="F1398" s="232" t="s">
        <v>1924</v>
      </c>
      <c r="G1398" s="233" t="s">
        <v>285</v>
      </c>
      <c r="H1398" s="234">
        <v>12</v>
      </c>
      <c r="I1398" s="235"/>
      <c r="J1398" s="236">
        <f>ROUND(I1398*H1398,2)</f>
        <v>0</v>
      </c>
      <c r="K1398" s="232" t="s">
        <v>177</v>
      </c>
      <c r="L1398" s="237"/>
      <c r="M1398" s="238" t="s">
        <v>21</v>
      </c>
      <c r="N1398" s="239" t="s">
        <v>40</v>
      </c>
      <c r="O1398" s="40"/>
      <c r="P1398" s="200">
        <f>O1398*H1398</f>
        <v>0</v>
      </c>
      <c r="Q1398" s="200">
        <v>4.0000000000000002E-4</v>
      </c>
      <c r="R1398" s="200">
        <f>Q1398*H1398</f>
        <v>4.8000000000000004E-3</v>
      </c>
      <c r="S1398" s="200">
        <v>0</v>
      </c>
      <c r="T1398" s="201">
        <f>S1398*H1398</f>
        <v>0</v>
      </c>
      <c r="AR1398" s="22" t="s">
        <v>345</v>
      </c>
      <c r="AT1398" s="22" t="s">
        <v>290</v>
      </c>
      <c r="AU1398" s="22" t="s">
        <v>79</v>
      </c>
      <c r="AY1398" s="22" t="s">
        <v>171</v>
      </c>
      <c r="BE1398" s="202">
        <f>IF(N1398="základní",J1398,0)</f>
        <v>0</v>
      </c>
      <c r="BF1398" s="202">
        <f>IF(N1398="snížená",J1398,0)</f>
        <v>0</v>
      </c>
      <c r="BG1398" s="202">
        <f>IF(N1398="zákl. přenesená",J1398,0)</f>
        <v>0</v>
      </c>
      <c r="BH1398" s="202">
        <f>IF(N1398="sníž. přenesená",J1398,0)</f>
        <v>0</v>
      </c>
      <c r="BI1398" s="202">
        <f>IF(N1398="nulová",J1398,0)</f>
        <v>0</v>
      </c>
      <c r="BJ1398" s="22" t="s">
        <v>77</v>
      </c>
      <c r="BK1398" s="202">
        <f>ROUND(I1398*H1398,2)</f>
        <v>0</v>
      </c>
      <c r="BL1398" s="22" t="s">
        <v>249</v>
      </c>
      <c r="BM1398" s="22" t="s">
        <v>1925</v>
      </c>
    </row>
    <row r="1399" spans="2:65" s="12" customFormat="1">
      <c r="B1399" s="219"/>
      <c r="C1399" s="220"/>
      <c r="D1399" s="215" t="s">
        <v>180</v>
      </c>
      <c r="E1399" s="221" t="s">
        <v>21</v>
      </c>
      <c r="F1399" s="222" t="s">
        <v>1002</v>
      </c>
      <c r="G1399" s="220"/>
      <c r="H1399" s="223" t="s">
        <v>21</v>
      </c>
      <c r="I1399" s="224"/>
      <c r="J1399" s="220"/>
      <c r="K1399" s="220"/>
      <c r="L1399" s="225"/>
      <c r="M1399" s="226"/>
      <c r="N1399" s="227"/>
      <c r="O1399" s="227"/>
      <c r="P1399" s="227"/>
      <c r="Q1399" s="227"/>
      <c r="R1399" s="227"/>
      <c r="S1399" s="227"/>
      <c r="T1399" s="228"/>
      <c r="AT1399" s="229" t="s">
        <v>180</v>
      </c>
      <c r="AU1399" s="229" t="s">
        <v>79</v>
      </c>
      <c r="AV1399" s="12" t="s">
        <v>77</v>
      </c>
      <c r="AW1399" s="12" t="s">
        <v>33</v>
      </c>
      <c r="AX1399" s="12" t="s">
        <v>69</v>
      </c>
      <c r="AY1399" s="229" t="s">
        <v>171</v>
      </c>
    </row>
    <row r="1400" spans="2:65" s="11" customFormat="1">
      <c r="B1400" s="203"/>
      <c r="C1400" s="204"/>
      <c r="D1400" s="205" t="s">
        <v>180</v>
      </c>
      <c r="E1400" s="206" t="s">
        <v>21</v>
      </c>
      <c r="F1400" s="207" t="s">
        <v>1918</v>
      </c>
      <c r="G1400" s="204"/>
      <c r="H1400" s="208">
        <v>12</v>
      </c>
      <c r="I1400" s="209"/>
      <c r="J1400" s="204"/>
      <c r="K1400" s="204"/>
      <c r="L1400" s="210"/>
      <c r="M1400" s="211"/>
      <c r="N1400" s="212"/>
      <c r="O1400" s="212"/>
      <c r="P1400" s="212"/>
      <c r="Q1400" s="212"/>
      <c r="R1400" s="212"/>
      <c r="S1400" s="212"/>
      <c r="T1400" s="213"/>
      <c r="AT1400" s="214" t="s">
        <v>180</v>
      </c>
      <c r="AU1400" s="214" t="s">
        <v>79</v>
      </c>
      <c r="AV1400" s="11" t="s">
        <v>79</v>
      </c>
      <c r="AW1400" s="11" t="s">
        <v>33</v>
      </c>
      <c r="AX1400" s="11" t="s">
        <v>69</v>
      </c>
      <c r="AY1400" s="214" t="s">
        <v>171</v>
      </c>
    </row>
    <row r="1401" spans="2:65" s="1" customFormat="1" ht="22.5" customHeight="1">
      <c r="B1401" s="39"/>
      <c r="C1401" s="230" t="s">
        <v>1926</v>
      </c>
      <c r="D1401" s="230" t="s">
        <v>290</v>
      </c>
      <c r="E1401" s="231" t="s">
        <v>1927</v>
      </c>
      <c r="F1401" s="232" t="s">
        <v>1928</v>
      </c>
      <c r="G1401" s="233" t="s">
        <v>285</v>
      </c>
      <c r="H1401" s="234">
        <v>10</v>
      </c>
      <c r="I1401" s="235"/>
      <c r="J1401" s="236">
        <f>ROUND(I1401*H1401,2)</f>
        <v>0</v>
      </c>
      <c r="K1401" s="232" t="s">
        <v>177</v>
      </c>
      <c r="L1401" s="237"/>
      <c r="M1401" s="238" t="s">
        <v>21</v>
      </c>
      <c r="N1401" s="239" t="s">
        <v>40</v>
      </c>
      <c r="O1401" s="40"/>
      <c r="P1401" s="200">
        <f>O1401*H1401</f>
        <v>0</v>
      </c>
      <c r="Q1401" s="200">
        <v>5.0000000000000001E-4</v>
      </c>
      <c r="R1401" s="200">
        <f>Q1401*H1401</f>
        <v>5.0000000000000001E-3</v>
      </c>
      <c r="S1401" s="200">
        <v>0</v>
      </c>
      <c r="T1401" s="201">
        <f>S1401*H1401</f>
        <v>0</v>
      </c>
      <c r="AR1401" s="22" t="s">
        <v>345</v>
      </c>
      <c r="AT1401" s="22" t="s">
        <v>290</v>
      </c>
      <c r="AU1401" s="22" t="s">
        <v>79</v>
      </c>
      <c r="AY1401" s="22" t="s">
        <v>171</v>
      </c>
      <c r="BE1401" s="202">
        <f>IF(N1401="základní",J1401,0)</f>
        <v>0</v>
      </c>
      <c r="BF1401" s="202">
        <f>IF(N1401="snížená",J1401,0)</f>
        <v>0</v>
      </c>
      <c r="BG1401" s="202">
        <f>IF(N1401="zákl. přenesená",J1401,0)</f>
        <v>0</v>
      </c>
      <c r="BH1401" s="202">
        <f>IF(N1401="sníž. přenesená",J1401,0)</f>
        <v>0</v>
      </c>
      <c r="BI1401" s="202">
        <f>IF(N1401="nulová",J1401,0)</f>
        <v>0</v>
      </c>
      <c r="BJ1401" s="22" t="s">
        <v>77</v>
      </c>
      <c r="BK1401" s="202">
        <f>ROUND(I1401*H1401,2)</f>
        <v>0</v>
      </c>
      <c r="BL1401" s="22" t="s">
        <v>249</v>
      </c>
      <c r="BM1401" s="22" t="s">
        <v>1929</v>
      </c>
    </row>
    <row r="1402" spans="2:65" s="12" customFormat="1">
      <c r="B1402" s="219"/>
      <c r="C1402" s="220"/>
      <c r="D1402" s="215" t="s">
        <v>180</v>
      </c>
      <c r="E1402" s="221" t="s">
        <v>21</v>
      </c>
      <c r="F1402" s="222" t="s">
        <v>1002</v>
      </c>
      <c r="G1402" s="220"/>
      <c r="H1402" s="223" t="s">
        <v>21</v>
      </c>
      <c r="I1402" s="224"/>
      <c r="J1402" s="220"/>
      <c r="K1402" s="220"/>
      <c r="L1402" s="225"/>
      <c r="M1402" s="226"/>
      <c r="N1402" s="227"/>
      <c r="O1402" s="227"/>
      <c r="P1402" s="227"/>
      <c r="Q1402" s="227"/>
      <c r="R1402" s="227"/>
      <c r="S1402" s="227"/>
      <c r="T1402" s="228"/>
      <c r="AT1402" s="229" t="s">
        <v>180</v>
      </c>
      <c r="AU1402" s="229" t="s">
        <v>79</v>
      </c>
      <c r="AV1402" s="12" t="s">
        <v>77</v>
      </c>
      <c r="AW1402" s="12" t="s">
        <v>33</v>
      </c>
      <c r="AX1402" s="12" t="s">
        <v>69</v>
      </c>
      <c r="AY1402" s="229" t="s">
        <v>171</v>
      </c>
    </row>
    <row r="1403" spans="2:65" s="11" customFormat="1">
      <c r="B1403" s="203"/>
      <c r="C1403" s="204"/>
      <c r="D1403" s="205" t="s">
        <v>180</v>
      </c>
      <c r="E1403" s="206" t="s">
        <v>21</v>
      </c>
      <c r="F1403" s="207" t="s">
        <v>1919</v>
      </c>
      <c r="G1403" s="204"/>
      <c r="H1403" s="208">
        <v>10</v>
      </c>
      <c r="I1403" s="209"/>
      <c r="J1403" s="204"/>
      <c r="K1403" s="204"/>
      <c r="L1403" s="210"/>
      <c r="M1403" s="211"/>
      <c r="N1403" s="212"/>
      <c r="O1403" s="212"/>
      <c r="P1403" s="212"/>
      <c r="Q1403" s="212"/>
      <c r="R1403" s="212"/>
      <c r="S1403" s="212"/>
      <c r="T1403" s="213"/>
      <c r="AT1403" s="214" t="s">
        <v>180</v>
      </c>
      <c r="AU1403" s="214" t="s">
        <v>79</v>
      </c>
      <c r="AV1403" s="11" t="s">
        <v>79</v>
      </c>
      <c r="AW1403" s="11" t="s">
        <v>33</v>
      </c>
      <c r="AX1403" s="11" t="s">
        <v>69</v>
      </c>
      <c r="AY1403" s="214" t="s">
        <v>171</v>
      </c>
    </row>
    <row r="1404" spans="2:65" s="1" customFormat="1" ht="22.5" customHeight="1">
      <c r="B1404" s="39"/>
      <c r="C1404" s="230" t="s">
        <v>1930</v>
      </c>
      <c r="D1404" s="230" t="s">
        <v>290</v>
      </c>
      <c r="E1404" s="231" t="s">
        <v>1931</v>
      </c>
      <c r="F1404" s="232" t="s">
        <v>1932</v>
      </c>
      <c r="G1404" s="233" t="s">
        <v>285</v>
      </c>
      <c r="H1404" s="234">
        <v>110</v>
      </c>
      <c r="I1404" s="235"/>
      <c r="J1404" s="236">
        <f>ROUND(I1404*H1404,2)</f>
        <v>0</v>
      </c>
      <c r="K1404" s="232" t="s">
        <v>177</v>
      </c>
      <c r="L1404" s="237"/>
      <c r="M1404" s="238" t="s">
        <v>21</v>
      </c>
      <c r="N1404" s="239" t="s">
        <v>40</v>
      </c>
      <c r="O1404" s="40"/>
      <c r="P1404" s="200">
        <f>O1404*H1404</f>
        <v>0</v>
      </c>
      <c r="Q1404" s="200">
        <v>5.0000000000000001E-4</v>
      </c>
      <c r="R1404" s="200">
        <f>Q1404*H1404</f>
        <v>5.5E-2</v>
      </c>
      <c r="S1404" s="200">
        <v>0</v>
      </c>
      <c r="T1404" s="201">
        <f>S1404*H1404</f>
        <v>0</v>
      </c>
      <c r="AR1404" s="22" t="s">
        <v>345</v>
      </c>
      <c r="AT1404" s="22" t="s">
        <v>290</v>
      </c>
      <c r="AU1404" s="22" t="s">
        <v>79</v>
      </c>
      <c r="AY1404" s="22" t="s">
        <v>171</v>
      </c>
      <c r="BE1404" s="202">
        <f>IF(N1404="základní",J1404,0)</f>
        <v>0</v>
      </c>
      <c r="BF1404" s="202">
        <f>IF(N1404="snížená",J1404,0)</f>
        <v>0</v>
      </c>
      <c r="BG1404" s="202">
        <f>IF(N1404="zákl. přenesená",J1404,0)</f>
        <v>0</v>
      </c>
      <c r="BH1404" s="202">
        <f>IF(N1404="sníž. přenesená",J1404,0)</f>
        <v>0</v>
      </c>
      <c r="BI1404" s="202">
        <f>IF(N1404="nulová",J1404,0)</f>
        <v>0</v>
      </c>
      <c r="BJ1404" s="22" t="s">
        <v>77</v>
      </c>
      <c r="BK1404" s="202">
        <f>ROUND(I1404*H1404,2)</f>
        <v>0</v>
      </c>
      <c r="BL1404" s="22" t="s">
        <v>249</v>
      </c>
      <c r="BM1404" s="22" t="s">
        <v>1933</v>
      </c>
    </row>
    <row r="1405" spans="2:65" s="12" customFormat="1">
      <c r="B1405" s="219"/>
      <c r="C1405" s="220"/>
      <c r="D1405" s="215" t="s">
        <v>180</v>
      </c>
      <c r="E1405" s="221" t="s">
        <v>21</v>
      </c>
      <c r="F1405" s="222" t="s">
        <v>1002</v>
      </c>
      <c r="G1405" s="220"/>
      <c r="H1405" s="223" t="s">
        <v>21</v>
      </c>
      <c r="I1405" s="224"/>
      <c r="J1405" s="220"/>
      <c r="K1405" s="220"/>
      <c r="L1405" s="225"/>
      <c r="M1405" s="226"/>
      <c r="N1405" s="227"/>
      <c r="O1405" s="227"/>
      <c r="P1405" s="227"/>
      <c r="Q1405" s="227"/>
      <c r="R1405" s="227"/>
      <c r="S1405" s="227"/>
      <c r="T1405" s="228"/>
      <c r="AT1405" s="229" t="s">
        <v>180</v>
      </c>
      <c r="AU1405" s="229" t="s">
        <v>79</v>
      </c>
      <c r="AV1405" s="12" t="s">
        <v>77</v>
      </c>
      <c r="AW1405" s="12" t="s">
        <v>33</v>
      </c>
      <c r="AX1405" s="12" t="s">
        <v>69</v>
      </c>
      <c r="AY1405" s="229" t="s">
        <v>171</v>
      </c>
    </row>
    <row r="1406" spans="2:65" s="11" customFormat="1">
      <c r="B1406" s="203"/>
      <c r="C1406" s="204"/>
      <c r="D1406" s="205" t="s">
        <v>180</v>
      </c>
      <c r="E1406" s="206" t="s">
        <v>21</v>
      </c>
      <c r="F1406" s="207" t="s">
        <v>1920</v>
      </c>
      <c r="G1406" s="204"/>
      <c r="H1406" s="208">
        <v>110</v>
      </c>
      <c r="I1406" s="209"/>
      <c r="J1406" s="204"/>
      <c r="K1406" s="204"/>
      <c r="L1406" s="210"/>
      <c r="M1406" s="211"/>
      <c r="N1406" s="212"/>
      <c r="O1406" s="212"/>
      <c r="P1406" s="212"/>
      <c r="Q1406" s="212"/>
      <c r="R1406" s="212"/>
      <c r="S1406" s="212"/>
      <c r="T1406" s="213"/>
      <c r="AT1406" s="214" t="s">
        <v>180</v>
      </c>
      <c r="AU1406" s="214" t="s">
        <v>79</v>
      </c>
      <c r="AV1406" s="11" t="s">
        <v>79</v>
      </c>
      <c r="AW1406" s="11" t="s">
        <v>33</v>
      </c>
      <c r="AX1406" s="11" t="s">
        <v>69</v>
      </c>
      <c r="AY1406" s="214" t="s">
        <v>171</v>
      </c>
    </row>
    <row r="1407" spans="2:65" s="1" customFormat="1" ht="22.5" customHeight="1">
      <c r="B1407" s="39"/>
      <c r="C1407" s="230" t="s">
        <v>1934</v>
      </c>
      <c r="D1407" s="230" t="s">
        <v>290</v>
      </c>
      <c r="E1407" s="231" t="s">
        <v>1935</v>
      </c>
      <c r="F1407" s="232" t="s">
        <v>1936</v>
      </c>
      <c r="G1407" s="233" t="s">
        <v>285</v>
      </c>
      <c r="H1407" s="234">
        <v>12</v>
      </c>
      <c r="I1407" s="235"/>
      <c r="J1407" s="236">
        <f>ROUND(I1407*H1407,2)</f>
        <v>0</v>
      </c>
      <c r="K1407" s="232" t="s">
        <v>177</v>
      </c>
      <c r="L1407" s="237"/>
      <c r="M1407" s="238" t="s">
        <v>21</v>
      </c>
      <c r="N1407" s="239" t="s">
        <v>40</v>
      </c>
      <c r="O1407" s="40"/>
      <c r="P1407" s="200">
        <f>O1407*H1407</f>
        <v>0</v>
      </c>
      <c r="Q1407" s="200">
        <v>5.9999999999999995E-4</v>
      </c>
      <c r="R1407" s="200">
        <f>Q1407*H1407</f>
        <v>7.1999999999999998E-3</v>
      </c>
      <c r="S1407" s="200">
        <v>0</v>
      </c>
      <c r="T1407" s="201">
        <f>S1407*H1407</f>
        <v>0</v>
      </c>
      <c r="AR1407" s="22" t="s">
        <v>345</v>
      </c>
      <c r="AT1407" s="22" t="s">
        <v>290</v>
      </c>
      <c r="AU1407" s="22" t="s">
        <v>79</v>
      </c>
      <c r="AY1407" s="22" t="s">
        <v>171</v>
      </c>
      <c r="BE1407" s="202">
        <f>IF(N1407="základní",J1407,0)</f>
        <v>0</v>
      </c>
      <c r="BF1407" s="202">
        <f>IF(N1407="snížená",J1407,0)</f>
        <v>0</v>
      </c>
      <c r="BG1407" s="202">
        <f>IF(N1407="zákl. přenesená",J1407,0)</f>
        <v>0</v>
      </c>
      <c r="BH1407" s="202">
        <f>IF(N1407="sníž. přenesená",J1407,0)</f>
        <v>0</v>
      </c>
      <c r="BI1407" s="202">
        <f>IF(N1407="nulová",J1407,0)</f>
        <v>0</v>
      </c>
      <c r="BJ1407" s="22" t="s">
        <v>77</v>
      </c>
      <c r="BK1407" s="202">
        <f>ROUND(I1407*H1407,2)</f>
        <v>0</v>
      </c>
      <c r="BL1407" s="22" t="s">
        <v>249</v>
      </c>
      <c r="BM1407" s="22" t="s">
        <v>1937</v>
      </c>
    </row>
    <row r="1408" spans="2:65" s="12" customFormat="1">
      <c r="B1408" s="219"/>
      <c r="C1408" s="220"/>
      <c r="D1408" s="215" t="s">
        <v>180</v>
      </c>
      <c r="E1408" s="221" t="s">
        <v>21</v>
      </c>
      <c r="F1408" s="222" t="s">
        <v>1002</v>
      </c>
      <c r="G1408" s="220"/>
      <c r="H1408" s="223" t="s">
        <v>21</v>
      </c>
      <c r="I1408" s="224"/>
      <c r="J1408" s="220"/>
      <c r="K1408" s="220"/>
      <c r="L1408" s="225"/>
      <c r="M1408" s="226"/>
      <c r="N1408" s="227"/>
      <c r="O1408" s="227"/>
      <c r="P1408" s="227"/>
      <c r="Q1408" s="227"/>
      <c r="R1408" s="227"/>
      <c r="S1408" s="227"/>
      <c r="T1408" s="228"/>
      <c r="AT1408" s="229" t="s">
        <v>180</v>
      </c>
      <c r="AU1408" s="229" t="s">
        <v>79</v>
      </c>
      <c r="AV1408" s="12" t="s">
        <v>77</v>
      </c>
      <c r="AW1408" s="12" t="s">
        <v>33</v>
      </c>
      <c r="AX1408" s="12" t="s">
        <v>69</v>
      </c>
      <c r="AY1408" s="229" t="s">
        <v>171</v>
      </c>
    </row>
    <row r="1409" spans="2:65" s="11" customFormat="1">
      <c r="B1409" s="203"/>
      <c r="C1409" s="204"/>
      <c r="D1409" s="205" t="s">
        <v>180</v>
      </c>
      <c r="E1409" s="206" t="s">
        <v>21</v>
      </c>
      <c r="F1409" s="207" t="s">
        <v>1921</v>
      </c>
      <c r="G1409" s="204"/>
      <c r="H1409" s="208">
        <v>12</v>
      </c>
      <c r="I1409" s="209"/>
      <c r="J1409" s="204"/>
      <c r="K1409" s="204"/>
      <c r="L1409" s="210"/>
      <c r="M1409" s="211"/>
      <c r="N1409" s="212"/>
      <c r="O1409" s="212"/>
      <c r="P1409" s="212"/>
      <c r="Q1409" s="212"/>
      <c r="R1409" s="212"/>
      <c r="S1409" s="212"/>
      <c r="T1409" s="213"/>
      <c r="AT1409" s="214" t="s">
        <v>180</v>
      </c>
      <c r="AU1409" s="214" t="s">
        <v>79</v>
      </c>
      <c r="AV1409" s="11" t="s">
        <v>79</v>
      </c>
      <c r="AW1409" s="11" t="s">
        <v>33</v>
      </c>
      <c r="AX1409" s="11" t="s">
        <v>69</v>
      </c>
      <c r="AY1409" s="214" t="s">
        <v>171</v>
      </c>
    </row>
    <row r="1410" spans="2:65" s="1" customFormat="1" ht="22.5" customHeight="1">
      <c r="B1410" s="39"/>
      <c r="C1410" s="191" t="s">
        <v>1938</v>
      </c>
      <c r="D1410" s="191" t="s">
        <v>173</v>
      </c>
      <c r="E1410" s="192" t="s">
        <v>1939</v>
      </c>
      <c r="F1410" s="193" t="s">
        <v>1940</v>
      </c>
      <c r="G1410" s="194" t="s">
        <v>285</v>
      </c>
      <c r="H1410" s="195">
        <v>12</v>
      </c>
      <c r="I1410" s="196"/>
      <c r="J1410" s="197">
        <f>ROUND(I1410*H1410,2)</f>
        <v>0</v>
      </c>
      <c r="K1410" s="193" t="s">
        <v>177</v>
      </c>
      <c r="L1410" s="59"/>
      <c r="M1410" s="198" t="s">
        <v>21</v>
      </c>
      <c r="N1410" s="199" t="s">
        <v>40</v>
      </c>
      <c r="O1410" s="40"/>
      <c r="P1410" s="200">
        <f>O1410*H1410</f>
        <v>0</v>
      </c>
      <c r="Q1410" s="200">
        <v>0</v>
      </c>
      <c r="R1410" s="200">
        <f>Q1410*H1410</f>
        <v>0</v>
      </c>
      <c r="S1410" s="200">
        <v>0</v>
      </c>
      <c r="T1410" s="201">
        <f>S1410*H1410</f>
        <v>0</v>
      </c>
      <c r="AR1410" s="22" t="s">
        <v>249</v>
      </c>
      <c r="AT1410" s="22" t="s">
        <v>173</v>
      </c>
      <c r="AU1410" s="22" t="s">
        <v>79</v>
      </c>
      <c r="AY1410" s="22" t="s">
        <v>171</v>
      </c>
      <c r="BE1410" s="202">
        <f>IF(N1410="základní",J1410,0)</f>
        <v>0</v>
      </c>
      <c r="BF1410" s="202">
        <f>IF(N1410="snížená",J1410,0)</f>
        <v>0</v>
      </c>
      <c r="BG1410" s="202">
        <f>IF(N1410="zákl. přenesená",J1410,0)</f>
        <v>0</v>
      </c>
      <c r="BH1410" s="202">
        <f>IF(N1410="sníž. přenesená",J1410,0)</f>
        <v>0</v>
      </c>
      <c r="BI1410" s="202">
        <f>IF(N1410="nulová",J1410,0)</f>
        <v>0</v>
      </c>
      <c r="BJ1410" s="22" t="s">
        <v>77</v>
      </c>
      <c r="BK1410" s="202">
        <f>ROUND(I1410*H1410,2)</f>
        <v>0</v>
      </c>
      <c r="BL1410" s="22" t="s">
        <v>249</v>
      </c>
      <c r="BM1410" s="22" t="s">
        <v>1941</v>
      </c>
    </row>
    <row r="1411" spans="2:65" s="11" customFormat="1">
      <c r="B1411" s="203"/>
      <c r="C1411" s="204"/>
      <c r="D1411" s="205" t="s">
        <v>180</v>
      </c>
      <c r="E1411" s="206" t="s">
        <v>21</v>
      </c>
      <c r="F1411" s="207" t="s">
        <v>1942</v>
      </c>
      <c r="G1411" s="204"/>
      <c r="H1411" s="208">
        <v>12</v>
      </c>
      <c r="I1411" s="209"/>
      <c r="J1411" s="204"/>
      <c r="K1411" s="204"/>
      <c r="L1411" s="210"/>
      <c r="M1411" s="211"/>
      <c r="N1411" s="212"/>
      <c r="O1411" s="212"/>
      <c r="P1411" s="212"/>
      <c r="Q1411" s="212"/>
      <c r="R1411" s="212"/>
      <c r="S1411" s="212"/>
      <c r="T1411" s="213"/>
      <c r="AT1411" s="214" t="s">
        <v>180</v>
      </c>
      <c r="AU1411" s="214" t="s">
        <v>79</v>
      </c>
      <c r="AV1411" s="11" t="s">
        <v>79</v>
      </c>
      <c r="AW1411" s="11" t="s">
        <v>33</v>
      </c>
      <c r="AX1411" s="11" t="s">
        <v>69</v>
      </c>
      <c r="AY1411" s="214" t="s">
        <v>171</v>
      </c>
    </row>
    <row r="1412" spans="2:65" s="1" customFormat="1" ht="22.5" customHeight="1">
      <c r="B1412" s="39"/>
      <c r="C1412" s="230" t="s">
        <v>1943</v>
      </c>
      <c r="D1412" s="230" t="s">
        <v>290</v>
      </c>
      <c r="E1412" s="231" t="s">
        <v>1944</v>
      </c>
      <c r="F1412" s="232" t="s">
        <v>1945</v>
      </c>
      <c r="G1412" s="233" t="s">
        <v>285</v>
      </c>
      <c r="H1412" s="234">
        <v>12</v>
      </c>
      <c r="I1412" s="235"/>
      <c r="J1412" s="236">
        <f>ROUND(I1412*H1412,2)</f>
        <v>0</v>
      </c>
      <c r="K1412" s="232" t="s">
        <v>177</v>
      </c>
      <c r="L1412" s="237"/>
      <c r="M1412" s="238" t="s">
        <v>21</v>
      </c>
      <c r="N1412" s="239" t="s">
        <v>40</v>
      </c>
      <c r="O1412" s="40"/>
      <c r="P1412" s="200">
        <f>O1412*H1412</f>
        <v>0</v>
      </c>
      <c r="Q1412" s="200">
        <v>3.8E-3</v>
      </c>
      <c r="R1412" s="200">
        <f>Q1412*H1412</f>
        <v>4.5600000000000002E-2</v>
      </c>
      <c r="S1412" s="200">
        <v>0</v>
      </c>
      <c r="T1412" s="201">
        <f>S1412*H1412</f>
        <v>0</v>
      </c>
      <c r="AR1412" s="22" t="s">
        <v>345</v>
      </c>
      <c r="AT1412" s="22" t="s">
        <v>290</v>
      </c>
      <c r="AU1412" s="22" t="s">
        <v>79</v>
      </c>
      <c r="AY1412" s="22" t="s">
        <v>171</v>
      </c>
      <c r="BE1412" s="202">
        <f>IF(N1412="základní",J1412,0)</f>
        <v>0</v>
      </c>
      <c r="BF1412" s="202">
        <f>IF(N1412="snížená",J1412,0)</f>
        <v>0</v>
      </c>
      <c r="BG1412" s="202">
        <f>IF(N1412="zákl. přenesená",J1412,0)</f>
        <v>0</v>
      </c>
      <c r="BH1412" s="202">
        <f>IF(N1412="sníž. přenesená",J1412,0)</f>
        <v>0</v>
      </c>
      <c r="BI1412" s="202">
        <f>IF(N1412="nulová",J1412,0)</f>
        <v>0</v>
      </c>
      <c r="BJ1412" s="22" t="s">
        <v>77</v>
      </c>
      <c r="BK1412" s="202">
        <f>ROUND(I1412*H1412,2)</f>
        <v>0</v>
      </c>
      <c r="BL1412" s="22" t="s">
        <v>249</v>
      </c>
      <c r="BM1412" s="22" t="s">
        <v>1946</v>
      </c>
    </row>
    <row r="1413" spans="2:65" s="1" customFormat="1" ht="22.5" customHeight="1">
      <c r="B1413" s="39"/>
      <c r="C1413" s="191" t="s">
        <v>1947</v>
      </c>
      <c r="D1413" s="191" t="s">
        <v>173</v>
      </c>
      <c r="E1413" s="192" t="s">
        <v>1948</v>
      </c>
      <c r="F1413" s="193" t="s">
        <v>1949</v>
      </c>
      <c r="G1413" s="194" t="s">
        <v>285</v>
      </c>
      <c r="H1413" s="195">
        <v>72</v>
      </c>
      <c r="I1413" s="196"/>
      <c r="J1413" s="197">
        <f>ROUND(I1413*H1413,2)</f>
        <v>0</v>
      </c>
      <c r="K1413" s="193" t="s">
        <v>21</v>
      </c>
      <c r="L1413" s="59"/>
      <c r="M1413" s="198" t="s">
        <v>21</v>
      </c>
      <c r="N1413" s="199" t="s">
        <v>40</v>
      </c>
      <c r="O1413" s="40"/>
      <c r="P1413" s="200">
        <f>O1413*H1413</f>
        <v>0</v>
      </c>
      <c r="Q1413" s="200">
        <v>0</v>
      </c>
      <c r="R1413" s="200">
        <f>Q1413*H1413</f>
        <v>0</v>
      </c>
      <c r="S1413" s="200">
        <v>0</v>
      </c>
      <c r="T1413" s="201">
        <f>S1413*H1413</f>
        <v>0</v>
      </c>
      <c r="AR1413" s="22" t="s">
        <v>249</v>
      </c>
      <c r="AT1413" s="22" t="s">
        <v>173</v>
      </c>
      <c r="AU1413" s="22" t="s">
        <v>79</v>
      </c>
      <c r="AY1413" s="22" t="s">
        <v>171</v>
      </c>
      <c r="BE1413" s="202">
        <f>IF(N1413="základní",J1413,0)</f>
        <v>0</v>
      </c>
      <c r="BF1413" s="202">
        <f>IF(N1413="snížená",J1413,0)</f>
        <v>0</v>
      </c>
      <c r="BG1413" s="202">
        <f>IF(N1413="zákl. přenesená",J1413,0)</f>
        <v>0</v>
      </c>
      <c r="BH1413" s="202">
        <f>IF(N1413="sníž. přenesená",J1413,0)</f>
        <v>0</v>
      </c>
      <c r="BI1413" s="202">
        <f>IF(N1413="nulová",J1413,0)</f>
        <v>0</v>
      </c>
      <c r="BJ1413" s="22" t="s">
        <v>77</v>
      </c>
      <c r="BK1413" s="202">
        <f>ROUND(I1413*H1413,2)</f>
        <v>0</v>
      </c>
      <c r="BL1413" s="22" t="s">
        <v>249</v>
      </c>
      <c r="BM1413" s="22" t="s">
        <v>1950</v>
      </c>
    </row>
    <row r="1414" spans="2:65" s="12" customFormat="1">
      <c r="B1414" s="219"/>
      <c r="C1414" s="220"/>
      <c r="D1414" s="215" t="s">
        <v>180</v>
      </c>
      <c r="E1414" s="221" t="s">
        <v>21</v>
      </c>
      <c r="F1414" s="222" t="s">
        <v>1002</v>
      </c>
      <c r="G1414" s="220"/>
      <c r="H1414" s="223" t="s">
        <v>21</v>
      </c>
      <c r="I1414" s="224"/>
      <c r="J1414" s="220"/>
      <c r="K1414" s="220"/>
      <c r="L1414" s="225"/>
      <c r="M1414" s="226"/>
      <c r="N1414" s="227"/>
      <c r="O1414" s="227"/>
      <c r="P1414" s="227"/>
      <c r="Q1414" s="227"/>
      <c r="R1414" s="227"/>
      <c r="S1414" s="227"/>
      <c r="T1414" s="228"/>
      <c r="AT1414" s="229" t="s">
        <v>180</v>
      </c>
      <c r="AU1414" s="229" t="s">
        <v>79</v>
      </c>
      <c r="AV1414" s="12" t="s">
        <v>77</v>
      </c>
      <c r="AW1414" s="12" t="s">
        <v>33</v>
      </c>
      <c r="AX1414" s="12" t="s">
        <v>69</v>
      </c>
      <c r="AY1414" s="229" t="s">
        <v>171</v>
      </c>
    </row>
    <row r="1415" spans="2:65" s="11" customFormat="1">
      <c r="B1415" s="203"/>
      <c r="C1415" s="204"/>
      <c r="D1415" s="215" t="s">
        <v>180</v>
      </c>
      <c r="E1415" s="216" t="s">
        <v>21</v>
      </c>
      <c r="F1415" s="217" t="s">
        <v>1951</v>
      </c>
      <c r="G1415" s="204"/>
      <c r="H1415" s="218">
        <v>6</v>
      </c>
      <c r="I1415" s="209"/>
      <c r="J1415" s="204"/>
      <c r="K1415" s="204"/>
      <c r="L1415" s="210"/>
      <c r="M1415" s="211"/>
      <c r="N1415" s="212"/>
      <c r="O1415" s="212"/>
      <c r="P1415" s="212"/>
      <c r="Q1415" s="212"/>
      <c r="R1415" s="212"/>
      <c r="S1415" s="212"/>
      <c r="T1415" s="213"/>
      <c r="AT1415" s="214" t="s">
        <v>180</v>
      </c>
      <c r="AU1415" s="214" t="s">
        <v>79</v>
      </c>
      <c r="AV1415" s="11" t="s">
        <v>79</v>
      </c>
      <c r="AW1415" s="11" t="s">
        <v>33</v>
      </c>
      <c r="AX1415" s="11" t="s">
        <v>69</v>
      </c>
      <c r="AY1415" s="214" t="s">
        <v>171</v>
      </c>
    </row>
    <row r="1416" spans="2:65" s="11" customFormat="1">
      <c r="B1416" s="203"/>
      <c r="C1416" s="204"/>
      <c r="D1416" s="215" t="s">
        <v>180</v>
      </c>
      <c r="E1416" s="216" t="s">
        <v>21</v>
      </c>
      <c r="F1416" s="217" t="s">
        <v>1952</v>
      </c>
      <c r="G1416" s="204"/>
      <c r="H1416" s="218">
        <v>5</v>
      </c>
      <c r="I1416" s="209"/>
      <c r="J1416" s="204"/>
      <c r="K1416" s="204"/>
      <c r="L1416" s="210"/>
      <c r="M1416" s="211"/>
      <c r="N1416" s="212"/>
      <c r="O1416" s="212"/>
      <c r="P1416" s="212"/>
      <c r="Q1416" s="212"/>
      <c r="R1416" s="212"/>
      <c r="S1416" s="212"/>
      <c r="T1416" s="213"/>
      <c r="AT1416" s="214" t="s">
        <v>180</v>
      </c>
      <c r="AU1416" s="214" t="s">
        <v>79</v>
      </c>
      <c r="AV1416" s="11" t="s">
        <v>79</v>
      </c>
      <c r="AW1416" s="11" t="s">
        <v>33</v>
      </c>
      <c r="AX1416" s="11" t="s">
        <v>69</v>
      </c>
      <c r="AY1416" s="214" t="s">
        <v>171</v>
      </c>
    </row>
    <row r="1417" spans="2:65" s="11" customFormat="1">
      <c r="B1417" s="203"/>
      <c r="C1417" s="204"/>
      <c r="D1417" s="215" t="s">
        <v>180</v>
      </c>
      <c r="E1417" s="216" t="s">
        <v>21</v>
      </c>
      <c r="F1417" s="217" t="s">
        <v>1953</v>
      </c>
      <c r="G1417" s="204"/>
      <c r="H1417" s="218">
        <v>55</v>
      </c>
      <c r="I1417" s="209"/>
      <c r="J1417" s="204"/>
      <c r="K1417" s="204"/>
      <c r="L1417" s="210"/>
      <c r="M1417" s="211"/>
      <c r="N1417" s="212"/>
      <c r="O1417" s="212"/>
      <c r="P1417" s="212"/>
      <c r="Q1417" s="212"/>
      <c r="R1417" s="212"/>
      <c r="S1417" s="212"/>
      <c r="T1417" s="213"/>
      <c r="AT1417" s="214" t="s">
        <v>180</v>
      </c>
      <c r="AU1417" s="214" t="s">
        <v>79</v>
      </c>
      <c r="AV1417" s="11" t="s">
        <v>79</v>
      </c>
      <c r="AW1417" s="11" t="s">
        <v>33</v>
      </c>
      <c r="AX1417" s="11" t="s">
        <v>69</v>
      </c>
      <c r="AY1417" s="214" t="s">
        <v>171</v>
      </c>
    </row>
    <row r="1418" spans="2:65" s="11" customFormat="1">
      <c r="B1418" s="203"/>
      <c r="C1418" s="204"/>
      <c r="D1418" s="205" t="s">
        <v>180</v>
      </c>
      <c r="E1418" s="206" t="s">
        <v>21</v>
      </c>
      <c r="F1418" s="207" t="s">
        <v>1954</v>
      </c>
      <c r="G1418" s="204"/>
      <c r="H1418" s="208">
        <v>6</v>
      </c>
      <c r="I1418" s="209"/>
      <c r="J1418" s="204"/>
      <c r="K1418" s="204"/>
      <c r="L1418" s="210"/>
      <c r="M1418" s="211"/>
      <c r="N1418" s="212"/>
      <c r="O1418" s="212"/>
      <c r="P1418" s="212"/>
      <c r="Q1418" s="212"/>
      <c r="R1418" s="212"/>
      <c r="S1418" s="212"/>
      <c r="T1418" s="213"/>
      <c r="AT1418" s="214" t="s">
        <v>180</v>
      </c>
      <c r="AU1418" s="214" t="s">
        <v>79</v>
      </c>
      <c r="AV1418" s="11" t="s">
        <v>79</v>
      </c>
      <c r="AW1418" s="11" t="s">
        <v>33</v>
      </c>
      <c r="AX1418" s="11" t="s">
        <v>69</v>
      </c>
      <c r="AY1418" s="214" t="s">
        <v>171</v>
      </c>
    </row>
    <row r="1419" spans="2:65" s="1" customFormat="1" ht="22.5" customHeight="1">
      <c r="B1419" s="39"/>
      <c r="C1419" s="230" t="s">
        <v>1955</v>
      </c>
      <c r="D1419" s="230" t="s">
        <v>290</v>
      </c>
      <c r="E1419" s="231" t="s">
        <v>1956</v>
      </c>
      <c r="F1419" s="232" t="s">
        <v>1957</v>
      </c>
      <c r="G1419" s="233" t="s">
        <v>285</v>
      </c>
      <c r="H1419" s="234">
        <v>72</v>
      </c>
      <c r="I1419" s="235"/>
      <c r="J1419" s="236">
        <f>ROUND(I1419*H1419,2)</f>
        <v>0</v>
      </c>
      <c r="K1419" s="232" t="s">
        <v>177</v>
      </c>
      <c r="L1419" s="237"/>
      <c r="M1419" s="238" t="s">
        <v>21</v>
      </c>
      <c r="N1419" s="239" t="s">
        <v>40</v>
      </c>
      <c r="O1419" s="40"/>
      <c r="P1419" s="200">
        <f>O1419*H1419</f>
        <v>0</v>
      </c>
      <c r="Q1419" s="200">
        <v>1.1999999999999999E-3</v>
      </c>
      <c r="R1419" s="200">
        <f>Q1419*H1419</f>
        <v>8.6399999999999991E-2</v>
      </c>
      <c r="S1419" s="200">
        <v>0</v>
      </c>
      <c r="T1419" s="201">
        <f>S1419*H1419</f>
        <v>0</v>
      </c>
      <c r="AR1419" s="22" t="s">
        <v>345</v>
      </c>
      <c r="AT1419" s="22" t="s">
        <v>290</v>
      </c>
      <c r="AU1419" s="22" t="s">
        <v>79</v>
      </c>
      <c r="AY1419" s="22" t="s">
        <v>171</v>
      </c>
      <c r="BE1419" s="202">
        <f>IF(N1419="základní",J1419,0)</f>
        <v>0</v>
      </c>
      <c r="BF1419" s="202">
        <f>IF(N1419="snížená",J1419,0)</f>
        <v>0</v>
      </c>
      <c r="BG1419" s="202">
        <f>IF(N1419="zákl. přenesená",J1419,0)</f>
        <v>0</v>
      </c>
      <c r="BH1419" s="202">
        <f>IF(N1419="sníž. přenesená",J1419,0)</f>
        <v>0</v>
      </c>
      <c r="BI1419" s="202">
        <f>IF(N1419="nulová",J1419,0)</f>
        <v>0</v>
      </c>
      <c r="BJ1419" s="22" t="s">
        <v>77</v>
      </c>
      <c r="BK1419" s="202">
        <f>ROUND(I1419*H1419,2)</f>
        <v>0</v>
      </c>
      <c r="BL1419" s="22" t="s">
        <v>249</v>
      </c>
      <c r="BM1419" s="22" t="s">
        <v>1958</v>
      </c>
    </row>
    <row r="1420" spans="2:65" s="1" customFormat="1" ht="22.5" customHeight="1">
      <c r="B1420" s="39"/>
      <c r="C1420" s="191" t="s">
        <v>1959</v>
      </c>
      <c r="D1420" s="191" t="s">
        <v>173</v>
      </c>
      <c r="E1420" s="192" t="s">
        <v>1960</v>
      </c>
      <c r="F1420" s="193" t="s">
        <v>1961</v>
      </c>
      <c r="G1420" s="194" t="s">
        <v>285</v>
      </c>
      <c r="H1420" s="195">
        <v>72</v>
      </c>
      <c r="I1420" s="196"/>
      <c r="J1420" s="197">
        <f>ROUND(I1420*H1420,2)</f>
        <v>0</v>
      </c>
      <c r="K1420" s="193" t="s">
        <v>177</v>
      </c>
      <c r="L1420" s="59"/>
      <c r="M1420" s="198" t="s">
        <v>21</v>
      </c>
      <c r="N1420" s="199" t="s">
        <v>40</v>
      </c>
      <c r="O1420" s="40"/>
      <c r="P1420" s="200">
        <f>O1420*H1420</f>
        <v>0</v>
      </c>
      <c r="Q1420" s="200">
        <v>0</v>
      </c>
      <c r="R1420" s="200">
        <f>Q1420*H1420</f>
        <v>0</v>
      </c>
      <c r="S1420" s="200">
        <v>0</v>
      </c>
      <c r="T1420" s="201">
        <f>S1420*H1420</f>
        <v>0</v>
      </c>
      <c r="AR1420" s="22" t="s">
        <v>249</v>
      </c>
      <c r="AT1420" s="22" t="s">
        <v>173</v>
      </c>
      <c r="AU1420" s="22" t="s">
        <v>79</v>
      </c>
      <c r="AY1420" s="22" t="s">
        <v>171</v>
      </c>
      <c r="BE1420" s="202">
        <f>IF(N1420="základní",J1420,0)</f>
        <v>0</v>
      </c>
      <c r="BF1420" s="202">
        <f>IF(N1420="snížená",J1420,0)</f>
        <v>0</v>
      </c>
      <c r="BG1420" s="202">
        <f>IF(N1420="zákl. přenesená",J1420,0)</f>
        <v>0</v>
      </c>
      <c r="BH1420" s="202">
        <f>IF(N1420="sníž. přenesená",J1420,0)</f>
        <v>0</v>
      </c>
      <c r="BI1420" s="202">
        <f>IF(N1420="nulová",J1420,0)</f>
        <v>0</v>
      </c>
      <c r="BJ1420" s="22" t="s">
        <v>77</v>
      </c>
      <c r="BK1420" s="202">
        <f>ROUND(I1420*H1420,2)</f>
        <v>0</v>
      </c>
      <c r="BL1420" s="22" t="s">
        <v>249</v>
      </c>
      <c r="BM1420" s="22" t="s">
        <v>1962</v>
      </c>
    </row>
    <row r="1421" spans="2:65" s="12" customFormat="1">
      <c r="B1421" s="219"/>
      <c r="C1421" s="220"/>
      <c r="D1421" s="215" t="s">
        <v>180</v>
      </c>
      <c r="E1421" s="221" t="s">
        <v>21</v>
      </c>
      <c r="F1421" s="222" t="s">
        <v>1002</v>
      </c>
      <c r="G1421" s="220"/>
      <c r="H1421" s="223" t="s">
        <v>21</v>
      </c>
      <c r="I1421" s="224"/>
      <c r="J1421" s="220"/>
      <c r="K1421" s="220"/>
      <c r="L1421" s="225"/>
      <c r="M1421" s="226"/>
      <c r="N1421" s="227"/>
      <c r="O1421" s="227"/>
      <c r="P1421" s="227"/>
      <c r="Q1421" s="227"/>
      <c r="R1421" s="227"/>
      <c r="S1421" s="227"/>
      <c r="T1421" s="228"/>
      <c r="AT1421" s="229" t="s">
        <v>180</v>
      </c>
      <c r="AU1421" s="229" t="s">
        <v>79</v>
      </c>
      <c r="AV1421" s="12" t="s">
        <v>77</v>
      </c>
      <c r="AW1421" s="12" t="s">
        <v>33</v>
      </c>
      <c r="AX1421" s="12" t="s">
        <v>69</v>
      </c>
      <c r="AY1421" s="229" t="s">
        <v>171</v>
      </c>
    </row>
    <row r="1422" spans="2:65" s="11" customFormat="1">
      <c r="B1422" s="203"/>
      <c r="C1422" s="204"/>
      <c r="D1422" s="215" t="s">
        <v>180</v>
      </c>
      <c r="E1422" s="216" t="s">
        <v>21</v>
      </c>
      <c r="F1422" s="217" t="s">
        <v>1951</v>
      </c>
      <c r="G1422" s="204"/>
      <c r="H1422" s="218">
        <v>6</v>
      </c>
      <c r="I1422" s="209"/>
      <c r="J1422" s="204"/>
      <c r="K1422" s="204"/>
      <c r="L1422" s="210"/>
      <c r="M1422" s="211"/>
      <c r="N1422" s="212"/>
      <c r="O1422" s="212"/>
      <c r="P1422" s="212"/>
      <c r="Q1422" s="212"/>
      <c r="R1422" s="212"/>
      <c r="S1422" s="212"/>
      <c r="T1422" s="213"/>
      <c r="AT1422" s="214" t="s">
        <v>180</v>
      </c>
      <c r="AU1422" s="214" t="s">
        <v>79</v>
      </c>
      <c r="AV1422" s="11" t="s">
        <v>79</v>
      </c>
      <c r="AW1422" s="11" t="s">
        <v>33</v>
      </c>
      <c r="AX1422" s="11" t="s">
        <v>69</v>
      </c>
      <c r="AY1422" s="214" t="s">
        <v>171</v>
      </c>
    </row>
    <row r="1423" spans="2:65" s="11" customFormat="1">
      <c r="B1423" s="203"/>
      <c r="C1423" s="204"/>
      <c r="D1423" s="215" t="s">
        <v>180</v>
      </c>
      <c r="E1423" s="216" t="s">
        <v>21</v>
      </c>
      <c r="F1423" s="217" t="s">
        <v>1952</v>
      </c>
      <c r="G1423" s="204"/>
      <c r="H1423" s="218">
        <v>5</v>
      </c>
      <c r="I1423" s="209"/>
      <c r="J1423" s="204"/>
      <c r="K1423" s="204"/>
      <c r="L1423" s="210"/>
      <c r="M1423" s="211"/>
      <c r="N1423" s="212"/>
      <c r="O1423" s="212"/>
      <c r="P1423" s="212"/>
      <c r="Q1423" s="212"/>
      <c r="R1423" s="212"/>
      <c r="S1423" s="212"/>
      <c r="T1423" s="213"/>
      <c r="AT1423" s="214" t="s">
        <v>180</v>
      </c>
      <c r="AU1423" s="214" t="s">
        <v>79</v>
      </c>
      <c r="AV1423" s="11" t="s">
        <v>79</v>
      </c>
      <c r="AW1423" s="11" t="s">
        <v>33</v>
      </c>
      <c r="AX1423" s="11" t="s">
        <v>69</v>
      </c>
      <c r="AY1423" s="214" t="s">
        <v>171</v>
      </c>
    </row>
    <row r="1424" spans="2:65" s="11" customFormat="1">
      <c r="B1424" s="203"/>
      <c r="C1424" s="204"/>
      <c r="D1424" s="215" t="s">
        <v>180</v>
      </c>
      <c r="E1424" s="216" t="s">
        <v>21</v>
      </c>
      <c r="F1424" s="217" t="s">
        <v>1953</v>
      </c>
      <c r="G1424" s="204"/>
      <c r="H1424" s="218">
        <v>55</v>
      </c>
      <c r="I1424" s="209"/>
      <c r="J1424" s="204"/>
      <c r="K1424" s="204"/>
      <c r="L1424" s="210"/>
      <c r="M1424" s="211"/>
      <c r="N1424" s="212"/>
      <c r="O1424" s="212"/>
      <c r="P1424" s="212"/>
      <c r="Q1424" s="212"/>
      <c r="R1424" s="212"/>
      <c r="S1424" s="212"/>
      <c r="T1424" s="213"/>
      <c r="AT1424" s="214" t="s">
        <v>180</v>
      </c>
      <c r="AU1424" s="214" t="s">
        <v>79</v>
      </c>
      <c r="AV1424" s="11" t="s">
        <v>79</v>
      </c>
      <c r="AW1424" s="11" t="s">
        <v>33</v>
      </c>
      <c r="AX1424" s="11" t="s">
        <v>69</v>
      </c>
      <c r="AY1424" s="214" t="s">
        <v>171</v>
      </c>
    </row>
    <row r="1425" spans="2:65" s="11" customFormat="1">
      <c r="B1425" s="203"/>
      <c r="C1425" s="204"/>
      <c r="D1425" s="205" t="s">
        <v>180</v>
      </c>
      <c r="E1425" s="206" t="s">
        <v>21</v>
      </c>
      <c r="F1425" s="207" t="s">
        <v>1954</v>
      </c>
      <c r="G1425" s="204"/>
      <c r="H1425" s="208">
        <v>6</v>
      </c>
      <c r="I1425" s="209"/>
      <c r="J1425" s="204"/>
      <c r="K1425" s="204"/>
      <c r="L1425" s="210"/>
      <c r="M1425" s="211"/>
      <c r="N1425" s="212"/>
      <c r="O1425" s="212"/>
      <c r="P1425" s="212"/>
      <c r="Q1425" s="212"/>
      <c r="R1425" s="212"/>
      <c r="S1425" s="212"/>
      <c r="T1425" s="213"/>
      <c r="AT1425" s="214" t="s">
        <v>180</v>
      </c>
      <c r="AU1425" s="214" t="s">
        <v>79</v>
      </c>
      <c r="AV1425" s="11" t="s">
        <v>79</v>
      </c>
      <c r="AW1425" s="11" t="s">
        <v>33</v>
      </c>
      <c r="AX1425" s="11" t="s">
        <v>69</v>
      </c>
      <c r="AY1425" s="214" t="s">
        <v>171</v>
      </c>
    </row>
    <row r="1426" spans="2:65" s="1" customFormat="1" ht="22.5" customHeight="1">
      <c r="B1426" s="39"/>
      <c r="C1426" s="230" t="s">
        <v>1963</v>
      </c>
      <c r="D1426" s="230" t="s">
        <v>290</v>
      </c>
      <c r="E1426" s="231" t="s">
        <v>1964</v>
      </c>
      <c r="F1426" s="232" t="s">
        <v>1965</v>
      </c>
      <c r="G1426" s="233" t="s">
        <v>285</v>
      </c>
      <c r="H1426" s="234">
        <v>72</v>
      </c>
      <c r="I1426" s="235"/>
      <c r="J1426" s="236">
        <f>ROUND(I1426*H1426,2)</f>
        <v>0</v>
      </c>
      <c r="K1426" s="232" t="s">
        <v>177</v>
      </c>
      <c r="L1426" s="237"/>
      <c r="M1426" s="238" t="s">
        <v>21</v>
      </c>
      <c r="N1426" s="239" t="s">
        <v>40</v>
      </c>
      <c r="O1426" s="40"/>
      <c r="P1426" s="200">
        <f>O1426*H1426</f>
        <v>0</v>
      </c>
      <c r="Q1426" s="200">
        <v>5.1999999999999995E-4</v>
      </c>
      <c r="R1426" s="200">
        <f>Q1426*H1426</f>
        <v>3.7439999999999994E-2</v>
      </c>
      <c r="S1426" s="200">
        <v>0</v>
      </c>
      <c r="T1426" s="201">
        <f>S1426*H1426</f>
        <v>0</v>
      </c>
      <c r="AR1426" s="22" t="s">
        <v>345</v>
      </c>
      <c r="AT1426" s="22" t="s">
        <v>290</v>
      </c>
      <c r="AU1426" s="22" t="s">
        <v>79</v>
      </c>
      <c r="AY1426" s="22" t="s">
        <v>171</v>
      </c>
      <c r="BE1426" s="202">
        <f>IF(N1426="základní",J1426,0)</f>
        <v>0</v>
      </c>
      <c r="BF1426" s="202">
        <f>IF(N1426="snížená",J1426,0)</f>
        <v>0</v>
      </c>
      <c r="BG1426" s="202">
        <f>IF(N1426="zákl. přenesená",J1426,0)</f>
        <v>0</v>
      </c>
      <c r="BH1426" s="202">
        <f>IF(N1426="sníž. přenesená",J1426,0)</f>
        <v>0</v>
      </c>
      <c r="BI1426" s="202">
        <f>IF(N1426="nulová",J1426,0)</f>
        <v>0</v>
      </c>
      <c r="BJ1426" s="22" t="s">
        <v>77</v>
      </c>
      <c r="BK1426" s="202">
        <f>ROUND(I1426*H1426,2)</f>
        <v>0</v>
      </c>
      <c r="BL1426" s="22" t="s">
        <v>249</v>
      </c>
      <c r="BM1426" s="22" t="s">
        <v>1966</v>
      </c>
    </row>
    <row r="1427" spans="2:65" s="12" customFormat="1">
      <c r="B1427" s="219"/>
      <c r="C1427" s="220"/>
      <c r="D1427" s="215" t="s">
        <v>180</v>
      </c>
      <c r="E1427" s="221" t="s">
        <v>21</v>
      </c>
      <c r="F1427" s="222" t="s">
        <v>1002</v>
      </c>
      <c r="G1427" s="220"/>
      <c r="H1427" s="223" t="s">
        <v>21</v>
      </c>
      <c r="I1427" s="224"/>
      <c r="J1427" s="220"/>
      <c r="K1427" s="220"/>
      <c r="L1427" s="225"/>
      <c r="M1427" s="226"/>
      <c r="N1427" s="227"/>
      <c r="O1427" s="227"/>
      <c r="P1427" s="227"/>
      <c r="Q1427" s="227"/>
      <c r="R1427" s="227"/>
      <c r="S1427" s="227"/>
      <c r="T1427" s="228"/>
      <c r="AT1427" s="229" t="s">
        <v>180</v>
      </c>
      <c r="AU1427" s="229" t="s">
        <v>79</v>
      </c>
      <c r="AV1427" s="12" t="s">
        <v>77</v>
      </c>
      <c r="AW1427" s="12" t="s">
        <v>33</v>
      </c>
      <c r="AX1427" s="12" t="s">
        <v>69</v>
      </c>
      <c r="AY1427" s="229" t="s">
        <v>171</v>
      </c>
    </row>
    <row r="1428" spans="2:65" s="11" customFormat="1">
      <c r="B1428" s="203"/>
      <c r="C1428" s="204"/>
      <c r="D1428" s="215" t="s">
        <v>180</v>
      </c>
      <c r="E1428" s="216" t="s">
        <v>21</v>
      </c>
      <c r="F1428" s="217" t="s">
        <v>1951</v>
      </c>
      <c r="G1428" s="204"/>
      <c r="H1428" s="218">
        <v>6</v>
      </c>
      <c r="I1428" s="209"/>
      <c r="J1428" s="204"/>
      <c r="K1428" s="204"/>
      <c r="L1428" s="210"/>
      <c r="M1428" s="211"/>
      <c r="N1428" s="212"/>
      <c r="O1428" s="212"/>
      <c r="P1428" s="212"/>
      <c r="Q1428" s="212"/>
      <c r="R1428" s="212"/>
      <c r="S1428" s="212"/>
      <c r="T1428" s="213"/>
      <c r="AT1428" s="214" t="s">
        <v>180</v>
      </c>
      <c r="AU1428" s="214" t="s">
        <v>79</v>
      </c>
      <c r="AV1428" s="11" t="s">
        <v>79</v>
      </c>
      <c r="AW1428" s="11" t="s">
        <v>33</v>
      </c>
      <c r="AX1428" s="11" t="s">
        <v>69</v>
      </c>
      <c r="AY1428" s="214" t="s">
        <v>171</v>
      </c>
    </row>
    <row r="1429" spans="2:65" s="11" customFormat="1">
      <c r="B1429" s="203"/>
      <c r="C1429" s="204"/>
      <c r="D1429" s="215" t="s">
        <v>180</v>
      </c>
      <c r="E1429" s="216" t="s">
        <v>21</v>
      </c>
      <c r="F1429" s="217" t="s">
        <v>1952</v>
      </c>
      <c r="G1429" s="204"/>
      <c r="H1429" s="218">
        <v>5</v>
      </c>
      <c r="I1429" s="209"/>
      <c r="J1429" s="204"/>
      <c r="K1429" s="204"/>
      <c r="L1429" s="210"/>
      <c r="M1429" s="211"/>
      <c r="N1429" s="212"/>
      <c r="O1429" s="212"/>
      <c r="P1429" s="212"/>
      <c r="Q1429" s="212"/>
      <c r="R1429" s="212"/>
      <c r="S1429" s="212"/>
      <c r="T1429" s="213"/>
      <c r="AT1429" s="214" t="s">
        <v>180</v>
      </c>
      <c r="AU1429" s="214" t="s">
        <v>79</v>
      </c>
      <c r="AV1429" s="11" t="s">
        <v>79</v>
      </c>
      <c r="AW1429" s="11" t="s">
        <v>33</v>
      </c>
      <c r="AX1429" s="11" t="s">
        <v>69</v>
      </c>
      <c r="AY1429" s="214" t="s">
        <v>171</v>
      </c>
    </row>
    <row r="1430" spans="2:65" s="11" customFormat="1">
      <c r="B1430" s="203"/>
      <c r="C1430" s="204"/>
      <c r="D1430" s="215" t="s">
        <v>180</v>
      </c>
      <c r="E1430" s="216" t="s">
        <v>21</v>
      </c>
      <c r="F1430" s="217" t="s">
        <v>1953</v>
      </c>
      <c r="G1430" s="204"/>
      <c r="H1430" s="218">
        <v>55</v>
      </c>
      <c r="I1430" s="209"/>
      <c r="J1430" s="204"/>
      <c r="K1430" s="204"/>
      <c r="L1430" s="210"/>
      <c r="M1430" s="211"/>
      <c r="N1430" s="212"/>
      <c r="O1430" s="212"/>
      <c r="P1430" s="212"/>
      <c r="Q1430" s="212"/>
      <c r="R1430" s="212"/>
      <c r="S1430" s="212"/>
      <c r="T1430" s="213"/>
      <c r="AT1430" s="214" t="s">
        <v>180</v>
      </c>
      <c r="AU1430" s="214" t="s">
        <v>79</v>
      </c>
      <c r="AV1430" s="11" t="s">
        <v>79</v>
      </c>
      <c r="AW1430" s="11" t="s">
        <v>33</v>
      </c>
      <c r="AX1430" s="11" t="s">
        <v>69</v>
      </c>
      <c r="AY1430" s="214" t="s">
        <v>171</v>
      </c>
    </row>
    <row r="1431" spans="2:65" s="11" customFormat="1">
      <c r="B1431" s="203"/>
      <c r="C1431" s="204"/>
      <c r="D1431" s="205" t="s">
        <v>180</v>
      </c>
      <c r="E1431" s="206" t="s">
        <v>21</v>
      </c>
      <c r="F1431" s="207" t="s">
        <v>1954</v>
      </c>
      <c r="G1431" s="204"/>
      <c r="H1431" s="208">
        <v>6</v>
      </c>
      <c r="I1431" s="209"/>
      <c r="J1431" s="204"/>
      <c r="K1431" s="204"/>
      <c r="L1431" s="210"/>
      <c r="M1431" s="211"/>
      <c r="N1431" s="212"/>
      <c r="O1431" s="212"/>
      <c r="P1431" s="212"/>
      <c r="Q1431" s="212"/>
      <c r="R1431" s="212"/>
      <c r="S1431" s="212"/>
      <c r="T1431" s="213"/>
      <c r="AT1431" s="214" t="s">
        <v>180</v>
      </c>
      <c r="AU1431" s="214" t="s">
        <v>79</v>
      </c>
      <c r="AV1431" s="11" t="s">
        <v>79</v>
      </c>
      <c r="AW1431" s="11" t="s">
        <v>33</v>
      </c>
      <c r="AX1431" s="11" t="s">
        <v>69</v>
      </c>
      <c r="AY1431" s="214" t="s">
        <v>171</v>
      </c>
    </row>
    <row r="1432" spans="2:65" s="1" customFormat="1" ht="22.5" customHeight="1">
      <c r="B1432" s="39"/>
      <c r="C1432" s="230" t="s">
        <v>1967</v>
      </c>
      <c r="D1432" s="230" t="s">
        <v>290</v>
      </c>
      <c r="E1432" s="231" t="s">
        <v>1968</v>
      </c>
      <c r="F1432" s="232" t="s">
        <v>1969</v>
      </c>
      <c r="G1432" s="233" t="s">
        <v>285</v>
      </c>
      <c r="H1432" s="234">
        <v>72</v>
      </c>
      <c r="I1432" s="235"/>
      <c r="J1432" s="236">
        <f>ROUND(I1432*H1432,2)</f>
        <v>0</v>
      </c>
      <c r="K1432" s="232" t="s">
        <v>21</v>
      </c>
      <c r="L1432" s="237"/>
      <c r="M1432" s="238" t="s">
        <v>21</v>
      </c>
      <c r="N1432" s="239" t="s">
        <v>40</v>
      </c>
      <c r="O1432" s="40"/>
      <c r="P1432" s="200">
        <f>O1432*H1432</f>
        <v>0</v>
      </c>
      <c r="Q1432" s="200">
        <v>1.4999999999999999E-4</v>
      </c>
      <c r="R1432" s="200">
        <f>Q1432*H1432</f>
        <v>1.0799999999999999E-2</v>
      </c>
      <c r="S1432" s="200">
        <v>0</v>
      </c>
      <c r="T1432" s="201">
        <f>S1432*H1432</f>
        <v>0</v>
      </c>
      <c r="AR1432" s="22" t="s">
        <v>345</v>
      </c>
      <c r="AT1432" s="22" t="s">
        <v>290</v>
      </c>
      <c r="AU1432" s="22" t="s">
        <v>79</v>
      </c>
      <c r="AY1432" s="22" t="s">
        <v>171</v>
      </c>
      <c r="BE1432" s="202">
        <f>IF(N1432="základní",J1432,0)</f>
        <v>0</v>
      </c>
      <c r="BF1432" s="202">
        <f>IF(N1432="snížená",J1432,0)</f>
        <v>0</v>
      </c>
      <c r="BG1432" s="202">
        <f>IF(N1432="zákl. přenesená",J1432,0)</f>
        <v>0</v>
      </c>
      <c r="BH1432" s="202">
        <f>IF(N1432="sníž. přenesená",J1432,0)</f>
        <v>0</v>
      </c>
      <c r="BI1432" s="202">
        <f>IF(N1432="nulová",J1432,0)</f>
        <v>0</v>
      </c>
      <c r="BJ1432" s="22" t="s">
        <v>77</v>
      </c>
      <c r="BK1432" s="202">
        <f>ROUND(I1432*H1432,2)</f>
        <v>0</v>
      </c>
      <c r="BL1432" s="22" t="s">
        <v>249</v>
      </c>
      <c r="BM1432" s="22" t="s">
        <v>1970</v>
      </c>
    </row>
    <row r="1433" spans="2:65" s="12" customFormat="1">
      <c r="B1433" s="219"/>
      <c r="C1433" s="220"/>
      <c r="D1433" s="215" t="s">
        <v>180</v>
      </c>
      <c r="E1433" s="221" t="s">
        <v>21</v>
      </c>
      <c r="F1433" s="222" t="s">
        <v>1002</v>
      </c>
      <c r="G1433" s="220"/>
      <c r="H1433" s="223" t="s">
        <v>21</v>
      </c>
      <c r="I1433" s="224"/>
      <c r="J1433" s="220"/>
      <c r="K1433" s="220"/>
      <c r="L1433" s="225"/>
      <c r="M1433" s="226"/>
      <c r="N1433" s="227"/>
      <c r="O1433" s="227"/>
      <c r="P1433" s="227"/>
      <c r="Q1433" s="227"/>
      <c r="R1433" s="227"/>
      <c r="S1433" s="227"/>
      <c r="T1433" s="228"/>
      <c r="AT1433" s="229" t="s">
        <v>180</v>
      </c>
      <c r="AU1433" s="229" t="s">
        <v>79</v>
      </c>
      <c r="AV1433" s="12" t="s">
        <v>77</v>
      </c>
      <c r="AW1433" s="12" t="s">
        <v>33</v>
      </c>
      <c r="AX1433" s="12" t="s">
        <v>69</v>
      </c>
      <c r="AY1433" s="229" t="s">
        <v>171</v>
      </c>
    </row>
    <row r="1434" spans="2:65" s="11" customFormat="1">
      <c r="B1434" s="203"/>
      <c r="C1434" s="204"/>
      <c r="D1434" s="215" t="s">
        <v>180</v>
      </c>
      <c r="E1434" s="216" t="s">
        <v>21</v>
      </c>
      <c r="F1434" s="217" t="s">
        <v>1951</v>
      </c>
      <c r="G1434" s="204"/>
      <c r="H1434" s="218">
        <v>6</v>
      </c>
      <c r="I1434" s="209"/>
      <c r="J1434" s="204"/>
      <c r="K1434" s="204"/>
      <c r="L1434" s="210"/>
      <c r="M1434" s="211"/>
      <c r="N1434" s="212"/>
      <c r="O1434" s="212"/>
      <c r="P1434" s="212"/>
      <c r="Q1434" s="212"/>
      <c r="R1434" s="212"/>
      <c r="S1434" s="212"/>
      <c r="T1434" s="213"/>
      <c r="AT1434" s="214" t="s">
        <v>180</v>
      </c>
      <c r="AU1434" s="214" t="s">
        <v>79</v>
      </c>
      <c r="AV1434" s="11" t="s">
        <v>79</v>
      </c>
      <c r="AW1434" s="11" t="s">
        <v>33</v>
      </c>
      <c r="AX1434" s="11" t="s">
        <v>69</v>
      </c>
      <c r="AY1434" s="214" t="s">
        <v>171</v>
      </c>
    </row>
    <row r="1435" spans="2:65" s="11" customFormat="1">
      <c r="B1435" s="203"/>
      <c r="C1435" s="204"/>
      <c r="D1435" s="215" t="s">
        <v>180</v>
      </c>
      <c r="E1435" s="216" t="s">
        <v>21</v>
      </c>
      <c r="F1435" s="217" t="s">
        <v>1952</v>
      </c>
      <c r="G1435" s="204"/>
      <c r="H1435" s="218">
        <v>5</v>
      </c>
      <c r="I1435" s="209"/>
      <c r="J1435" s="204"/>
      <c r="K1435" s="204"/>
      <c r="L1435" s="210"/>
      <c r="M1435" s="211"/>
      <c r="N1435" s="212"/>
      <c r="O1435" s="212"/>
      <c r="P1435" s="212"/>
      <c r="Q1435" s="212"/>
      <c r="R1435" s="212"/>
      <c r="S1435" s="212"/>
      <c r="T1435" s="213"/>
      <c r="AT1435" s="214" t="s">
        <v>180</v>
      </c>
      <c r="AU1435" s="214" t="s">
        <v>79</v>
      </c>
      <c r="AV1435" s="11" t="s">
        <v>79</v>
      </c>
      <c r="AW1435" s="11" t="s">
        <v>33</v>
      </c>
      <c r="AX1435" s="11" t="s">
        <v>69</v>
      </c>
      <c r="AY1435" s="214" t="s">
        <v>171</v>
      </c>
    </row>
    <row r="1436" spans="2:65" s="11" customFormat="1">
      <c r="B1436" s="203"/>
      <c r="C1436" s="204"/>
      <c r="D1436" s="215" t="s">
        <v>180</v>
      </c>
      <c r="E1436" s="216" t="s">
        <v>21</v>
      </c>
      <c r="F1436" s="217" t="s">
        <v>1953</v>
      </c>
      <c r="G1436" s="204"/>
      <c r="H1436" s="218">
        <v>55</v>
      </c>
      <c r="I1436" s="209"/>
      <c r="J1436" s="204"/>
      <c r="K1436" s="204"/>
      <c r="L1436" s="210"/>
      <c r="M1436" s="211"/>
      <c r="N1436" s="212"/>
      <c r="O1436" s="212"/>
      <c r="P1436" s="212"/>
      <c r="Q1436" s="212"/>
      <c r="R1436" s="212"/>
      <c r="S1436" s="212"/>
      <c r="T1436" s="213"/>
      <c r="AT1436" s="214" t="s">
        <v>180</v>
      </c>
      <c r="AU1436" s="214" t="s">
        <v>79</v>
      </c>
      <c r="AV1436" s="11" t="s">
        <v>79</v>
      </c>
      <c r="AW1436" s="11" t="s">
        <v>33</v>
      </c>
      <c r="AX1436" s="11" t="s">
        <v>69</v>
      </c>
      <c r="AY1436" s="214" t="s">
        <v>171</v>
      </c>
    </row>
    <row r="1437" spans="2:65" s="11" customFormat="1">
      <c r="B1437" s="203"/>
      <c r="C1437" s="204"/>
      <c r="D1437" s="205" t="s">
        <v>180</v>
      </c>
      <c r="E1437" s="206" t="s">
        <v>21</v>
      </c>
      <c r="F1437" s="207" t="s">
        <v>1954</v>
      </c>
      <c r="G1437" s="204"/>
      <c r="H1437" s="208">
        <v>6</v>
      </c>
      <c r="I1437" s="209"/>
      <c r="J1437" s="204"/>
      <c r="K1437" s="204"/>
      <c r="L1437" s="210"/>
      <c r="M1437" s="211"/>
      <c r="N1437" s="212"/>
      <c r="O1437" s="212"/>
      <c r="P1437" s="212"/>
      <c r="Q1437" s="212"/>
      <c r="R1437" s="212"/>
      <c r="S1437" s="212"/>
      <c r="T1437" s="213"/>
      <c r="AT1437" s="214" t="s">
        <v>180</v>
      </c>
      <c r="AU1437" s="214" t="s">
        <v>79</v>
      </c>
      <c r="AV1437" s="11" t="s">
        <v>79</v>
      </c>
      <c r="AW1437" s="11" t="s">
        <v>33</v>
      </c>
      <c r="AX1437" s="11" t="s">
        <v>69</v>
      </c>
      <c r="AY1437" s="214" t="s">
        <v>171</v>
      </c>
    </row>
    <row r="1438" spans="2:65" s="1" customFormat="1" ht="22.5" customHeight="1">
      <c r="B1438" s="39"/>
      <c r="C1438" s="191" t="s">
        <v>1971</v>
      </c>
      <c r="D1438" s="191" t="s">
        <v>173</v>
      </c>
      <c r="E1438" s="192" t="s">
        <v>1972</v>
      </c>
      <c r="F1438" s="193" t="s">
        <v>1973</v>
      </c>
      <c r="G1438" s="194" t="s">
        <v>285</v>
      </c>
      <c r="H1438" s="195">
        <v>25</v>
      </c>
      <c r="I1438" s="196"/>
      <c r="J1438" s="197">
        <f>ROUND(I1438*H1438,2)</f>
        <v>0</v>
      </c>
      <c r="K1438" s="193" t="s">
        <v>177</v>
      </c>
      <c r="L1438" s="59"/>
      <c r="M1438" s="198" t="s">
        <v>21</v>
      </c>
      <c r="N1438" s="199" t="s">
        <v>40</v>
      </c>
      <c r="O1438" s="40"/>
      <c r="P1438" s="200">
        <f>O1438*H1438</f>
        <v>0</v>
      </c>
      <c r="Q1438" s="200">
        <v>0</v>
      </c>
      <c r="R1438" s="200">
        <f>Q1438*H1438</f>
        <v>0</v>
      </c>
      <c r="S1438" s="200">
        <v>2.4E-2</v>
      </c>
      <c r="T1438" s="201">
        <f>S1438*H1438</f>
        <v>0.6</v>
      </c>
      <c r="AR1438" s="22" t="s">
        <v>178</v>
      </c>
      <c r="AT1438" s="22" t="s">
        <v>173</v>
      </c>
      <c r="AU1438" s="22" t="s">
        <v>79</v>
      </c>
      <c r="AY1438" s="22" t="s">
        <v>171</v>
      </c>
      <c r="BE1438" s="202">
        <f>IF(N1438="základní",J1438,0)</f>
        <v>0</v>
      </c>
      <c r="BF1438" s="202">
        <f>IF(N1438="snížená",J1438,0)</f>
        <v>0</v>
      </c>
      <c r="BG1438" s="202">
        <f>IF(N1438="zákl. přenesená",J1438,0)</f>
        <v>0</v>
      </c>
      <c r="BH1438" s="202">
        <f>IF(N1438="sníž. přenesená",J1438,0)</f>
        <v>0</v>
      </c>
      <c r="BI1438" s="202">
        <f>IF(N1438="nulová",J1438,0)</f>
        <v>0</v>
      </c>
      <c r="BJ1438" s="22" t="s">
        <v>77</v>
      </c>
      <c r="BK1438" s="202">
        <f>ROUND(I1438*H1438,2)</f>
        <v>0</v>
      </c>
      <c r="BL1438" s="22" t="s">
        <v>178</v>
      </c>
      <c r="BM1438" s="22" t="s">
        <v>1974</v>
      </c>
    </row>
    <row r="1439" spans="2:65" s="11" customFormat="1">
      <c r="B1439" s="203"/>
      <c r="C1439" s="204"/>
      <c r="D1439" s="205" t="s">
        <v>180</v>
      </c>
      <c r="E1439" s="206" t="s">
        <v>21</v>
      </c>
      <c r="F1439" s="207" t="s">
        <v>305</v>
      </c>
      <c r="G1439" s="204"/>
      <c r="H1439" s="208">
        <v>25</v>
      </c>
      <c r="I1439" s="209"/>
      <c r="J1439" s="204"/>
      <c r="K1439" s="204"/>
      <c r="L1439" s="210"/>
      <c r="M1439" s="211"/>
      <c r="N1439" s="212"/>
      <c r="O1439" s="212"/>
      <c r="P1439" s="212"/>
      <c r="Q1439" s="212"/>
      <c r="R1439" s="212"/>
      <c r="S1439" s="212"/>
      <c r="T1439" s="213"/>
      <c r="AT1439" s="214" t="s">
        <v>180</v>
      </c>
      <c r="AU1439" s="214" t="s">
        <v>79</v>
      </c>
      <c r="AV1439" s="11" t="s">
        <v>79</v>
      </c>
      <c r="AW1439" s="11" t="s">
        <v>33</v>
      </c>
      <c r="AX1439" s="11" t="s">
        <v>69</v>
      </c>
      <c r="AY1439" s="214" t="s">
        <v>171</v>
      </c>
    </row>
    <row r="1440" spans="2:65" s="1" customFormat="1" ht="22.5" customHeight="1">
      <c r="B1440" s="39"/>
      <c r="C1440" s="191" t="s">
        <v>1975</v>
      </c>
      <c r="D1440" s="191" t="s">
        <v>173</v>
      </c>
      <c r="E1440" s="192" t="s">
        <v>1976</v>
      </c>
      <c r="F1440" s="193" t="s">
        <v>1977</v>
      </c>
      <c r="G1440" s="194" t="s">
        <v>285</v>
      </c>
      <c r="H1440" s="195">
        <v>10</v>
      </c>
      <c r="I1440" s="196"/>
      <c r="J1440" s="197">
        <f>ROUND(I1440*H1440,2)</f>
        <v>0</v>
      </c>
      <c r="K1440" s="193" t="s">
        <v>177</v>
      </c>
      <c r="L1440" s="59"/>
      <c r="M1440" s="198" t="s">
        <v>21</v>
      </c>
      <c r="N1440" s="199" t="s">
        <v>40</v>
      </c>
      <c r="O1440" s="40"/>
      <c r="P1440" s="200">
        <f>O1440*H1440</f>
        <v>0</v>
      </c>
      <c r="Q1440" s="200">
        <v>0</v>
      </c>
      <c r="R1440" s="200">
        <f>Q1440*H1440</f>
        <v>0</v>
      </c>
      <c r="S1440" s="200">
        <v>0</v>
      </c>
      <c r="T1440" s="201">
        <f>S1440*H1440</f>
        <v>0</v>
      </c>
      <c r="AR1440" s="22" t="s">
        <v>249</v>
      </c>
      <c r="AT1440" s="22" t="s">
        <v>173</v>
      </c>
      <c r="AU1440" s="22" t="s">
        <v>79</v>
      </c>
      <c r="AY1440" s="22" t="s">
        <v>171</v>
      </c>
      <c r="BE1440" s="202">
        <f>IF(N1440="základní",J1440,0)</f>
        <v>0</v>
      </c>
      <c r="BF1440" s="202">
        <f>IF(N1440="snížená",J1440,0)</f>
        <v>0</v>
      </c>
      <c r="BG1440" s="202">
        <f>IF(N1440="zákl. přenesená",J1440,0)</f>
        <v>0</v>
      </c>
      <c r="BH1440" s="202">
        <f>IF(N1440="sníž. přenesená",J1440,0)</f>
        <v>0</v>
      </c>
      <c r="BI1440" s="202">
        <f>IF(N1440="nulová",J1440,0)</f>
        <v>0</v>
      </c>
      <c r="BJ1440" s="22" t="s">
        <v>77</v>
      </c>
      <c r="BK1440" s="202">
        <f>ROUND(I1440*H1440,2)</f>
        <v>0</v>
      </c>
      <c r="BL1440" s="22" t="s">
        <v>249</v>
      </c>
      <c r="BM1440" s="22" t="s">
        <v>1978</v>
      </c>
    </row>
    <row r="1441" spans="2:65" s="12" customFormat="1">
      <c r="B1441" s="219"/>
      <c r="C1441" s="220"/>
      <c r="D1441" s="215" t="s">
        <v>180</v>
      </c>
      <c r="E1441" s="221" t="s">
        <v>21</v>
      </c>
      <c r="F1441" s="222" t="s">
        <v>1689</v>
      </c>
      <c r="G1441" s="220"/>
      <c r="H1441" s="223" t="s">
        <v>21</v>
      </c>
      <c r="I1441" s="224"/>
      <c r="J1441" s="220"/>
      <c r="K1441" s="220"/>
      <c r="L1441" s="225"/>
      <c r="M1441" s="226"/>
      <c r="N1441" s="227"/>
      <c r="O1441" s="227"/>
      <c r="P1441" s="227"/>
      <c r="Q1441" s="227"/>
      <c r="R1441" s="227"/>
      <c r="S1441" s="227"/>
      <c r="T1441" s="228"/>
      <c r="AT1441" s="229" t="s">
        <v>180</v>
      </c>
      <c r="AU1441" s="229" t="s">
        <v>79</v>
      </c>
      <c r="AV1441" s="12" t="s">
        <v>77</v>
      </c>
      <c r="AW1441" s="12" t="s">
        <v>33</v>
      </c>
      <c r="AX1441" s="12" t="s">
        <v>69</v>
      </c>
      <c r="AY1441" s="229" t="s">
        <v>171</v>
      </c>
    </row>
    <row r="1442" spans="2:65" s="11" customFormat="1">
      <c r="B1442" s="203"/>
      <c r="C1442" s="204"/>
      <c r="D1442" s="205" t="s">
        <v>180</v>
      </c>
      <c r="E1442" s="206" t="s">
        <v>21</v>
      </c>
      <c r="F1442" s="207" t="s">
        <v>1979</v>
      </c>
      <c r="G1442" s="204"/>
      <c r="H1442" s="208">
        <v>10</v>
      </c>
      <c r="I1442" s="209"/>
      <c r="J1442" s="204"/>
      <c r="K1442" s="204"/>
      <c r="L1442" s="210"/>
      <c r="M1442" s="211"/>
      <c r="N1442" s="212"/>
      <c r="O1442" s="212"/>
      <c r="P1442" s="212"/>
      <c r="Q1442" s="212"/>
      <c r="R1442" s="212"/>
      <c r="S1442" s="212"/>
      <c r="T1442" s="213"/>
      <c r="AT1442" s="214" t="s">
        <v>180</v>
      </c>
      <c r="AU1442" s="214" t="s">
        <v>79</v>
      </c>
      <c r="AV1442" s="11" t="s">
        <v>79</v>
      </c>
      <c r="AW1442" s="11" t="s">
        <v>33</v>
      </c>
      <c r="AX1442" s="11" t="s">
        <v>69</v>
      </c>
      <c r="AY1442" s="214" t="s">
        <v>171</v>
      </c>
    </row>
    <row r="1443" spans="2:65" s="1" customFormat="1" ht="22.5" customHeight="1">
      <c r="B1443" s="39"/>
      <c r="C1443" s="191" t="s">
        <v>1980</v>
      </c>
      <c r="D1443" s="191" t="s">
        <v>173</v>
      </c>
      <c r="E1443" s="192" t="s">
        <v>1981</v>
      </c>
      <c r="F1443" s="193" t="s">
        <v>1982</v>
      </c>
      <c r="G1443" s="194" t="s">
        <v>285</v>
      </c>
      <c r="H1443" s="195">
        <v>41</v>
      </c>
      <c r="I1443" s="196"/>
      <c r="J1443" s="197">
        <f>ROUND(I1443*H1443,2)</f>
        <v>0</v>
      </c>
      <c r="K1443" s="193" t="s">
        <v>177</v>
      </c>
      <c r="L1443" s="59"/>
      <c r="M1443" s="198" t="s">
        <v>21</v>
      </c>
      <c r="N1443" s="199" t="s">
        <v>40</v>
      </c>
      <c r="O1443" s="40"/>
      <c r="P1443" s="200">
        <f>O1443*H1443</f>
        <v>0</v>
      </c>
      <c r="Q1443" s="200">
        <v>0</v>
      </c>
      <c r="R1443" s="200">
        <f>Q1443*H1443</f>
        <v>0</v>
      </c>
      <c r="S1443" s="200">
        <v>0</v>
      </c>
      <c r="T1443" s="201">
        <f>S1443*H1443</f>
        <v>0</v>
      </c>
      <c r="AR1443" s="22" t="s">
        <v>249</v>
      </c>
      <c r="AT1443" s="22" t="s">
        <v>173</v>
      </c>
      <c r="AU1443" s="22" t="s">
        <v>79</v>
      </c>
      <c r="AY1443" s="22" t="s">
        <v>171</v>
      </c>
      <c r="BE1443" s="202">
        <f>IF(N1443="základní",J1443,0)</f>
        <v>0</v>
      </c>
      <c r="BF1443" s="202">
        <f>IF(N1443="snížená",J1443,0)</f>
        <v>0</v>
      </c>
      <c r="BG1443" s="202">
        <f>IF(N1443="zákl. přenesená",J1443,0)</f>
        <v>0</v>
      </c>
      <c r="BH1443" s="202">
        <f>IF(N1443="sníž. přenesená",J1443,0)</f>
        <v>0</v>
      </c>
      <c r="BI1443" s="202">
        <f>IF(N1443="nulová",J1443,0)</f>
        <v>0</v>
      </c>
      <c r="BJ1443" s="22" t="s">
        <v>77</v>
      </c>
      <c r="BK1443" s="202">
        <f>ROUND(I1443*H1443,2)</f>
        <v>0</v>
      </c>
      <c r="BL1443" s="22" t="s">
        <v>249</v>
      </c>
      <c r="BM1443" s="22" t="s">
        <v>1983</v>
      </c>
    </row>
    <row r="1444" spans="2:65" s="12" customFormat="1">
      <c r="B1444" s="219"/>
      <c r="C1444" s="220"/>
      <c r="D1444" s="215" t="s">
        <v>180</v>
      </c>
      <c r="E1444" s="221" t="s">
        <v>21</v>
      </c>
      <c r="F1444" s="222" t="s">
        <v>1689</v>
      </c>
      <c r="G1444" s="220"/>
      <c r="H1444" s="223" t="s">
        <v>21</v>
      </c>
      <c r="I1444" s="224"/>
      <c r="J1444" s="220"/>
      <c r="K1444" s="220"/>
      <c r="L1444" s="225"/>
      <c r="M1444" s="226"/>
      <c r="N1444" s="227"/>
      <c r="O1444" s="227"/>
      <c r="P1444" s="227"/>
      <c r="Q1444" s="227"/>
      <c r="R1444" s="227"/>
      <c r="S1444" s="227"/>
      <c r="T1444" s="228"/>
      <c r="AT1444" s="229" t="s">
        <v>180</v>
      </c>
      <c r="AU1444" s="229" t="s">
        <v>79</v>
      </c>
      <c r="AV1444" s="12" t="s">
        <v>77</v>
      </c>
      <c r="AW1444" s="12" t="s">
        <v>33</v>
      </c>
      <c r="AX1444" s="12" t="s">
        <v>69</v>
      </c>
      <c r="AY1444" s="229" t="s">
        <v>171</v>
      </c>
    </row>
    <row r="1445" spans="2:65" s="11" customFormat="1">
      <c r="B1445" s="203"/>
      <c r="C1445" s="204"/>
      <c r="D1445" s="215" t="s">
        <v>180</v>
      </c>
      <c r="E1445" s="216" t="s">
        <v>21</v>
      </c>
      <c r="F1445" s="217" t="s">
        <v>1984</v>
      </c>
      <c r="G1445" s="204"/>
      <c r="H1445" s="218">
        <v>35</v>
      </c>
      <c r="I1445" s="209"/>
      <c r="J1445" s="204"/>
      <c r="K1445" s="204"/>
      <c r="L1445" s="210"/>
      <c r="M1445" s="211"/>
      <c r="N1445" s="212"/>
      <c r="O1445" s="212"/>
      <c r="P1445" s="212"/>
      <c r="Q1445" s="212"/>
      <c r="R1445" s="212"/>
      <c r="S1445" s="212"/>
      <c r="T1445" s="213"/>
      <c r="AT1445" s="214" t="s">
        <v>180</v>
      </c>
      <c r="AU1445" s="214" t="s">
        <v>79</v>
      </c>
      <c r="AV1445" s="11" t="s">
        <v>79</v>
      </c>
      <c r="AW1445" s="11" t="s">
        <v>33</v>
      </c>
      <c r="AX1445" s="11" t="s">
        <v>69</v>
      </c>
      <c r="AY1445" s="214" t="s">
        <v>171</v>
      </c>
    </row>
    <row r="1446" spans="2:65" s="11" customFormat="1">
      <c r="B1446" s="203"/>
      <c r="C1446" s="204"/>
      <c r="D1446" s="205" t="s">
        <v>180</v>
      </c>
      <c r="E1446" s="206" t="s">
        <v>21</v>
      </c>
      <c r="F1446" s="207" t="s">
        <v>1985</v>
      </c>
      <c r="G1446" s="204"/>
      <c r="H1446" s="208">
        <v>6</v>
      </c>
      <c r="I1446" s="209"/>
      <c r="J1446" s="204"/>
      <c r="K1446" s="204"/>
      <c r="L1446" s="210"/>
      <c r="M1446" s="211"/>
      <c r="N1446" s="212"/>
      <c r="O1446" s="212"/>
      <c r="P1446" s="212"/>
      <c r="Q1446" s="212"/>
      <c r="R1446" s="212"/>
      <c r="S1446" s="212"/>
      <c r="T1446" s="213"/>
      <c r="AT1446" s="214" t="s">
        <v>180</v>
      </c>
      <c r="AU1446" s="214" t="s">
        <v>79</v>
      </c>
      <c r="AV1446" s="11" t="s">
        <v>79</v>
      </c>
      <c r="AW1446" s="11" t="s">
        <v>33</v>
      </c>
      <c r="AX1446" s="11" t="s">
        <v>69</v>
      </c>
      <c r="AY1446" s="214" t="s">
        <v>171</v>
      </c>
    </row>
    <row r="1447" spans="2:65" s="1" customFormat="1" ht="22.5" customHeight="1">
      <c r="B1447" s="39"/>
      <c r="C1447" s="230" t="s">
        <v>1986</v>
      </c>
      <c r="D1447" s="230" t="s">
        <v>290</v>
      </c>
      <c r="E1447" s="231" t="s">
        <v>1987</v>
      </c>
      <c r="F1447" s="232" t="s">
        <v>1988</v>
      </c>
      <c r="G1447" s="233" t="s">
        <v>411</v>
      </c>
      <c r="H1447" s="234">
        <v>6.72</v>
      </c>
      <c r="I1447" s="235"/>
      <c r="J1447" s="236">
        <f>ROUND(I1447*H1447,2)</f>
        <v>0</v>
      </c>
      <c r="K1447" s="232" t="s">
        <v>177</v>
      </c>
      <c r="L1447" s="237"/>
      <c r="M1447" s="238" t="s">
        <v>21</v>
      </c>
      <c r="N1447" s="239" t="s">
        <v>40</v>
      </c>
      <c r="O1447" s="40"/>
      <c r="P1447" s="200">
        <f>O1447*H1447</f>
        <v>0</v>
      </c>
      <c r="Q1447" s="200">
        <v>3.0000000000000001E-3</v>
      </c>
      <c r="R1447" s="200">
        <f>Q1447*H1447</f>
        <v>2.0160000000000001E-2</v>
      </c>
      <c r="S1447" s="200">
        <v>0</v>
      </c>
      <c r="T1447" s="201">
        <f>S1447*H1447</f>
        <v>0</v>
      </c>
      <c r="AR1447" s="22" t="s">
        <v>345</v>
      </c>
      <c r="AT1447" s="22" t="s">
        <v>290</v>
      </c>
      <c r="AU1447" s="22" t="s">
        <v>79</v>
      </c>
      <c r="AY1447" s="22" t="s">
        <v>171</v>
      </c>
      <c r="BE1447" s="202">
        <f>IF(N1447="základní",J1447,0)</f>
        <v>0</v>
      </c>
      <c r="BF1447" s="202">
        <f>IF(N1447="snížená",J1447,0)</f>
        <v>0</v>
      </c>
      <c r="BG1447" s="202">
        <f>IF(N1447="zákl. přenesená",J1447,0)</f>
        <v>0</v>
      </c>
      <c r="BH1447" s="202">
        <f>IF(N1447="sníž. přenesená",J1447,0)</f>
        <v>0</v>
      </c>
      <c r="BI1447" s="202">
        <f>IF(N1447="nulová",J1447,0)</f>
        <v>0</v>
      </c>
      <c r="BJ1447" s="22" t="s">
        <v>77</v>
      </c>
      <c r="BK1447" s="202">
        <f>ROUND(I1447*H1447,2)</f>
        <v>0</v>
      </c>
      <c r="BL1447" s="22" t="s">
        <v>249</v>
      </c>
      <c r="BM1447" s="22" t="s">
        <v>1989</v>
      </c>
    </row>
    <row r="1448" spans="2:65" s="12" customFormat="1">
      <c r="B1448" s="219"/>
      <c r="C1448" s="220"/>
      <c r="D1448" s="215" t="s">
        <v>180</v>
      </c>
      <c r="E1448" s="221" t="s">
        <v>21</v>
      </c>
      <c r="F1448" s="222" t="s">
        <v>1689</v>
      </c>
      <c r="G1448" s="220"/>
      <c r="H1448" s="223" t="s">
        <v>21</v>
      </c>
      <c r="I1448" s="224"/>
      <c r="J1448" s="220"/>
      <c r="K1448" s="220"/>
      <c r="L1448" s="225"/>
      <c r="M1448" s="226"/>
      <c r="N1448" s="227"/>
      <c r="O1448" s="227"/>
      <c r="P1448" s="227"/>
      <c r="Q1448" s="227"/>
      <c r="R1448" s="227"/>
      <c r="S1448" s="227"/>
      <c r="T1448" s="228"/>
      <c r="AT1448" s="229" t="s">
        <v>180</v>
      </c>
      <c r="AU1448" s="229" t="s">
        <v>79</v>
      </c>
      <c r="AV1448" s="12" t="s">
        <v>77</v>
      </c>
      <c r="AW1448" s="12" t="s">
        <v>33</v>
      </c>
      <c r="AX1448" s="12" t="s">
        <v>69</v>
      </c>
      <c r="AY1448" s="229" t="s">
        <v>171</v>
      </c>
    </row>
    <row r="1449" spans="2:65" s="11" customFormat="1">
      <c r="B1449" s="203"/>
      <c r="C1449" s="204"/>
      <c r="D1449" s="215" t="s">
        <v>180</v>
      </c>
      <c r="E1449" s="216" t="s">
        <v>21</v>
      </c>
      <c r="F1449" s="217" t="s">
        <v>1990</v>
      </c>
      <c r="G1449" s="204"/>
      <c r="H1449" s="218">
        <v>4</v>
      </c>
      <c r="I1449" s="209"/>
      <c r="J1449" s="204"/>
      <c r="K1449" s="204"/>
      <c r="L1449" s="210"/>
      <c r="M1449" s="211"/>
      <c r="N1449" s="212"/>
      <c r="O1449" s="212"/>
      <c r="P1449" s="212"/>
      <c r="Q1449" s="212"/>
      <c r="R1449" s="212"/>
      <c r="S1449" s="212"/>
      <c r="T1449" s="213"/>
      <c r="AT1449" s="214" t="s">
        <v>180</v>
      </c>
      <c r="AU1449" s="214" t="s">
        <v>79</v>
      </c>
      <c r="AV1449" s="11" t="s">
        <v>79</v>
      </c>
      <c r="AW1449" s="11" t="s">
        <v>33</v>
      </c>
      <c r="AX1449" s="11" t="s">
        <v>69</v>
      </c>
      <c r="AY1449" s="214" t="s">
        <v>171</v>
      </c>
    </row>
    <row r="1450" spans="2:65" s="11" customFormat="1">
      <c r="B1450" s="203"/>
      <c r="C1450" s="204"/>
      <c r="D1450" s="215" t="s">
        <v>180</v>
      </c>
      <c r="E1450" s="216" t="s">
        <v>21</v>
      </c>
      <c r="F1450" s="217" t="s">
        <v>1991</v>
      </c>
      <c r="G1450" s="204"/>
      <c r="H1450" s="218">
        <v>2.4</v>
      </c>
      <c r="I1450" s="209"/>
      <c r="J1450" s="204"/>
      <c r="K1450" s="204"/>
      <c r="L1450" s="210"/>
      <c r="M1450" s="211"/>
      <c r="N1450" s="212"/>
      <c r="O1450" s="212"/>
      <c r="P1450" s="212"/>
      <c r="Q1450" s="212"/>
      <c r="R1450" s="212"/>
      <c r="S1450" s="212"/>
      <c r="T1450" s="213"/>
      <c r="AT1450" s="214" t="s">
        <v>180</v>
      </c>
      <c r="AU1450" s="214" t="s">
        <v>79</v>
      </c>
      <c r="AV1450" s="11" t="s">
        <v>79</v>
      </c>
      <c r="AW1450" s="11" t="s">
        <v>33</v>
      </c>
      <c r="AX1450" s="11" t="s">
        <v>69</v>
      </c>
      <c r="AY1450" s="214" t="s">
        <v>171</v>
      </c>
    </row>
    <row r="1451" spans="2:65" s="11" customFormat="1">
      <c r="B1451" s="203"/>
      <c r="C1451" s="204"/>
      <c r="D1451" s="205" t="s">
        <v>180</v>
      </c>
      <c r="E1451" s="204"/>
      <c r="F1451" s="207" t="s">
        <v>1992</v>
      </c>
      <c r="G1451" s="204"/>
      <c r="H1451" s="208">
        <v>6.72</v>
      </c>
      <c r="I1451" s="209"/>
      <c r="J1451" s="204"/>
      <c r="K1451" s="204"/>
      <c r="L1451" s="210"/>
      <c r="M1451" s="211"/>
      <c r="N1451" s="212"/>
      <c r="O1451" s="212"/>
      <c r="P1451" s="212"/>
      <c r="Q1451" s="212"/>
      <c r="R1451" s="212"/>
      <c r="S1451" s="212"/>
      <c r="T1451" s="213"/>
      <c r="AT1451" s="214" t="s">
        <v>180</v>
      </c>
      <c r="AU1451" s="214" t="s">
        <v>79</v>
      </c>
      <c r="AV1451" s="11" t="s">
        <v>79</v>
      </c>
      <c r="AW1451" s="11" t="s">
        <v>6</v>
      </c>
      <c r="AX1451" s="11" t="s">
        <v>77</v>
      </c>
      <c r="AY1451" s="214" t="s">
        <v>171</v>
      </c>
    </row>
    <row r="1452" spans="2:65" s="1" customFormat="1" ht="22.5" customHeight="1">
      <c r="B1452" s="39"/>
      <c r="C1452" s="230" t="s">
        <v>1993</v>
      </c>
      <c r="D1452" s="230" t="s">
        <v>290</v>
      </c>
      <c r="E1452" s="231" t="s">
        <v>1994</v>
      </c>
      <c r="F1452" s="232" t="s">
        <v>1995</v>
      </c>
      <c r="G1452" s="233" t="s">
        <v>411</v>
      </c>
      <c r="H1452" s="234">
        <v>56.384999999999998</v>
      </c>
      <c r="I1452" s="235"/>
      <c r="J1452" s="236">
        <f>ROUND(I1452*H1452,2)</f>
        <v>0</v>
      </c>
      <c r="K1452" s="232" t="s">
        <v>177</v>
      </c>
      <c r="L1452" s="237"/>
      <c r="M1452" s="238" t="s">
        <v>21</v>
      </c>
      <c r="N1452" s="239" t="s">
        <v>40</v>
      </c>
      <c r="O1452" s="40"/>
      <c r="P1452" s="200">
        <f>O1452*H1452</f>
        <v>0</v>
      </c>
      <c r="Q1452" s="200">
        <v>5.0000000000000001E-3</v>
      </c>
      <c r="R1452" s="200">
        <f>Q1452*H1452</f>
        <v>0.28192499999999998</v>
      </c>
      <c r="S1452" s="200">
        <v>0</v>
      </c>
      <c r="T1452" s="201">
        <f>S1452*H1452</f>
        <v>0</v>
      </c>
      <c r="AR1452" s="22" t="s">
        <v>345</v>
      </c>
      <c r="AT1452" s="22" t="s">
        <v>290</v>
      </c>
      <c r="AU1452" s="22" t="s">
        <v>79</v>
      </c>
      <c r="AY1452" s="22" t="s">
        <v>171</v>
      </c>
      <c r="BE1452" s="202">
        <f>IF(N1452="základní",J1452,0)</f>
        <v>0</v>
      </c>
      <c r="BF1452" s="202">
        <f>IF(N1452="snížená",J1452,0)</f>
        <v>0</v>
      </c>
      <c r="BG1452" s="202">
        <f>IF(N1452="zákl. přenesená",J1452,0)</f>
        <v>0</v>
      </c>
      <c r="BH1452" s="202">
        <f>IF(N1452="sníž. přenesená",J1452,0)</f>
        <v>0</v>
      </c>
      <c r="BI1452" s="202">
        <f>IF(N1452="nulová",J1452,0)</f>
        <v>0</v>
      </c>
      <c r="BJ1452" s="22" t="s">
        <v>77</v>
      </c>
      <c r="BK1452" s="202">
        <f>ROUND(I1452*H1452,2)</f>
        <v>0</v>
      </c>
      <c r="BL1452" s="22" t="s">
        <v>249</v>
      </c>
      <c r="BM1452" s="22" t="s">
        <v>1996</v>
      </c>
    </row>
    <row r="1453" spans="2:65" s="12" customFormat="1">
      <c r="B1453" s="219"/>
      <c r="C1453" s="220"/>
      <c r="D1453" s="215" t="s">
        <v>180</v>
      </c>
      <c r="E1453" s="221" t="s">
        <v>21</v>
      </c>
      <c r="F1453" s="222" t="s">
        <v>1689</v>
      </c>
      <c r="G1453" s="220"/>
      <c r="H1453" s="223" t="s">
        <v>21</v>
      </c>
      <c r="I1453" s="224"/>
      <c r="J1453" s="220"/>
      <c r="K1453" s="220"/>
      <c r="L1453" s="225"/>
      <c r="M1453" s="226"/>
      <c r="N1453" s="227"/>
      <c r="O1453" s="227"/>
      <c r="P1453" s="227"/>
      <c r="Q1453" s="227"/>
      <c r="R1453" s="227"/>
      <c r="S1453" s="227"/>
      <c r="T1453" s="228"/>
      <c r="AT1453" s="229" t="s">
        <v>180</v>
      </c>
      <c r="AU1453" s="229" t="s">
        <v>79</v>
      </c>
      <c r="AV1453" s="12" t="s">
        <v>77</v>
      </c>
      <c r="AW1453" s="12" t="s">
        <v>33</v>
      </c>
      <c r="AX1453" s="12" t="s">
        <v>69</v>
      </c>
      <c r="AY1453" s="229" t="s">
        <v>171</v>
      </c>
    </row>
    <row r="1454" spans="2:65" s="11" customFormat="1">
      <c r="B1454" s="203"/>
      <c r="C1454" s="204"/>
      <c r="D1454" s="215" t="s">
        <v>180</v>
      </c>
      <c r="E1454" s="216" t="s">
        <v>21</v>
      </c>
      <c r="F1454" s="217" t="s">
        <v>1997</v>
      </c>
      <c r="G1454" s="204"/>
      <c r="H1454" s="218">
        <v>10.5</v>
      </c>
      <c r="I1454" s="209"/>
      <c r="J1454" s="204"/>
      <c r="K1454" s="204"/>
      <c r="L1454" s="210"/>
      <c r="M1454" s="211"/>
      <c r="N1454" s="212"/>
      <c r="O1454" s="212"/>
      <c r="P1454" s="212"/>
      <c r="Q1454" s="212"/>
      <c r="R1454" s="212"/>
      <c r="S1454" s="212"/>
      <c r="T1454" s="213"/>
      <c r="AT1454" s="214" t="s">
        <v>180</v>
      </c>
      <c r="AU1454" s="214" t="s">
        <v>79</v>
      </c>
      <c r="AV1454" s="11" t="s">
        <v>79</v>
      </c>
      <c r="AW1454" s="11" t="s">
        <v>33</v>
      </c>
      <c r="AX1454" s="11" t="s">
        <v>69</v>
      </c>
      <c r="AY1454" s="214" t="s">
        <v>171</v>
      </c>
    </row>
    <row r="1455" spans="2:65" s="11" customFormat="1">
      <c r="B1455" s="203"/>
      <c r="C1455" s="204"/>
      <c r="D1455" s="215" t="s">
        <v>180</v>
      </c>
      <c r="E1455" s="216" t="s">
        <v>21</v>
      </c>
      <c r="F1455" s="217" t="s">
        <v>1998</v>
      </c>
      <c r="G1455" s="204"/>
      <c r="H1455" s="218">
        <v>3</v>
      </c>
      <c r="I1455" s="209"/>
      <c r="J1455" s="204"/>
      <c r="K1455" s="204"/>
      <c r="L1455" s="210"/>
      <c r="M1455" s="211"/>
      <c r="N1455" s="212"/>
      <c r="O1455" s="212"/>
      <c r="P1455" s="212"/>
      <c r="Q1455" s="212"/>
      <c r="R1455" s="212"/>
      <c r="S1455" s="212"/>
      <c r="T1455" s="213"/>
      <c r="AT1455" s="214" t="s">
        <v>180</v>
      </c>
      <c r="AU1455" s="214" t="s">
        <v>79</v>
      </c>
      <c r="AV1455" s="11" t="s">
        <v>79</v>
      </c>
      <c r="AW1455" s="11" t="s">
        <v>33</v>
      </c>
      <c r="AX1455" s="11" t="s">
        <v>69</v>
      </c>
      <c r="AY1455" s="214" t="s">
        <v>171</v>
      </c>
    </row>
    <row r="1456" spans="2:65" s="11" customFormat="1">
      <c r="B1456" s="203"/>
      <c r="C1456" s="204"/>
      <c r="D1456" s="215" t="s">
        <v>180</v>
      </c>
      <c r="E1456" s="216" t="s">
        <v>21</v>
      </c>
      <c r="F1456" s="217" t="s">
        <v>1999</v>
      </c>
      <c r="G1456" s="204"/>
      <c r="H1456" s="218">
        <v>30</v>
      </c>
      <c r="I1456" s="209"/>
      <c r="J1456" s="204"/>
      <c r="K1456" s="204"/>
      <c r="L1456" s="210"/>
      <c r="M1456" s="211"/>
      <c r="N1456" s="212"/>
      <c r="O1456" s="212"/>
      <c r="P1456" s="212"/>
      <c r="Q1456" s="212"/>
      <c r="R1456" s="212"/>
      <c r="S1456" s="212"/>
      <c r="T1456" s="213"/>
      <c r="AT1456" s="214" t="s">
        <v>180</v>
      </c>
      <c r="AU1456" s="214" t="s">
        <v>79</v>
      </c>
      <c r="AV1456" s="11" t="s">
        <v>79</v>
      </c>
      <c r="AW1456" s="11" t="s">
        <v>33</v>
      </c>
      <c r="AX1456" s="11" t="s">
        <v>69</v>
      </c>
      <c r="AY1456" s="214" t="s">
        <v>171</v>
      </c>
    </row>
    <row r="1457" spans="2:65" s="11" customFormat="1">
      <c r="B1457" s="203"/>
      <c r="C1457" s="204"/>
      <c r="D1457" s="215" t="s">
        <v>180</v>
      </c>
      <c r="E1457" s="216" t="s">
        <v>21</v>
      </c>
      <c r="F1457" s="217" t="s">
        <v>2000</v>
      </c>
      <c r="G1457" s="204"/>
      <c r="H1457" s="218">
        <v>1.2</v>
      </c>
      <c r="I1457" s="209"/>
      <c r="J1457" s="204"/>
      <c r="K1457" s="204"/>
      <c r="L1457" s="210"/>
      <c r="M1457" s="211"/>
      <c r="N1457" s="212"/>
      <c r="O1457" s="212"/>
      <c r="P1457" s="212"/>
      <c r="Q1457" s="212"/>
      <c r="R1457" s="212"/>
      <c r="S1457" s="212"/>
      <c r="T1457" s="213"/>
      <c r="AT1457" s="214" t="s">
        <v>180</v>
      </c>
      <c r="AU1457" s="214" t="s">
        <v>79</v>
      </c>
      <c r="AV1457" s="11" t="s">
        <v>79</v>
      </c>
      <c r="AW1457" s="11" t="s">
        <v>33</v>
      </c>
      <c r="AX1457" s="11" t="s">
        <v>69</v>
      </c>
      <c r="AY1457" s="214" t="s">
        <v>171</v>
      </c>
    </row>
    <row r="1458" spans="2:65" s="11" customFormat="1">
      <c r="B1458" s="203"/>
      <c r="C1458" s="204"/>
      <c r="D1458" s="215" t="s">
        <v>180</v>
      </c>
      <c r="E1458" s="216" t="s">
        <v>21</v>
      </c>
      <c r="F1458" s="217" t="s">
        <v>2001</v>
      </c>
      <c r="G1458" s="204"/>
      <c r="H1458" s="218">
        <v>8.1</v>
      </c>
      <c r="I1458" s="209"/>
      <c r="J1458" s="204"/>
      <c r="K1458" s="204"/>
      <c r="L1458" s="210"/>
      <c r="M1458" s="211"/>
      <c r="N1458" s="212"/>
      <c r="O1458" s="212"/>
      <c r="P1458" s="212"/>
      <c r="Q1458" s="212"/>
      <c r="R1458" s="212"/>
      <c r="S1458" s="212"/>
      <c r="T1458" s="213"/>
      <c r="AT1458" s="214" t="s">
        <v>180</v>
      </c>
      <c r="AU1458" s="214" t="s">
        <v>79</v>
      </c>
      <c r="AV1458" s="11" t="s">
        <v>79</v>
      </c>
      <c r="AW1458" s="11" t="s">
        <v>33</v>
      </c>
      <c r="AX1458" s="11" t="s">
        <v>69</v>
      </c>
      <c r="AY1458" s="214" t="s">
        <v>171</v>
      </c>
    </row>
    <row r="1459" spans="2:65" s="11" customFormat="1">
      <c r="B1459" s="203"/>
      <c r="C1459" s="204"/>
      <c r="D1459" s="215" t="s">
        <v>180</v>
      </c>
      <c r="E1459" s="216" t="s">
        <v>21</v>
      </c>
      <c r="F1459" s="217" t="s">
        <v>2002</v>
      </c>
      <c r="G1459" s="204"/>
      <c r="H1459" s="218">
        <v>0.9</v>
      </c>
      <c r="I1459" s="209"/>
      <c r="J1459" s="204"/>
      <c r="K1459" s="204"/>
      <c r="L1459" s="210"/>
      <c r="M1459" s="211"/>
      <c r="N1459" s="212"/>
      <c r="O1459" s="212"/>
      <c r="P1459" s="212"/>
      <c r="Q1459" s="212"/>
      <c r="R1459" s="212"/>
      <c r="S1459" s="212"/>
      <c r="T1459" s="213"/>
      <c r="AT1459" s="214" t="s">
        <v>180</v>
      </c>
      <c r="AU1459" s="214" t="s">
        <v>79</v>
      </c>
      <c r="AV1459" s="11" t="s">
        <v>79</v>
      </c>
      <c r="AW1459" s="11" t="s">
        <v>33</v>
      </c>
      <c r="AX1459" s="11" t="s">
        <v>69</v>
      </c>
      <c r="AY1459" s="214" t="s">
        <v>171</v>
      </c>
    </row>
    <row r="1460" spans="2:65" s="11" customFormat="1">
      <c r="B1460" s="203"/>
      <c r="C1460" s="204"/>
      <c r="D1460" s="205" t="s">
        <v>180</v>
      </c>
      <c r="E1460" s="204"/>
      <c r="F1460" s="207" t="s">
        <v>2003</v>
      </c>
      <c r="G1460" s="204"/>
      <c r="H1460" s="208">
        <v>56.384999999999998</v>
      </c>
      <c r="I1460" s="209"/>
      <c r="J1460" s="204"/>
      <c r="K1460" s="204"/>
      <c r="L1460" s="210"/>
      <c r="M1460" s="211"/>
      <c r="N1460" s="212"/>
      <c r="O1460" s="212"/>
      <c r="P1460" s="212"/>
      <c r="Q1460" s="212"/>
      <c r="R1460" s="212"/>
      <c r="S1460" s="212"/>
      <c r="T1460" s="213"/>
      <c r="AT1460" s="214" t="s">
        <v>180</v>
      </c>
      <c r="AU1460" s="214" t="s">
        <v>79</v>
      </c>
      <c r="AV1460" s="11" t="s">
        <v>79</v>
      </c>
      <c r="AW1460" s="11" t="s">
        <v>6</v>
      </c>
      <c r="AX1460" s="11" t="s">
        <v>77</v>
      </c>
      <c r="AY1460" s="214" t="s">
        <v>171</v>
      </c>
    </row>
    <row r="1461" spans="2:65" s="1" customFormat="1" ht="22.5" customHeight="1">
      <c r="B1461" s="39"/>
      <c r="C1461" s="191" t="s">
        <v>2004</v>
      </c>
      <c r="D1461" s="191" t="s">
        <v>173</v>
      </c>
      <c r="E1461" s="192" t="s">
        <v>2005</v>
      </c>
      <c r="F1461" s="193" t="s">
        <v>2006</v>
      </c>
      <c r="G1461" s="194" t="s">
        <v>219</v>
      </c>
      <c r="H1461" s="195">
        <v>5.242</v>
      </c>
      <c r="I1461" s="196"/>
      <c r="J1461" s="197">
        <f>ROUND(I1461*H1461,2)</f>
        <v>0</v>
      </c>
      <c r="K1461" s="193" t="s">
        <v>177</v>
      </c>
      <c r="L1461" s="59"/>
      <c r="M1461" s="198" t="s">
        <v>21</v>
      </c>
      <c r="N1461" s="199" t="s">
        <v>40</v>
      </c>
      <c r="O1461" s="40"/>
      <c r="P1461" s="200">
        <f>O1461*H1461</f>
        <v>0</v>
      </c>
      <c r="Q1461" s="200">
        <v>0</v>
      </c>
      <c r="R1461" s="200">
        <f>Q1461*H1461</f>
        <v>0</v>
      </c>
      <c r="S1461" s="200">
        <v>0</v>
      </c>
      <c r="T1461" s="201">
        <f>S1461*H1461</f>
        <v>0</v>
      </c>
      <c r="AR1461" s="22" t="s">
        <v>249</v>
      </c>
      <c r="AT1461" s="22" t="s">
        <v>173</v>
      </c>
      <c r="AU1461" s="22" t="s">
        <v>79</v>
      </c>
      <c r="AY1461" s="22" t="s">
        <v>171</v>
      </c>
      <c r="BE1461" s="202">
        <f>IF(N1461="základní",J1461,0)</f>
        <v>0</v>
      </c>
      <c r="BF1461" s="202">
        <f>IF(N1461="snížená",J1461,0)</f>
        <v>0</v>
      </c>
      <c r="BG1461" s="202">
        <f>IF(N1461="zákl. přenesená",J1461,0)</f>
        <v>0</v>
      </c>
      <c r="BH1461" s="202">
        <f>IF(N1461="sníž. přenesená",J1461,0)</f>
        <v>0</v>
      </c>
      <c r="BI1461" s="202">
        <f>IF(N1461="nulová",J1461,0)</f>
        <v>0</v>
      </c>
      <c r="BJ1461" s="22" t="s">
        <v>77</v>
      </c>
      <c r="BK1461" s="202">
        <f>ROUND(I1461*H1461,2)</f>
        <v>0</v>
      </c>
      <c r="BL1461" s="22" t="s">
        <v>249</v>
      </c>
      <c r="BM1461" s="22" t="s">
        <v>2007</v>
      </c>
    </row>
    <row r="1462" spans="2:65" s="10" customFormat="1" ht="29.85" customHeight="1">
      <c r="B1462" s="174"/>
      <c r="C1462" s="175"/>
      <c r="D1462" s="188" t="s">
        <v>68</v>
      </c>
      <c r="E1462" s="189" t="s">
        <v>2008</v>
      </c>
      <c r="F1462" s="189" t="s">
        <v>2009</v>
      </c>
      <c r="G1462" s="175"/>
      <c r="H1462" s="175"/>
      <c r="I1462" s="178"/>
      <c r="J1462" s="190">
        <f>BK1462</f>
        <v>0</v>
      </c>
      <c r="K1462" s="175"/>
      <c r="L1462" s="180"/>
      <c r="M1462" s="181"/>
      <c r="N1462" s="182"/>
      <c r="O1462" s="182"/>
      <c r="P1462" s="183">
        <f>SUM(P1463:P1527)</f>
        <v>0</v>
      </c>
      <c r="Q1462" s="182"/>
      <c r="R1462" s="183">
        <f>SUM(R1463:R1527)</f>
        <v>17.624546000000002</v>
      </c>
      <c r="S1462" s="182"/>
      <c r="T1462" s="184">
        <f>SUM(T1463:T1527)</f>
        <v>1.33</v>
      </c>
      <c r="AR1462" s="185" t="s">
        <v>79</v>
      </c>
      <c r="AT1462" s="186" t="s">
        <v>68</v>
      </c>
      <c r="AU1462" s="186" t="s">
        <v>77</v>
      </c>
      <c r="AY1462" s="185" t="s">
        <v>171</v>
      </c>
      <c r="BK1462" s="187">
        <f>SUM(BK1463:BK1527)</f>
        <v>0</v>
      </c>
    </row>
    <row r="1463" spans="2:65" s="1" customFormat="1" ht="31.5" customHeight="1">
      <c r="B1463" s="39"/>
      <c r="C1463" s="191" t="s">
        <v>2010</v>
      </c>
      <c r="D1463" s="191" t="s">
        <v>173</v>
      </c>
      <c r="E1463" s="192" t="s">
        <v>2011</v>
      </c>
      <c r="F1463" s="193" t="s">
        <v>2012</v>
      </c>
      <c r="G1463" s="194" t="s">
        <v>285</v>
      </c>
      <c r="H1463" s="195">
        <v>1</v>
      </c>
      <c r="I1463" s="196"/>
      <c r="J1463" s="197">
        <f>ROUND(I1463*H1463,2)</f>
        <v>0</v>
      </c>
      <c r="K1463" s="193" t="s">
        <v>21</v>
      </c>
      <c r="L1463" s="59"/>
      <c r="M1463" s="198" t="s">
        <v>21</v>
      </c>
      <c r="N1463" s="199" t="s">
        <v>40</v>
      </c>
      <c r="O1463" s="40"/>
      <c r="P1463" s="200">
        <f>O1463*H1463</f>
        <v>0</v>
      </c>
      <c r="Q1463" s="200">
        <v>0.01</v>
      </c>
      <c r="R1463" s="200">
        <f>Q1463*H1463</f>
        <v>0.01</v>
      </c>
      <c r="S1463" s="200">
        <v>0</v>
      </c>
      <c r="T1463" s="201">
        <f>S1463*H1463</f>
        <v>0</v>
      </c>
      <c r="AR1463" s="22" t="s">
        <v>249</v>
      </c>
      <c r="AT1463" s="22" t="s">
        <v>173</v>
      </c>
      <c r="AU1463" s="22" t="s">
        <v>79</v>
      </c>
      <c r="AY1463" s="22" t="s">
        <v>171</v>
      </c>
      <c r="BE1463" s="202">
        <f>IF(N1463="základní",J1463,0)</f>
        <v>0</v>
      </c>
      <c r="BF1463" s="202">
        <f>IF(N1463="snížená",J1463,0)</f>
        <v>0</v>
      </c>
      <c r="BG1463" s="202">
        <f>IF(N1463="zákl. přenesená",J1463,0)</f>
        <v>0</v>
      </c>
      <c r="BH1463" s="202">
        <f>IF(N1463="sníž. přenesená",J1463,0)</f>
        <v>0</v>
      </c>
      <c r="BI1463" s="202">
        <f>IF(N1463="nulová",J1463,0)</f>
        <v>0</v>
      </c>
      <c r="BJ1463" s="22" t="s">
        <v>77</v>
      </c>
      <c r="BK1463" s="202">
        <f>ROUND(I1463*H1463,2)</f>
        <v>0</v>
      </c>
      <c r="BL1463" s="22" t="s">
        <v>249</v>
      </c>
      <c r="BM1463" s="22" t="s">
        <v>2013</v>
      </c>
    </row>
    <row r="1464" spans="2:65" s="12" customFormat="1">
      <c r="B1464" s="219"/>
      <c r="C1464" s="220"/>
      <c r="D1464" s="215" t="s">
        <v>180</v>
      </c>
      <c r="E1464" s="221" t="s">
        <v>21</v>
      </c>
      <c r="F1464" s="222" t="s">
        <v>2014</v>
      </c>
      <c r="G1464" s="220"/>
      <c r="H1464" s="223" t="s">
        <v>21</v>
      </c>
      <c r="I1464" s="224"/>
      <c r="J1464" s="220"/>
      <c r="K1464" s="220"/>
      <c r="L1464" s="225"/>
      <c r="M1464" s="226"/>
      <c r="N1464" s="227"/>
      <c r="O1464" s="227"/>
      <c r="P1464" s="227"/>
      <c r="Q1464" s="227"/>
      <c r="R1464" s="227"/>
      <c r="S1464" s="227"/>
      <c r="T1464" s="228"/>
      <c r="AT1464" s="229" t="s">
        <v>180</v>
      </c>
      <c r="AU1464" s="229" t="s">
        <v>79</v>
      </c>
      <c r="AV1464" s="12" t="s">
        <v>77</v>
      </c>
      <c r="AW1464" s="12" t="s">
        <v>33</v>
      </c>
      <c r="AX1464" s="12" t="s">
        <v>69</v>
      </c>
      <c r="AY1464" s="229" t="s">
        <v>171</v>
      </c>
    </row>
    <row r="1465" spans="2:65" s="11" customFormat="1">
      <c r="B1465" s="203"/>
      <c r="C1465" s="204"/>
      <c r="D1465" s="205" t="s">
        <v>180</v>
      </c>
      <c r="E1465" s="206" t="s">
        <v>21</v>
      </c>
      <c r="F1465" s="207" t="s">
        <v>2015</v>
      </c>
      <c r="G1465" s="204"/>
      <c r="H1465" s="208">
        <v>1</v>
      </c>
      <c r="I1465" s="209"/>
      <c r="J1465" s="204"/>
      <c r="K1465" s="204"/>
      <c r="L1465" s="210"/>
      <c r="M1465" s="211"/>
      <c r="N1465" s="212"/>
      <c r="O1465" s="212"/>
      <c r="P1465" s="212"/>
      <c r="Q1465" s="212"/>
      <c r="R1465" s="212"/>
      <c r="S1465" s="212"/>
      <c r="T1465" s="213"/>
      <c r="AT1465" s="214" t="s">
        <v>180</v>
      </c>
      <c r="AU1465" s="214" t="s">
        <v>79</v>
      </c>
      <c r="AV1465" s="11" t="s">
        <v>79</v>
      </c>
      <c r="AW1465" s="11" t="s">
        <v>33</v>
      </c>
      <c r="AX1465" s="11" t="s">
        <v>69</v>
      </c>
      <c r="AY1465" s="214" t="s">
        <v>171</v>
      </c>
    </row>
    <row r="1466" spans="2:65" s="1" customFormat="1" ht="22.5" customHeight="1">
      <c r="B1466" s="39"/>
      <c r="C1466" s="191" t="s">
        <v>2016</v>
      </c>
      <c r="D1466" s="191" t="s">
        <v>173</v>
      </c>
      <c r="E1466" s="192" t="s">
        <v>2017</v>
      </c>
      <c r="F1466" s="193" t="s">
        <v>2018</v>
      </c>
      <c r="G1466" s="194" t="s">
        <v>176</v>
      </c>
      <c r="H1466" s="195">
        <v>0.81</v>
      </c>
      <c r="I1466" s="196"/>
      <c r="J1466" s="197">
        <f>ROUND(I1466*H1466,2)</f>
        <v>0</v>
      </c>
      <c r="K1466" s="193" t="s">
        <v>177</v>
      </c>
      <c r="L1466" s="59"/>
      <c r="M1466" s="198" t="s">
        <v>21</v>
      </c>
      <c r="N1466" s="199" t="s">
        <v>40</v>
      </c>
      <c r="O1466" s="40"/>
      <c r="P1466" s="200">
        <f>O1466*H1466</f>
        <v>0</v>
      </c>
      <c r="Q1466" s="200">
        <v>0</v>
      </c>
      <c r="R1466" s="200">
        <f>Q1466*H1466</f>
        <v>0</v>
      </c>
      <c r="S1466" s="200">
        <v>0</v>
      </c>
      <c r="T1466" s="201">
        <f>S1466*H1466</f>
        <v>0</v>
      </c>
      <c r="AR1466" s="22" t="s">
        <v>249</v>
      </c>
      <c r="AT1466" s="22" t="s">
        <v>173</v>
      </c>
      <c r="AU1466" s="22" t="s">
        <v>79</v>
      </c>
      <c r="AY1466" s="22" t="s">
        <v>171</v>
      </c>
      <c r="BE1466" s="202">
        <f>IF(N1466="základní",J1466,0)</f>
        <v>0</v>
      </c>
      <c r="BF1466" s="202">
        <f>IF(N1466="snížená",J1466,0)</f>
        <v>0</v>
      </c>
      <c r="BG1466" s="202">
        <f>IF(N1466="zákl. přenesená",J1466,0)</f>
        <v>0</v>
      </c>
      <c r="BH1466" s="202">
        <f>IF(N1466="sníž. přenesená",J1466,0)</f>
        <v>0</v>
      </c>
      <c r="BI1466" s="202">
        <f>IF(N1466="nulová",J1466,0)</f>
        <v>0</v>
      </c>
      <c r="BJ1466" s="22" t="s">
        <v>77</v>
      </c>
      <c r="BK1466" s="202">
        <f>ROUND(I1466*H1466,2)</f>
        <v>0</v>
      </c>
      <c r="BL1466" s="22" t="s">
        <v>249</v>
      </c>
      <c r="BM1466" s="22" t="s">
        <v>2019</v>
      </c>
    </row>
    <row r="1467" spans="2:65" s="12" customFormat="1">
      <c r="B1467" s="219"/>
      <c r="C1467" s="220"/>
      <c r="D1467" s="215" t="s">
        <v>180</v>
      </c>
      <c r="E1467" s="221" t="s">
        <v>21</v>
      </c>
      <c r="F1467" s="222" t="s">
        <v>2014</v>
      </c>
      <c r="G1467" s="220"/>
      <c r="H1467" s="223" t="s">
        <v>21</v>
      </c>
      <c r="I1467" s="224"/>
      <c r="J1467" s="220"/>
      <c r="K1467" s="220"/>
      <c r="L1467" s="225"/>
      <c r="M1467" s="226"/>
      <c r="N1467" s="227"/>
      <c r="O1467" s="227"/>
      <c r="P1467" s="227"/>
      <c r="Q1467" s="227"/>
      <c r="R1467" s="227"/>
      <c r="S1467" s="227"/>
      <c r="T1467" s="228"/>
      <c r="AT1467" s="229" t="s">
        <v>180</v>
      </c>
      <c r="AU1467" s="229" t="s">
        <v>79</v>
      </c>
      <c r="AV1467" s="12" t="s">
        <v>77</v>
      </c>
      <c r="AW1467" s="12" t="s">
        <v>33</v>
      </c>
      <c r="AX1467" s="12" t="s">
        <v>69</v>
      </c>
      <c r="AY1467" s="229" t="s">
        <v>171</v>
      </c>
    </row>
    <row r="1468" spans="2:65" s="11" customFormat="1">
      <c r="B1468" s="203"/>
      <c r="C1468" s="204"/>
      <c r="D1468" s="205" t="s">
        <v>180</v>
      </c>
      <c r="E1468" s="206" t="s">
        <v>21</v>
      </c>
      <c r="F1468" s="207" t="s">
        <v>2020</v>
      </c>
      <c r="G1468" s="204"/>
      <c r="H1468" s="208">
        <v>0.81</v>
      </c>
      <c r="I1468" s="209"/>
      <c r="J1468" s="204"/>
      <c r="K1468" s="204"/>
      <c r="L1468" s="210"/>
      <c r="M1468" s="211"/>
      <c r="N1468" s="212"/>
      <c r="O1468" s="212"/>
      <c r="P1468" s="212"/>
      <c r="Q1468" s="212"/>
      <c r="R1468" s="212"/>
      <c r="S1468" s="212"/>
      <c r="T1468" s="213"/>
      <c r="AT1468" s="214" t="s">
        <v>180</v>
      </c>
      <c r="AU1468" s="214" t="s">
        <v>79</v>
      </c>
      <c r="AV1468" s="11" t="s">
        <v>79</v>
      </c>
      <c r="AW1468" s="11" t="s">
        <v>33</v>
      </c>
      <c r="AX1468" s="11" t="s">
        <v>69</v>
      </c>
      <c r="AY1468" s="214" t="s">
        <v>171</v>
      </c>
    </row>
    <row r="1469" spans="2:65" s="1" customFormat="1" ht="31.5" customHeight="1">
      <c r="B1469" s="39"/>
      <c r="C1469" s="230" t="s">
        <v>2021</v>
      </c>
      <c r="D1469" s="230" t="s">
        <v>290</v>
      </c>
      <c r="E1469" s="231" t="s">
        <v>2022</v>
      </c>
      <c r="F1469" s="232" t="s">
        <v>2023</v>
      </c>
      <c r="G1469" s="233" t="s">
        <v>176</v>
      </c>
      <c r="H1469" s="234">
        <v>0.81</v>
      </c>
      <c r="I1469" s="235"/>
      <c r="J1469" s="236">
        <f>ROUND(I1469*H1469,2)</f>
        <v>0</v>
      </c>
      <c r="K1469" s="232" t="s">
        <v>177</v>
      </c>
      <c r="L1469" s="237"/>
      <c r="M1469" s="238" t="s">
        <v>21</v>
      </c>
      <c r="N1469" s="239" t="s">
        <v>40</v>
      </c>
      <c r="O1469" s="40"/>
      <c r="P1469" s="200">
        <f>O1469*H1469</f>
        <v>0</v>
      </c>
      <c r="Q1469" s="200">
        <v>3.3999999999999998E-3</v>
      </c>
      <c r="R1469" s="200">
        <f>Q1469*H1469</f>
        <v>2.7539999999999999E-3</v>
      </c>
      <c r="S1469" s="200">
        <v>0</v>
      </c>
      <c r="T1469" s="201">
        <f>S1469*H1469</f>
        <v>0</v>
      </c>
      <c r="AR1469" s="22" t="s">
        <v>345</v>
      </c>
      <c r="AT1469" s="22" t="s">
        <v>290</v>
      </c>
      <c r="AU1469" s="22" t="s">
        <v>79</v>
      </c>
      <c r="AY1469" s="22" t="s">
        <v>171</v>
      </c>
      <c r="BE1469" s="202">
        <f>IF(N1469="základní",J1469,0)</f>
        <v>0</v>
      </c>
      <c r="BF1469" s="202">
        <f>IF(N1469="snížená",J1469,0)</f>
        <v>0</v>
      </c>
      <c r="BG1469" s="202">
        <f>IF(N1469="zákl. přenesená",J1469,0)</f>
        <v>0</v>
      </c>
      <c r="BH1469" s="202">
        <f>IF(N1469="sníž. přenesená",J1469,0)</f>
        <v>0</v>
      </c>
      <c r="BI1469" s="202">
        <f>IF(N1469="nulová",J1469,0)</f>
        <v>0</v>
      </c>
      <c r="BJ1469" s="22" t="s">
        <v>77</v>
      </c>
      <c r="BK1469" s="202">
        <f>ROUND(I1469*H1469,2)</f>
        <v>0</v>
      </c>
      <c r="BL1469" s="22" t="s">
        <v>249</v>
      </c>
      <c r="BM1469" s="22" t="s">
        <v>2024</v>
      </c>
    </row>
    <row r="1470" spans="2:65" s="1" customFormat="1" ht="22.5" customHeight="1">
      <c r="B1470" s="39"/>
      <c r="C1470" s="191" t="s">
        <v>2025</v>
      </c>
      <c r="D1470" s="191" t="s">
        <v>173</v>
      </c>
      <c r="E1470" s="192" t="s">
        <v>2026</v>
      </c>
      <c r="F1470" s="193" t="s">
        <v>2027</v>
      </c>
      <c r="G1470" s="194" t="s">
        <v>411</v>
      </c>
      <c r="H1470" s="195">
        <v>3.6</v>
      </c>
      <c r="I1470" s="196"/>
      <c r="J1470" s="197">
        <f>ROUND(I1470*H1470,2)</f>
        <v>0</v>
      </c>
      <c r="K1470" s="193" t="s">
        <v>177</v>
      </c>
      <c r="L1470" s="59"/>
      <c r="M1470" s="198" t="s">
        <v>21</v>
      </c>
      <c r="N1470" s="199" t="s">
        <v>40</v>
      </c>
      <c r="O1470" s="40"/>
      <c r="P1470" s="200">
        <f>O1470*H1470</f>
        <v>0</v>
      </c>
      <c r="Q1470" s="200">
        <v>0</v>
      </c>
      <c r="R1470" s="200">
        <f>Q1470*H1470</f>
        <v>0</v>
      </c>
      <c r="S1470" s="200">
        <v>0</v>
      </c>
      <c r="T1470" s="201">
        <f>S1470*H1470</f>
        <v>0</v>
      </c>
      <c r="AR1470" s="22" t="s">
        <v>249</v>
      </c>
      <c r="AT1470" s="22" t="s">
        <v>173</v>
      </c>
      <c r="AU1470" s="22" t="s">
        <v>79</v>
      </c>
      <c r="AY1470" s="22" t="s">
        <v>171</v>
      </c>
      <c r="BE1470" s="202">
        <f>IF(N1470="základní",J1470,0)</f>
        <v>0</v>
      </c>
      <c r="BF1470" s="202">
        <f>IF(N1470="snížená",J1470,0)</f>
        <v>0</v>
      </c>
      <c r="BG1470" s="202">
        <f>IF(N1470="zákl. přenesená",J1470,0)</f>
        <v>0</v>
      </c>
      <c r="BH1470" s="202">
        <f>IF(N1470="sníž. přenesená",J1470,0)</f>
        <v>0</v>
      </c>
      <c r="BI1470" s="202">
        <f>IF(N1470="nulová",J1470,0)</f>
        <v>0</v>
      </c>
      <c r="BJ1470" s="22" t="s">
        <v>77</v>
      </c>
      <c r="BK1470" s="202">
        <f>ROUND(I1470*H1470,2)</f>
        <v>0</v>
      </c>
      <c r="BL1470" s="22" t="s">
        <v>249</v>
      </c>
      <c r="BM1470" s="22" t="s">
        <v>2028</v>
      </c>
    </row>
    <row r="1471" spans="2:65" s="12" customFormat="1">
      <c r="B1471" s="219"/>
      <c r="C1471" s="220"/>
      <c r="D1471" s="215" t="s">
        <v>180</v>
      </c>
      <c r="E1471" s="221" t="s">
        <v>21</v>
      </c>
      <c r="F1471" s="222" t="s">
        <v>2014</v>
      </c>
      <c r="G1471" s="220"/>
      <c r="H1471" s="223" t="s">
        <v>21</v>
      </c>
      <c r="I1471" s="224"/>
      <c r="J1471" s="220"/>
      <c r="K1471" s="220"/>
      <c r="L1471" s="225"/>
      <c r="M1471" s="226"/>
      <c r="N1471" s="227"/>
      <c r="O1471" s="227"/>
      <c r="P1471" s="227"/>
      <c r="Q1471" s="227"/>
      <c r="R1471" s="227"/>
      <c r="S1471" s="227"/>
      <c r="T1471" s="228"/>
      <c r="AT1471" s="229" t="s">
        <v>180</v>
      </c>
      <c r="AU1471" s="229" t="s">
        <v>79</v>
      </c>
      <c r="AV1471" s="12" t="s">
        <v>77</v>
      </c>
      <c r="AW1471" s="12" t="s">
        <v>33</v>
      </c>
      <c r="AX1471" s="12" t="s">
        <v>69</v>
      </c>
      <c r="AY1471" s="229" t="s">
        <v>171</v>
      </c>
    </row>
    <row r="1472" spans="2:65" s="11" customFormat="1">
      <c r="B1472" s="203"/>
      <c r="C1472" s="204"/>
      <c r="D1472" s="205" t="s">
        <v>180</v>
      </c>
      <c r="E1472" s="206" t="s">
        <v>21</v>
      </c>
      <c r="F1472" s="207" t="s">
        <v>2029</v>
      </c>
      <c r="G1472" s="204"/>
      <c r="H1472" s="208">
        <v>3.6</v>
      </c>
      <c r="I1472" s="209"/>
      <c r="J1472" s="204"/>
      <c r="K1472" s="204"/>
      <c r="L1472" s="210"/>
      <c r="M1472" s="211"/>
      <c r="N1472" s="212"/>
      <c r="O1472" s="212"/>
      <c r="P1472" s="212"/>
      <c r="Q1472" s="212"/>
      <c r="R1472" s="212"/>
      <c r="S1472" s="212"/>
      <c r="T1472" s="213"/>
      <c r="AT1472" s="214" t="s">
        <v>180</v>
      </c>
      <c r="AU1472" s="214" t="s">
        <v>79</v>
      </c>
      <c r="AV1472" s="11" t="s">
        <v>79</v>
      </c>
      <c r="AW1472" s="11" t="s">
        <v>33</v>
      </c>
      <c r="AX1472" s="11" t="s">
        <v>69</v>
      </c>
      <c r="AY1472" s="214" t="s">
        <v>171</v>
      </c>
    </row>
    <row r="1473" spans="2:65" s="1" customFormat="1" ht="22.5" customHeight="1">
      <c r="B1473" s="39"/>
      <c r="C1473" s="230" t="s">
        <v>2030</v>
      </c>
      <c r="D1473" s="230" t="s">
        <v>290</v>
      </c>
      <c r="E1473" s="231" t="s">
        <v>2031</v>
      </c>
      <c r="F1473" s="232" t="s">
        <v>2032</v>
      </c>
      <c r="G1473" s="233" t="s">
        <v>411</v>
      </c>
      <c r="H1473" s="234">
        <v>3.96</v>
      </c>
      <c r="I1473" s="235"/>
      <c r="J1473" s="236">
        <f>ROUND(I1473*H1473,2)</f>
        <v>0</v>
      </c>
      <c r="K1473" s="232" t="s">
        <v>177</v>
      </c>
      <c r="L1473" s="237"/>
      <c r="M1473" s="238" t="s">
        <v>21</v>
      </c>
      <c r="N1473" s="239" t="s">
        <v>40</v>
      </c>
      <c r="O1473" s="40"/>
      <c r="P1473" s="200">
        <f>O1473*H1473</f>
        <v>0</v>
      </c>
      <c r="Q1473" s="200">
        <v>2.0000000000000001E-4</v>
      </c>
      <c r="R1473" s="200">
        <f>Q1473*H1473</f>
        <v>7.9200000000000006E-4</v>
      </c>
      <c r="S1473" s="200">
        <v>0</v>
      </c>
      <c r="T1473" s="201">
        <f>S1473*H1473</f>
        <v>0</v>
      </c>
      <c r="AR1473" s="22" t="s">
        <v>345</v>
      </c>
      <c r="AT1473" s="22" t="s">
        <v>290</v>
      </c>
      <c r="AU1473" s="22" t="s">
        <v>79</v>
      </c>
      <c r="AY1473" s="22" t="s">
        <v>171</v>
      </c>
      <c r="BE1473" s="202">
        <f>IF(N1473="základní",J1473,0)</f>
        <v>0</v>
      </c>
      <c r="BF1473" s="202">
        <f>IF(N1473="snížená",J1473,0)</f>
        <v>0</v>
      </c>
      <c r="BG1473" s="202">
        <f>IF(N1473="zákl. přenesená",J1473,0)</f>
        <v>0</v>
      </c>
      <c r="BH1473" s="202">
        <f>IF(N1473="sníž. přenesená",J1473,0)</f>
        <v>0</v>
      </c>
      <c r="BI1473" s="202">
        <f>IF(N1473="nulová",J1473,0)</f>
        <v>0</v>
      </c>
      <c r="BJ1473" s="22" t="s">
        <v>77</v>
      </c>
      <c r="BK1473" s="202">
        <f>ROUND(I1473*H1473,2)</f>
        <v>0</v>
      </c>
      <c r="BL1473" s="22" t="s">
        <v>249</v>
      </c>
      <c r="BM1473" s="22" t="s">
        <v>2033</v>
      </c>
    </row>
    <row r="1474" spans="2:65" s="11" customFormat="1">
      <c r="B1474" s="203"/>
      <c r="C1474" s="204"/>
      <c r="D1474" s="205" t="s">
        <v>180</v>
      </c>
      <c r="E1474" s="204"/>
      <c r="F1474" s="207" t="s">
        <v>2034</v>
      </c>
      <c r="G1474" s="204"/>
      <c r="H1474" s="208">
        <v>3.96</v>
      </c>
      <c r="I1474" s="209"/>
      <c r="J1474" s="204"/>
      <c r="K1474" s="204"/>
      <c r="L1474" s="210"/>
      <c r="M1474" s="211"/>
      <c r="N1474" s="212"/>
      <c r="O1474" s="212"/>
      <c r="P1474" s="212"/>
      <c r="Q1474" s="212"/>
      <c r="R1474" s="212"/>
      <c r="S1474" s="212"/>
      <c r="T1474" s="213"/>
      <c r="AT1474" s="214" t="s">
        <v>180</v>
      </c>
      <c r="AU1474" s="214" t="s">
        <v>79</v>
      </c>
      <c r="AV1474" s="11" t="s">
        <v>79</v>
      </c>
      <c r="AW1474" s="11" t="s">
        <v>6</v>
      </c>
      <c r="AX1474" s="11" t="s">
        <v>77</v>
      </c>
      <c r="AY1474" s="214" t="s">
        <v>171</v>
      </c>
    </row>
    <row r="1475" spans="2:65" s="1" customFormat="1" ht="31.5" customHeight="1">
      <c r="B1475" s="39"/>
      <c r="C1475" s="191" t="s">
        <v>2035</v>
      </c>
      <c r="D1475" s="191" t="s">
        <v>173</v>
      </c>
      <c r="E1475" s="192" t="s">
        <v>2036</v>
      </c>
      <c r="F1475" s="193" t="s">
        <v>2037</v>
      </c>
      <c r="G1475" s="194" t="s">
        <v>285</v>
      </c>
      <c r="H1475" s="195">
        <v>4</v>
      </c>
      <c r="I1475" s="196"/>
      <c r="J1475" s="197">
        <f>ROUND(I1475*H1475,2)</f>
        <v>0</v>
      </c>
      <c r="K1475" s="193" t="s">
        <v>21</v>
      </c>
      <c r="L1475" s="59"/>
      <c r="M1475" s="198" t="s">
        <v>21</v>
      </c>
      <c r="N1475" s="199" t="s">
        <v>40</v>
      </c>
      <c r="O1475" s="40"/>
      <c r="P1475" s="200">
        <f>O1475*H1475</f>
        <v>0</v>
      </c>
      <c r="Q1475" s="200">
        <v>0</v>
      </c>
      <c r="R1475" s="200">
        <f>Q1475*H1475</f>
        <v>0</v>
      </c>
      <c r="S1475" s="200">
        <v>0</v>
      </c>
      <c r="T1475" s="201">
        <f>S1475*H1475</f>
        <v>0</v>
      </c>
      <c r="AR1475" s="22" t="s">
        <v>249</v>
      </c>
      <c r="AT1475" s="22" t="s">
        <v>173</v>
      </c>
      <c r="AU1475" s="22" t="s">
        <v>79</v>
      </c>
      <c r="AY1475" s="22" t="s">
        <v>171</v>
      </c>
      <c r="BE1475" s="202">
        <f>IF(N1475="základní",J1475,0)</f>
        <v>0</v>
      </c>
      <c r="BF1475" s="202">
        <f>IF(N1475="snížená",J1475,0)</f>
        <v>0</v>
      </c>
      <c r="BG1475" s="202">
        <f>IF(N1475="zákl. přenesená",J1475,0)</f>
        <v>0</v>
      </c>
      <c r="BH1475" s="202">
        <f>IF(N1475="sníž. přenesená",J1475,0)</f>
        <v>0</v>
      </c>
      <c r="BI1475" s="202">
        <f>IF(N1475="nulová",J1475,0)</f>
        <v>0</v>
      </c>
      <c r="BJ1475" s="22" t="s">
        <v>77</v>
      </c>
      <c r="BK1475" s="202">
        <f>ROUND(I1475*H1475,2)</f>
        <v>0</v>
      </c>
      <c r="BL1475" s="22" t="s">
        <v>249</v>
      </c>
      <c r="BM1475" s="22" t="s">
        <v>2038</v>
      </c>
    </row>
    <row r="1476" spans="2:65" s="11" customFormat="1">
      <c r="B1476" s="203"/>
      <c r="C1476" s="204"/>
      <c r="D1476" s="205" t="s">
        <v>180</v>
      </c>
      <c r="E1476" s="206" t="s">
        <v>21</v>
      </c>
      <c r="F1476" s="207" t="s">
        <v>2039</v>
      </c>
      <c r="G1476" s="204"/>
      <c r="H1476" s="208">
        <v>4</v>
      </c>
      <c r="I1476" s="209"/>
      <c r="J1476" s="204"/>
      <c r="K1476" s="204"/>
      <c r="L1476" s="210"/>
      <c r="M1476" s="211"/>
      <c r="N1476" s="212"/>
      <c r="O1476" s="212"/>
      <c r="P1476" s="212"/>
      <c r="Q1476" s="212"/>
      <c r="R1476" s="212"/>
      <c r="S1476" s="212"/>
      <c r="T1476" s="213"/>
      <c r="AT1476" s="214" t="s">
        <v>180</v>
      </c>
      <c r="AU1476" s="214" t="s">
        <v>79</v>
      </c>
      <c r="AV1476" s="11" t="s">
        <v>79</v>
      </c>
      <c r="AW1476" s="11" t="s">
        <v>33</v>
      </c>
      <c r="AX1476" s="11" t="s">
        <v>69</v>
      </c>
      <c r="AY1476" s="214" t="s">
        <v>171</v>
      </c>
    </row>
    <row r="1477" spans="2:65" s="1" customFormat="1" ht="22.5" customHeight="1">
      <c r="B1477" s="39"/>
      <c r="C1477" s="191" t="s">
        <v>2040</v>
      </c>
      <c r="D1477" s="191" t="s">
        <v>173</v>
      </c>
      <c r="E1477" s="192" t="s">
        <v>2041</v>
      </c>
      <c r="F1477" s="193" t="s">
        <v>2042</v>
      </c>
      <c r="G1477" s="194" t="s">
        <v>285</v>
      </c>
      <c r="H1477" s="195">
        <v>6</v>
      </c>
      <c r="I1477" s="196"/>
      <c r="J1477" s="197">
        <f>ROUND(I1477*H1477,2)</f>
        <v>0</v>
      </c>
      <c r="K1477" s="193" t="s">
        <v>177</v>
      </c>
      <c r="L1477" s="59"/>
      <c r="M1477" s="198" t="s">
        <v>21</v>
      </c>
      <c r="N1477" s="199" t="s">
        <v>40</v>
      </c>
      <c r="O1477" s="40"/>
      <c r="P1477" s="200">
        <f>O1477*H1477</f>
        <v>0</v>
      </c>
      <c r="Q1477" s="200">
        <v>0</v>
      </c>
      <c r="R1477" s="200">
        <f>Q1477*H1477</f>
        <v>0</v>
      </c>
      <c r="S1477" s="200">
        <v>0</v>
      </c>
      <c r="T1477" s="201">
        <f>S1477*H1477</f>
        <v>0</v>
      </c>
      <c r="AR1477" s="22" t="s">
        <v>249</v>
      </c>
      <c r="AT1477" s="22" t="s">
        <v>173</v>
      </c>
      <c r="AU1477" s="22" t="s">
        <v>79</v>
      </c>
      <c r="AY1477" s="22" t="s">
        <v>171</v>
      </c>
      <c r="BE1477" s="202">
        <f>IF(N1477="základní",J1477,0)</f>
        <v>0</v>
      </c>
      <c r="BF1477" s="202">
        <f>IF(N1477="snížená",J1477,0)</f>
        <v>0</v>
      </c>
      <c r="BG1477" s="202">
        <f>IF(N1477="zákl. přenesená",J1477,0)</f>
        <v>0</v>
      </c>
      <c r="BH1477" s="202">
        <f>IF(N1477="sníž. přenesená",J1477,0)</f>
        <v>0</v>
      </c>
      <c r="BI1477" s="202">
        <f>IF(N1477="nulová",J1477,0)</f>
        <v>0</v>
      </c>
      <c r="BJ1477" s="22" t="s">
        <v>77</v>
      </c>
      <c r="BK1477" s="202">
        <f>ROUND(I1477*H1477,2)</f>
        <v>0</v>
      </c>
      <c r="BL1477" s="22" t="s">
        <v>249</v>
      </c>
      <c r="BM1477" s="22" t="s">
        <v>2043</v>
      </c>
    </row>
    <row r="1478" spans="2:65" s="11" customFormat="1">
      <c r="B1478" s="203"/>
      <c r="C1478" s="204"/>
      <c r="D1478" s="215" t="s">
        <v>180</v>
      </c>
      <c r="E1478" s="216" t="s">
        <v>21</v>
      </c>
      <c r="F1478" s="217" t="s">
        <v>2044</v>
      </c>
      <c r="G1478" s="204"/>
      <c r="H1478" s="218">
        <v>1</v>
      </c>
      <c r="I1478" s="209"/>
      <c r="J1478" s="204"/>
      <c r="K1478" s="204"/>
      <c r="L1478" s="210"/>
      <c r="M1478" s="211"/>
      <c r="N1478" s="212"/>
      <c r="O1478" s="212"/>
      <c r="P1478" s="212"/>
      <c r="Q1478" s="212"/>
      <c r="R1478" s="212"/>
      <c r="S1478" s="212"/>
      <c r="T1478" s="213"/>
      <c r="AT1478" s="214" t="s">
        <v>180</v>
      </c>
      <c r="AU1478" s="214" t="s">
        <v>79</v>
      </c>
      <c r="AV1478" s="11" t="s">
        <v>79</v>
      </c>
      <c r="AW1478" s="11" t="s">
        <v>33</v>
      </c>
      <c r="AX1478" s="11" t="s">
        <v>69</v>
      </c>
      <c r="AY1478" s="214" t="s">
        <v>171</v>
      </c>
    </row>
    <row r="1479" spans="2:65" s="11" customFormat="1">
      <c r="B1479" s="203"/>
      <c r="C1479" s="204"/>
      <c r="D1479" s="215" t="s">
        <v>180</v>
      </c>
      <c r="E1479" s="216" t="s">
        <v>21</v>
      </c>
      <c r="F1479" s="217" t="s">
        <v>2045</v>
      </c>
      <c r="G1479" s="204"/>
      <c r="H1479" s="218">
        <v>1</v>
      </c>
      <c r="I1479" s="209"/>
      <c r="J1479" s="204"/>
      <c r="K1479" s="204"/>
      <c r="L1479" s="210"/>
      <c r="M1479" s="211"/>
      <c r="N1479" s="212"/>
      <c r="O1479" s="212"/>
      <c r="P1479" s="212"/>
      <c r="Q1479" s="212"/>
      <c r="R1479" s="212"/>
      <c r="S1479" s="212"/>
      <c r="T1479" s="213"/>
      <c r="AT1479" s="214" t="s">
        <v>180</v>
      </c>
      <c r="AU1479" s="214" t="s">
        <v>79</v>
      </c>
      <c r="AV1479" s="11" t="s">
        <v>79</v>
      </c>
      <c r="AW1479" s="11" t="s">
        <v>33</v>
      </c>
      <c r="AX1479" s="11" t="s">
        <v>69</v>
      </c>
      <c r="AY1479" s="214" t="s">
        <v>171</v>
      </c>
    </row>
    <row r="1480" spans="2:65" s="11" customFormat="1">
      <c r="B1480" s="203"/>
      <c r="C1480" s="204"/>
      <c r="D1480" s="215" t="s">
        <v>180</v>
      </c>
      <c r="E1480" s="216" t="s">
        <v>21</v>
      </c>
      <c r="F1480" s="217" t="s">
        <v>2046</v>
      </c>
      <c r="G1480" s="204"/>
      <c r="H1480" s="218">
        <v>1</v>
      </c>
      <c r="I1480" s="209"/>
      <c r="J1480" s="204"/>
      <c r="K1480" s="204"/>
      <c r="L1480" s="210"/>
      <c r="M1480" s="211"/>
      <c r="N1480" s="212"/>
      <c r="O1480" s="212"/>
      <c r="P1480" s="212"/>
      <c r="Q1480" s="212"/>
      <c r="R1480" s="212"/>
      <c r="S1480" s="212"/>
      <c r="T1480" s="213"/>
      <c r="AT1480" s="214" t="s">
        <v>180</v>
      </c>
      <c r="AU1480" s="214" t="s">
        <v>79</v>
      </c>
      <c r="AV1480" s="11" t="s">
        <v>79</v>
      </c>
      <c r="AW1480" s="11" t="s">
        <v>33</v>
      </c>
      <c r="AX1480" s="11" t="s">
        <v>69</v>
      </c>
      <c r="AY1480" s="214" t="s">
        <v>171</v>
      </c>
    </row>
    <row r="1481" spans="2:65" s="11" customFormat="1">
      <c r="B1481" s="203"/>
      <c r="C1481" s="204"/>
      <c r="D1481" s="205" t="s">
        <v>180</v>
      </c>
      <c r="E1481" s="206" t="s">
        <v>21</v>
      </c>
      <c r="F1481" s="207" t="s">
        <v>2047</v>
      </c>
      <c r="G1481" s="204"/>
      <c r="H1481" s="208">
        <v>3</v>
      </c>
      <c r="I1481" s="209"/>
      <c r="J1481" s="204"/>
      <c r="K1481" s="204"/>
      <c r="L1481" s="210"/>
      <c r="M1481" s="211"/>
      <c r="N1481" s="212"/>
      <c r="O1481" s="212"/>
      <c r="P1481" s="212"/>
      <c r="Q1481" s="212"/>
      <c r="R1481" s="212"/>
      <c r="S1481" s="212"/>
      <c r="T1481" s="213"/>
      <c r="AT1481" s="214" t="s">
        <v>180</v>
      </c>
      <c r="AU1481" s="214" t="s">
        <v>79</v>
      </c>
      <c r="AV1481" s="11" t="s">
        <v>79</v>
      </c>
      <c r="AW1481" s="11" t="s">
        <v>33</v>
      </c>
      <c r="AX1481" s="11" t="s">
        <v>69</v>
      </c>
      <c r="AY1481" s="214" t="s">
        <v>171</v>
      </c>
    </row>
    <row r="1482" spans="2:65" s="1" customFormat="1" ht="31.5" customHeight="1">
      <c r="B1482" s="39"/>
      <c r="C1482" s="230" t="s">
        <v>2048</v>
      </c>
      <c r="D1482" s="230" t="s">
        <v>290</v>
      </c>
      <c r="E1482" s="231" t="s">
        <v>2049</v>
      </c>
      <c r="F1482" s="232" t="s">
        <v>2050</v>
      </c>
      <c r="G1482" s="233" t="s">
        <v>285</v>
      </c>
      <c r="H1482" s="234">
        <v>1</v>
      </c>
      <c r="I1482" s="235"/>
      <c r="J1482" s="236">
        <f>ROUND(I1482*H1482,2)</f>
        <v>0</v>
      </c>
      <c r="K1482" s="232" t="s">
        <v>21</v>
      </c>
      <c r="L1482" s="237"/>
      <c r="M1482" s="238" t="s">
        <v>21</v>
      </c>
      <c r="N1482" s="239" t="s">
        <v>40</v>
      </c>
      <c r="O1482" s="40"/>
      <c r="P1482" s="200">
        <f>O1482*H1482</f>
        <v>0</v>
      </c>
      <c r="Q1482" s="200">
        <v>0.09</v>
      </c>
      <c r="R1482" s="200">
        <f>Q1482*H1482</f>
        <v>0.09</v>
      </c>
      <c r="S1482" s="200">
        <v>0</v>
      </c>
      <c r="T1482" s="201">
        <f>S1482*H1482</f>
        <v>0</v>
      </c>
      <c r="AR1482" s="22" t="s">
        <v>345</v>
      </c>
      <c r="AT1482" s="22" t="s">
        <v>290</v>
      </c>
      <c r="AU1482" s="22" t="s">
        <v>79</v>
      </c>
      <c r="AY1482" s="22" t="s">
        <v>171</v>
      </c>
      <c r="BE1482" s="202">
        <f>IF(N1482="základní",J1482,0)</f>
        <v>0</v>
      </c>
      <c r="BF1482" s="202">
        <f>IF(N1482="snížená",J1482,0)</f>
        <v>0</v>
      </c>
      <c r="BG1482" s="202">
        <f>IF(N1482="zákl. přenesená",J1482,0)</f>
        <v>0</v>
      </c>
      <c r="BH1482" s="202">
        <f>IF(N1482="sníž. přenesená",J1482,0)</f>
        <v>0</v>
      </c>
      <c r="BI1482" s="202">
        <f>IF(N1482="nulová",J1482,0)</f>
        <v>0</v>
      </c>
      <c r="BJ1482" s="22" t="s">
        <v>77</v>
      </c>
      <c r="BK1482" s="202">
        <f>ROUND(I1482*H1482,2)</f>
        <v>0</v>
      </c>
      <c r="BL1482" s="22" t="s">
        <v>249</v>
      </c>
      <c r="BM1482" s="22" t="s">
        <v>2051</v>
      </c>
    </row>
    <row r="1483" spans="2:65" s="1" customFormat="1" ht="31.5" customHeight="1">
      <c r="B1483" s="39"/>
      <c r="C1483" s="230" t="s">
        <v>2052</v>
      </c>
      <c r="D1483" s="230" t="s">
        <v>290</v>
      </c>
      <c r="E1483" s="231" t="s">
        <v>2053</v>
      </c>
      <c r="F1483" s="232" t="s">
        <v>2054</v>
      </c>
      <c r="G1483" s="233" t="s">
        <v>285</v>
      </c>
      <c r="H1483" s="234">
        <v>1</v>
      </c>
      <c r="I1483" s="235"/>
      <c r="J1483" s="236">
        <f>ROUND(I1483*H1483,2)</f>
        <v>0</v>
      </c>
      <c r="K1483" s="232" t="s">
        <v>21</v>
      </c>
      <c r="L1483" s="237"/>
      <c r="M1483" s="238" t="s">
        <v>21</v>
      </c>
      <c r="N1483" s="239" t="s">
        <v>40</v>
      </c>
      <c r="O1483" s="40"/>
      <c r="P1483" s="200">
        <f>O1483*H1483</f>
        <v>0</v>
      </c>
      <c r="Q1483" s="200">
        <v>0.09</v>
      </c>
      <c r="R1483" s="200">
        <f>Q1483*H1483</f>
        <v>0.09</v>
      </c>
      <c r="S1483" s="200">
        <v>0</v>
      </c>
      <c r="T1483" s="201">
        <f>S1483*H1483</f>
        <v>0</v>
      </c>
      <c r="AR1483" s="22" t="s">
        <v>345</v>
      </c>
      <c r="AT1483" s="22" t="s">
        <v>290</v>
      </c>
      <c r="AU1483" s="22" t="s">
        <v>79</v>
      </c>
      <c r="AY1483" s="22" t="s">
        <v>171</v>
      </c>
      <c r="BE1483" s="202">
        <f>IF(N1483="základní",J1483,0)</f>
        <v>0</v>
      </c>
      <c r="BF1483" s="202">
        <f>IF(N1483="snížená",J1483,0)</f>
        <v>0</v>
      </c>
      <c r="BG1483" s="202">
        <f>IF(N1483="zákl. přenesená",J1483,0)</f>
        <v>0</v>
      </c>
      <c r="BH1483" s="202">
        <f>IF(N1483="sníž. přenesená",J1483,0)</f>
        <v>0</v>
      </c>
      <c r="BI1483" s="202">
        <f>IF(N1483="nulová",J1483,0)</f>
        <v>0</v>
      </c>
      <c r="BJ1483" s="22" t="s">
        <v>77</v>
      </c>
      <c r="BK1483" s="202">
        <f>ROUND(I1483*H1483,2)</f>
        <v>0</v>
      </c>
      <c r="BL1483" s="22" t="s">
        <v>249</v>
      </c>
      <c r="BM1483" s="22" t="s">
        <v>2055</v>
      </c>
    </row>
    <row r="1484" spans="2:65" s="1" customFormat="1" ht="31.5" customHeight="1">
      <c r="B1484" s="39"/>
      <c r="C1484" s="230" t="s">
        <v>2056</v>
      </c>
      <c r="D1484" s="230" t="s">
        <v>290</v>
      </c>
      <c r="E1484" s="231" t="s">
        <v>2057</v>
      </c>
      <c r="F1484" s="232" t="s">
        <v>2058</v>
      </c>
      <c r="G1484" s="233" t="s">
        <v>285</v>
      </c>
      <c r="H1484" s="234">
        <v>1</v>
      </c>
      <c r="I1484" s="235"/>
      <c r="J1484" s="236">
        <f>ROUND(I1484*H1484,2)</f>
        <v>0</v>
      </c>
      <c r="K1484" s="232" t="s">
        <v>21</v>
      </c>
      <c r="L1484" s="237"/>
      <c r="M1484" s="238" t="s">
        <v>21</v>
      </c>
      <c r="N1484" s="239" t="s">
        <v>40</v>
      </c>
      <c r="O1484" s="40"/>
      <c r="P1484" s="200">
        <f>O1484*H1484</f>
        <v>0</v>
      </c>
      <c r="Q1484" s="200">
        <v>0.09</v>
      </c>
      <c r="R1484" s="200">
        <f>Q1484*H1484</f>
        <v>0.09</v>
      </c>
      <c r="S1484" s="200">
        <v>0</v>
      </c>
      <c r="T1484" s="201">
        <f>S1484*H1484</f>
        <v>0</v>
      </c>
      <c r="AR1484" s="22" t="s">
        <v>345</v>
      </c>
      <c r="AT1484" s="22" t="s">
        <v>290</v>
      </c>
      <c r="AU1484" s="22" t="s">
        <v>79</v>
      </c>
      <c r="AY1484" s="22" t="s">
        <v>171</v>
      </c>
      <c r="BE1484" s="202">
        <f>IF(N1484="základní",J1484,0)</f>
        <v>0</v>
      </c>
      <c r="BF1484" s="202">
        <f>IF(N1484="snížená",J1484,0)</f>
        <v>0</v>
      </c>
      <c r="BG1484" s="202">
        <f>IF(N1484="zákl. přenesená",J1484,0)</f>
        <v>0</v>
      </c>
      <c r="BH1484" s="202">
        <f>IF(N1484="sníž. přenesená",J1484,0)</f>
        <v>0</v>
      </c>
      <c r="BI1484" s="202">
        <f>IF(N1484="nulová",J1484,0)</f>
        <v>0</v>
      </c>
      <c r="BJ1484" s="22" t="s">
        <v>77</v>
      </c>
      <c r="BK1484" s="202">
        <f>ROUND(I1484*H1484,2)</f>
        <v>0</v>
      </c>
      <c r="BL1484" s="22" t="s">
        <v>249</v>
      </c>
      <c r="BM1484" s="22" t="s">
        <v>2059</v>
      </c>
    </row>
    <row r="1485" spans="2:65" s="1" customFormat="1" ht="31.5" customHeight="1">
      <c r="B1485" s="39"/>
      <c r="C1485" s="230" t="s">
        <v>2060</v>
      </c>
      <c r="D1485" s="230" t="s">
        <v>290</v>
      </c>
      <c r="E1485" s="231" t="s">
        <v>2061</v>
      </c>
      <c r="F1485" s="232" t="s">
        <v>2062</v>
      </c>
      <c r="G1485" s="233" t="s">
        <v>285</v>
      </c>
      <c r="H1485" s="234">
        <v>3</v>
      </c>
      <c r="I1485" s="235"/>
      <c r="J1485" s="236">
        <f>ROUND(I1485*H1485,2)</f>
        <v>0</v>
      </c>
      <c r="K1485" s="232" t="s">
        <v>21</v>
      </c>
      <c r="L1485" s="237"/>
      <c r="M1485" s="238" t="s">
        <v>21</v>
      </c>
      <c r="N1485" s="239" t="s">
        <v>40</v>
      </c>
      <c r="O1485" s="40"/>
      <c r="P1485" s="200">
        <f>O1485*H1485</f>
        <v>0</v>
      </c>
      <c r="Q1485" s="200">
        <v>0.09</v>
      </c>
      <c r="R1485" s="200">
        <f>Q1485*H1485</f>
        <v>0.27</v>
      </c>
      <c r="S1485" s="200">
        <v>0</v>
      </c>
      <c r="T1485" s="201">
        <f>S1485*H1485</f>
        <v>0</v>
      </c>
      <c r="AR1485" s="22" t="s">
        <v>345</v>
      </c>
      <c r="AT1485" s="22" t="s">
        <v>290</v>
      </c>
      <c r="AU1485" s="22" t="s">
        <v>79</v>
      </c>
      <c r="AY1485" s="22" t="s">
        <v>171</v>
      </c>
      <c r="BE1485" s="202">
        <f>IF(N1485="základní",J1485,0)</f>
        <v>0</v>
      </c>
      <c r="BF1485" s="202">
        <f>IF(N1485="snížená",J1485,0)</f>
        <v>0</v>
      </c>
      <c r="BG1485" s="202">
        <f>IF(N1485="zákl. přenesená",J1485,0)</f>
        <v>0</v>
      </c>
      <c r="BH1485" s="202">
        <f>IF(N1485="sníž. přenesená",J1485,0)</f>
        <v>0</v>
      </c>
      <c r="BI1485" s="202">
        <f>IF(N1485="nulová",J1485,0)</f>
        <v>0</v>
      </c>
      <c r="BJ1485" s="22" t="s">
        <v>77</v>
      </c>
      <c r="BK1485" s="202">
        <f>ROUND(I1485*H1485,2)</f>
        <v>0</v>
      </c>
      <c r="BL1485" s="22" t="s">
        <v>249</v>
      </c>
      <c r="BM1485" s="22" t="s">
        <v>2063</v>
      </c>
    </row>
    <row r="1486" spans="2:65" s="1" customFormat="1" ht="44.25" customHeight="1">
      <c r="B1486" s="39"/>
      <c r="C1486" s="191" t="s">
        <v>2064</v>
      </c>
      <c r="D1486" s="191" t="s">
        <v>173</v>
      </c>
      <c r="E1486" s="192" t="s">
        <v>2065</v>
      </c>
      <c r="F1486" s="193" t="s">
        <v>2066</v>
      </c>
      <c r="G1486" s="194" t="s">
        <v>411</v>
      </c>
      <c r="H1486" s="195">
        <v>39</v>
      </c>
      <c r="I1486" s="196"/>
      <c r="J1486" s="197">
        <f>ROUND(I1486*H1486,2)</f>
        <v>0</v>
      </c>
      <c r="K1486" s="193" t="s">
        <v>21</v>
      </c>
      <c r="L1486" s="59"/>
      <c r="M1486" s="198" t="s">
        <v>21</v>
      </c>
      <c r="N1486" s="199" t="s">
        <v>40</v>
      </c>
      <c r="O1486" s="40"/>
      <c r="P1486" s="200">
        <f>O1486*H1486</f>
        <v>0</v>
      </c>
      <c r="Q1486" s="200">
        <v>2.5000000000000001E-2</v>
      </c>
      <c r="R1486" s="200">
        <f>Q1486*H1486</f>
        <v>0.97500000000000009</v>
      </c>
      <c r="S1486" s="200">
        <v>0</v>
      </c>
      <c r="T1486" s="201">
        <f>S1486*H1486</f>
        <v>0</v>
      </c>
      <c r="AR1486" s="22" t="s">
        <v>249</v>
      </c>
      <c r="AT1486" s="22" t="s">
        <v>173</v>
      </c>
      <c r="AU1486" s="22" t="s">
        <v>79</v>
      </c>
      <c r="AY1486" s="22" t="s">
        <v>171</v>
      </c>
      <c r="BE1486" s="202">
        <f>IF(N1486="základní",J1486,0)</f>
        <v>0</v>
      </c>
      <c r="BF1486" s="202">
        <f>IF(N1486="snížená",J1486,0)</f>
        <v>0</v>
      </c>
      <c r="BG1486" s="202">
        <f>IF(N1486="zákl. přenesená",J1486,0)</f>
        <v>0</v>
      </c>
      <c r="BH1486" s="202">
        <f>IF(N1486="sníž. přenesená",J1486,0)</f>
        <v>0</v>
      </c>
      <c r="BI1486" s="202">
        <f>IF(N1486="nulová",J1486,0)</f>
        <v>0</v>
      </c>
      <c r="BJ1486" s="22" t="s">
        <v>77</v>
      </c>
      <c r="BK1486" s="202">
        <f>ROUND(I1486*H1486,2)</f>
        <v>0</v>
      </c>
      <c r="BL1486" s="22" t="s">
        <v>249</v>
      </c>
      <c r="BM1486" s="22" t="s">
        <v>2067</v>
      </c>
    </row>
    <row r="1487" spans="2:65" s="11" customFormat="1">
      <c r="B1487" s="203"/>
      <c r="C1487" s="204"/>
      <c r="D1487" s="215" t="s">
        <v>180</v>
      </c>
      <c r="E1487" s="216" t="s">
        <v>21</v>
      </c>
      <c r="F1487" s="217" t="s">
        <v>2068</v>
      </c>
      <c r="G1487" s="204"/>
      <c r="H1487" s="218">
        <v>24</v>
      </c>
      <c r="I1487" s="209"/>
      <c r="J1487" s="204"/>
      <c r="K1487" s="204"/>
      <c r="L1487" s="210"/>
      <c r="M1487" s="211"/>
      <c r="N1487" s="212"/>
      <c r="O1487" s="212"/>
      <c r="P1487" s="212"/>
      <c r="Q1487" s="212"/>
      <c r="R1487" s="212"/>
      <c r="S1487" s="212"/>
      <c r="T1487" s="213"/>
      <c r="AT1487" s="214" t="s">
        <v>180</v>
      </c>
      <c r="AU1487" s="214" t="s">
        <v>79</v>
      </c>
      <c r="AV1487" s="11" t="s">
        <v>79</v>
      </c>
      <c r="AW1487" s="11" t="s">
        <v>33</v>
      </c>
      <c r="AX1487" s="11" t="s">
        <v>69</v>
      </c>
      <c r="AY1487" s="214" t="s">
        <v>171</v>
      </c>
    </row>
    <row r="1488" spans="2:65" s="11" customFormat="1">
      <c r="B1488" s="203"/>
      <c r="C1488" s="204"/>
      <c r="D1488" s="205" t="s">
        <v>180</v>
      </c>
      <c r="E1488" s="206" t="s">
        <v>21</v>
      </c>
      <c r="F1488" s="207" t="s">
        <v>2069</v>
      </c>
      <c r="G1488" s="204"/>
      <c r="H1488" s="208">
        <v>15</v>
      </c>
      <c r="I1488" s="209"/>
      <c r="J1488" s="204"/>
      <c r="K1488" s="204"/>
      <c r="L1488" s="210"/>
      <c r="M1488" s="211"/>
      <c r="N1488" s="212"/>
      <c r="O1488" s="212"/>
      <c r="P1488" s="212"/>
      <c r="Q1488" s="212"/>
      <c r="R1488" s="212"/>
      <c r="S1488" s="212"/>
      <c r="T1488" s="213"/>
      <c r="AT1488" s="214" t="s">
        <v>180</v>
      </c>
      <c r="AU1488" s="214" t="s">
        <v>79</v>
      </c>
      <c r="AV1488" s="11" t="s">
        <v>79</v>
      </c>
      <c r="AW1488" s="11" t="s">
        <v>33</v>
      </c>
      <c r="AX1488" s="11" t="s">
        <v>69</v>
      </c>
      <c r="AY1488" s="214" t="s">
        <v>171</v>
      </c>
    </row>
    <row r="1489" spans="2:65" s="1" customFormat="1" ht="44.25" customHeight="1">
      <c r="B1489" s="39"/>
      <c r="C1489" s="191" t="s">
        <v>2070</v>
      </c>
      <c r="D1489" s="191" t="s">
        <v>173</v>
      </c>
      <c r="E1489" s="192" t="s">
        <v>2071</v>
      </c>
      <c r="F1489" s="193" t="s">
        <v>2072</v>
      </c>
      <c r="G1489" s="194" t="s">
        <v>285</v>
      </c>
      <c r="H1489" s="195">
        <v>2</v>
      </c>
      <c r="I1489" s="196"/>
      <c r="J1489" s="197">
        <f t="shared" ref="J1489:J1494" si="10">ROUND(I1489*H1489,2)</f>
        <v>0</v>
      </c>
      <c r="K1489" s="193" t="s">
        <v>21</v>
      </c>
      <c r="L1489" s="59"/>
      <c r="M1489" s="198" t="s">
        <v>21</v>
      </c>
      <c r="N1489" s="199" t="s">
        <v>40</v>
      </c>
      <c r="O1489" s="40"/>
      <c r="P1489" s="200">
        <f t="shared" ref="P1489:P1494" si="11">O1489*H1489</f>
        <v>0</v>
      </c>
      <c r="Q1489" s="200">
        <v>2.5000000000000001E-2</v>
      </c>
      <c r="R1489" s="200">
        <f t="shared" ref="R1489:R1494" si="12">Q1489*H1489</f>
        <v>0.05</v>
      </c>
      <c r="S1489" s="200">
        <v>0</v>
      </c>
      <c r="T1489" s="201">
        <f t="shared" ref="T1489:T1494" si="13">S1489*H1489</f>
        <v>0</v>
      </c>
      <c r="AR1489" s="22" t="s">
        <v>249</v>
      </c>
      <c r="AT1489" s="22" t="s">
        <v>173</v>
      </c>
      <c r="AU1489" s="22" t="s">
        <v>79</v>
      </c>
      <c r="AY1489" s="22" t="s">
        <v>171</v>
      </c>
      <c r="BE1489" s="202">
        <f t="shared" ref="BE1489:BE1494" si="14">IF(N1489="základní",J1489,0)</f>
        <v>0</v>
      </c>
      <c r="BF1489" s="202">
        <f t="shared" ref="BF1489:BF1494" si="15">IF(N1489="snížená",J1489,0)</f>
        <v>0</v>
      </c>
      <c r="BG1489" s="202">
        <f t="shared" ref="BG1489:BG1494" si="16">IF(N1489="zákl. přenesená",J1489,0)</f>
        <v>0</v>
      </c>
      <c r="BH1489" s="202">
        <f t="shared" ref="BH1489:BH1494" si="17">IF(N1489="sníž. přenesená",J1489,0)</f>
        <v>0</v>
      </c>
      <c r="BI1489" s="202">
        <f t="shared" ref="BI1489:BI1494" si="18">IF(N1489="nulová",J1489,0)</f>
        <v>0</v>
      </c>
      <c r="BJ1489" s="22" t="s">
        <v>77</v>
      </c>
      <c r="BK1489" s="202">
        <f t="shared" ref="BK1489:BK1494" si="19">ROUND(I1489*H1489,2)</f>
        <v>0</v>
      </c>
      <c r="BL1489" s="22" t="s">
        <v>249</v>
      </c>
      <c r="BM1489" s="22" t="s">
        <v>2073</v>
      </c>
    </row>
    <row r="1490" spans="2:65" s="1" customFormat="1" ht="31.5" customHeight="1">
      <c r="B1490" s="39"/>
      <c r="C1490" s="191" t="s">
        <v>2074</v>
      </c>
      <c r="D1490" s="191" t="s">
        <v>173</v>
      </c>
      <c r="E1490" s="192" t="s">
        <v>2075</v>
      </c>
      <c r="F1490" s="193" t="s">
        <v>2076</v>
      </c>
      <c r="G1490" s="194" t="s">
        <v>285</v>
      </c>
      <c r="H1490" s="195">
        <v>1</v>
      </c>
      <c r="I1490" s="196"/>
      <c r="J1490" s="197">
        <f t="shared" si="10"/>
        <v>0</v>
      </c>
      <c r="K1490" s="193" t="s">
        <v>21</v>
      </c>
      <c r="L1490" s="59"/>
      <c r="M1490" s="198" t="s">
        <v>21</v>
      </c>
      <c r="N1490" s="199" t="s">
        <v>40</v>
      </c>
      <c r="O1490" s="40"/>
      <c r="P1490" s="200">
        <f t="shared" si="11"/>
        <v>0</v>
      </c>
      <c r="Q1490" s="200">
        <v>2.5000000000000001E-2</v>
      </c>
      <c r="R1490" s="200">
        <f t="shared" si="12"/>
        <v>2.5000000000000001E-2</v>
      </c>
      <c r="S1490" s="200">
        <v>0</v>
      </c>
      <c r="T1490" s="201">
        <f t="shared" si="13"/>
        <v>0</v>
      </c>
      <c r="AR1490" s="22" t="s">
        <v>249</v>
      </c>
      <c r="AT1490" s="22" t="s">
        <v>173</v>
      </c>
      <c r="AU1490" s="22" t="s">
        <v>79</v>
      </c>
      <c r="AY1490" s="22" t="s">
        <v>171</v>
      </c>
      <c r="BE1490" s="202">
        <f t="shared" si="14"/>
        <v>0</v>
      </c>
      <c r="BF1490" s="202">
        <f t="shared" si="15"/>
        <v>0</v>
      </c>
      <c r="BG1490" s="202">
        <f t="shared" si="16"/>
        <v>0</v>
      </c>
      <c r="BH1490" s="202">
        <f t="shared" si="17"/>
        <v>0</v>
      </c>
      <c r="BI1490" s="202">
        <f t="shared" si="18"/>
        <v>0</v>
      </c>
      <c r="BJ1490" s="22" t="s">
        <v>77</v>
      </c>
      <c r="BK1490" s="202">
        <f t="shared" si="19"/>
        <v>0</v>
      </c>
      <c r="BL1490" s="22" t="s">
        <v>249</v>
      </c>
      <c r="BM1490" s="22" t="s">
        <v>2077</v>
      </c>
    </row>
    <row r="1491" spans="2:65" s="1" customFormat="1" ht="31.5" customHeight="1">
      <c r="B1491" s="39"/>
      <c r="C1491" s="191" t="s">
        <v>2078</v>
      </c>
      <c r="D1491" s="191" t="s">
        <v>173</v>
      </c>
      <c r="E1491" s="192" t="s">
        <v>2079</v>
      </c>
      <c r="F1491" s="193" t="s">
        <v>2080</v>
      </c>
      <c r="G1491" s="194" t="s">
        <v>285</v>
      </c>
      <c r="H1491" s="195">
        <v>2</v>
      </c>
      <c r="I1491" s="196"/>
      <c r="J1491" s="197">
        <f t="shared" si="10"/>
        <v>0</v>
      </c>
      <c r="K1491" s="193" t="s">
        <v>21</v>
      </c>
      <c r="L1491" s="59"/>
      <c r="M1491" s="198" t="s">
        <v>21</v>
      </c>
      <c r="N1491" s="199" t="s">
        <v>40</v>
      </c>
      <c r="O1491" s="40"/>
      <c r="P1491" s="200">
        <f t="shared" si="11"/>
        <v>0</v>
      </c>
      <c r="Q1491" s="200">
        <v>2.5000000000000001E-2</v>
      </c>
      <c r="R1491" s="200">
        <f t="shared" si="12"/>
        <v>0.05</v>
      </c>
      <c r="S1491" s="200">
        <v>0</v>
      </c>
      <c r="T1491" s="201">
        <f t="shared" si="13"/>
        <v>0</v>
      </c>
      <c r="AR1491" s="22" t="s">
        <v>249</v>
      </c>
      <c r="AT1491" s="22" t="s">
        <v>173</v>
      </c>
      <c r="AU1491" s="22" t="s">
        <v>79</v>
      </c>
      <c r="AY1491" s="22" t="s">
        <v>171</v>
      </c>
      <c r="BE1491" s="202">
        <f t="shared" si="14"/>
        <v>0</v>
      </c>
      <c r="BF1491" s="202">
        <f t="shared" si="15"/>
        <v>0</v>
      </c>
      <c r="BG1491" s="202">
        <f t="shared" si="16"/>
        <v>0</v>
      </c>
      <c r="BH1491" s="202">
        <f t="shared" si="17"/>
        <v>0</v>
      </c>
      <c r="BI1491" s="202">
        <f t="shared" si="18"/>
        <v>0</v>
      </c>
      <c r="BJ1491" s="22" t="s">
        <v>77</v>
      </c>
      <c r="BK1491" s="202">
        <f t="shared" si="19"/>
        <v>0</v>
      </c>
      <c r="BL1491" s="22" t="s">
        <v>249</v>
      </c>
      <c r="BM1491" s="22" t="s">
        <v>2081</v>
      </c>
    </row>
    <row r="1492" spans="2:65" s="1" customFormat="1" ht="31.5" customHeight="1">
      <c r="B1492" s="39"/>
      <c r="C1492" s="191" t="s">
        <v>2082</v>
      </c>
      <c r="D1492" s="191" t="s">
        <v>173</v>
      </c>
      <c r="E1492" s="192" t="s">
        <v>2083</v>
      </c>
      <c r="F1492" s="193" t="s">
        <v>2084</v>
      </c>
      <c r="G1492" s="194" t="s">
        <v>285</v>
      </c>
      <c r="H1492" s="195">
        <v>1</v>
      </c>
      <c r="I1492" s="196"/>
      <c r="J1492" s="197">
        <f t="shared" si="10"/>
        <v>0</v>
      </c>
      <c r="K1492" s="193" t="s">
        <v>21</v>
      </c>
      <c r="L1492" s="59"/>
      <c r="M1492" s="198" t="s">
        <v>21</v>
      </c>
      <c r="N1492" s="199" t="s">
        <v>40</v>
      </c>
      <c r="O1492" s="40"/>
      <c r="P1492" s="200">
        <f t="shared" si="11"/>
        <v>0</v>
      </c>
      <c r="Q1492" s="200">
        <v>2.5000000000000001E-2</v>
      </c>
      <c r="R1492" s="200">
        <f t="shared" si="12"/>
        <v>2.5000000000000001E-2</v>
      </c>
      <c r="S1492" s="200">
        <v>0</v>
      </c>
      <c r="T1492" s="201">
        <f t="shared" si="13"/>
        <v>0</v>
      </c>
      <c r="AR1492" s="22" t="s">
        <v>249</v>
      </c>
      <c r="AT1492" s="22" t="s">
        <v>173</v>
      </c>
      <c r="AU1492" s="22" t="s">
        <v>79</v>
      </c>
      <c r="AY1492" s="22" t="s">
        <v>171</v>
      </c>
      <c r="BE1492" s="202">
        <f t="shared" si="14"/>
        <v>0</v>
      </c>
      <c r="BF1492" s="202">
        <f t="shared" si="15"/>
        <v>0</v>
      </c>
      <c r="BG1492" s="202">
        <f t="shared" si="16"/>
        <v>0</v>
      </c>
      <c r="BH1492" s="202">
        <f t="shared" si="17"/>
        <v>0</v>
      </c>
      <c r="BI1492" s="202">
        <f t="shared" si="18"/>
        <v>0</v>
      </c>
      <c r="BJ1492" s="22" t="s">
        <v>77</v>
      </c>
      <c r="BK1492" s="202">
        <f t="shared" si="19"/>
        <v>0</v>
      </c>
      <c r="BL1492" s="22" t="s">
        <v>249</v>
      </c>
      <c r="BM1492" s="22" t="s">
        <v>2085</v>
      </c>
    </row>
    <row r="1493" spans="2:65" s="1" customFormat="1" ht="31.5" customHeight="1">
      <c r="B1493" s="39"/>
      <c r="C1493" s="191" t="s">
        <v>2086</v>
      </c>
      <c r="D1493" s="191" t="s">
        <v>173</v>
      </c>
      <c r="E1493" s="192" t="s">
        <v>2087</v>
      </c>
      <c r="F1493" s="193" t="s">
        <v>2088</v>
      </c>
      <c r="G1493" s="194" t="s">
        <v>285</v>
      </c>
      <c r="H1493" s="195">
        <v>4</v>
      </c>
      <c r="I1493" s="196"/>
      <c r="J1493" s="197">
        <f t="shared" si="10"/>
        <v>0</v>
      </c>
      <c r="K1493" s="193" t="s">
        <v>21</v>
      </c>
      <c r="L1493" s="59"/>
      <c r="M1493" s="198" t="s">
        <v>21</v>
      </c>
      <c r="N1493" s="199" t="s">
        <v>40</v>
      </c>
      <c r="O1493" s="40"/>
      <c r="P1493" s="200">
        <f t="shared" si="11"/>
        <v>0</v>
      </c>
      <c r="Q1493" s="200">
        <v>2.5000000000000001E-2</v>
      </c>
      <c r="R1493" s="200">
        <f t="shared" si="12"/>
        <v>0.1</v>
      </c>
      <c r="S1493" s="200">
        <v>0</v>
      </c>
      <c r="T1493" s="201">
        <f t="shared" si="13"/>
        <v>0</v>
      </c>
      <c r="AR1493" s="22" t="s">
        <v>249</v>
      </c>
      <c r="AT1493" s="22" t="s">
        <v>173</v>
      </c>
      <c r="AU1493" s="22" t="s">
        <v>79</v>
      </c>
      <c r="AY1493" s="22" t="s">
        <v>171</v>
      </c>
      <c r="BE1493" s="202">
        <f t="shared" si="14"/>
        <v>0</v>
      </c>
      <c r="BF1493" s="202">
        <f t="shared" si="15"/>
        <v>0</v>
      </c>
      <c r="BG1493" s="202">
        <f t="shared" si="16"/>
        <v>0</v>
      </c>
      <c r="BH1493" s="202">
        <f t="shared" si="17"/>
        <v>0</v>
      </c>
      <c r="BI1493" s="202">
        <f t="shared" si="18"/>
        <v>0</v>
      </c>
      <c r="BJ1493" s="22" t="s">
        <v>77</v>
      </c>
      <c r="BK1493" s="202">
        <f t="shared" si="19"/>
        <v>0</v>
      </c>
      <c r="BL1493" s="22" t="s">
        <v>249</v>
      </c>
      <c r="BM1493" s="22" t="s">
        <v>2089</v>
      </c>
    </row>
    <row r="1494" spans="2:65" s="1" customFormat="1" ht="31.5" customHeight="1">
      <c r="B1494" s="39"/>
      <c r="C1494" s="191" t="s">
        <v>2090</v>
      </c>
      <c r="D1494" s="191" t="s">
        <v>173</v>
      </c>
      <c r="E1494" s="192" t="s">
        <v>2091</v>
      </c>
      <c r="F1494" s="193" t="s">
        <v>2092</v>
      </c>
      <c r="G1494" s="194" t="s">
        <v>285</v>
      </c>
      <c r="H1494" s="195">
        <v>6</v>
      </c>
      <c r="I1494" s="196"/>
      <c r="J1494" s="197">
        <f t="shared" si="10"/>
        <v>0</v>
      </c>
      <c r="K1494" s="193" t="s">
        <v>21</v>
      </c>
      <c r="L1494" s="59"/>
      <c r="M1494" s="198" t="s">
        <v>21</v>
      </c>
      <c r="N1494" s="199" t="s">
        <v>40</v>
      </c>
      <c r="O1494" s="40"/>
      <c r="P1494" s="200">
        <f t="shared" si="11"/>
        <v>0</v>
      </c>
      <c r="Q1494" s="200">
        <v>2.5000000000000001E-2</v>
      </c>
      <c r="R1494" s="200">
        <f t="shared" si="12"/>
        <v>0.15000000000000002</v>
      </c>
      <c r="S1494" s="200">
        <v>0</v>
      </c>
      <c r="T1494" s="201">
        <f t="shared" si="13"/>
        <v>0</v>
      </c>
      <c r="AR1494" s="22" t="s">
        <v>249</v>
      </c>
      <c r="AT1494" s="22" t="s">
        <v>173</v>
      </c>
      <c r="AU1494" s="22" t="s">
        <v>79</v>
      </c>
      <c r="AY1494" s="22" t="s">
        <v>171</v>
      </c>
      <c r="BE1494" s="202">
        <f t="shared" si="14"/>
        <v>0</v>
      </c>
      <c r="BF1494" s="202">
        <f t="shared" si="15"/>
        <v>0</v>
      </c>
      <c r="BG1494" s="202">
        <f t="shared" si="16"/>
        <v>0</v>
      </c>
      <c r="BH1494" s="202">
        <f t="shared" si="17"/>
        <v>0</v>
      </c>
      <c r="BI1494" s="202">
        <f t="shared" si="18"/>
        <v>0</v>
      </c>
      <c r="BJ1494" s="22" t="s">
        <v>77</v>
      </c>
      <c r="BK1494" s="202">
        <f t="shared" si="19"/>
        <v>0</v>
      </c>
      <c r="BL1494" s="22" t="s">
        <v>249</v>
      </c>
      <c r="BM1494" s="22" t="s">
        <v>2093</v>
      </c>
    </row>
    <row r="1495" spans="2:65" s="11" customFormat="1">
      <c r="B1495" s="203"/>
      <c r="C1495" s="204"/>
      <c r="D1495" s="205" t="s">
        <v>180</v>
      </c>
      <c r="E1495" s="206" t="s">
        <v>21</v>
      </c>
      <c r="F1495" s="207" t="s">
        <v>201</v>
      </c>
      <c r="G1495" s="204"/>
      <c r="H1495" s="208">
        <v>6</v>
      </c>
      <c r="I1495" s="209"/>
      <c r="J1495" s="204"/>
      <c r="K1495" s="204"/>
      <c r="L1495" s="210"/>
      <c r="M1495" s="211"/>
      <c r="N1495" s="212"/>
      <c r="O1495" s="212"/>
      <c r="P1495" s="212"/>
      <c r="Q1495" s="212"/>
      <c r="R1495" s="212"/>
      <c r="S1495" s="212"/>
      <c r="T1495" s="213"/>
      <c r="AT1495" s="214" t="s">
        <v>180</v>
      </c>
      <c r="AU1495" s="214" t="s">
        <v>79</v>
      </c>
      <c r="AV1495" s="11" t="s">
        <v>79</v>
      </c>
      <c r="AW1495" s="11" t="s">
        <v>33</v>
      </c>
      <c r="AX1495" s="11" t="s">
        <v>69</v>
      </c>
      <c r="AY1495" s="214" t="s">
        <v>171</v>
      </c>
    </row>
    <row r="1496" spans="2:65" s="1" customFormat="1" ht="31.5" customHeight="1">
      <c r="B1496" s="39"/>
      <c r="C1496" s="191" t="s">
        <v>2094</v>
      </c>
      <c r="D1496" s="191" t="s">
        <v>173</v>
      </c>
      <c r="E1496" s="192" t="s">
        <v>2095</v>
      </c>
      <c r="F1496" s="193" t="s">
        <v>2096</v>
      </c>
      <c r="G1496" s="194" t="s">
        <v>285</v>
      </c>
      <c r="H1496" s="195">
        <v>4</v>
      </c>
      <c r="I1496" s="196"/>
      <c r="J1496" s="197">
        <f>ROUND(I1496*H1496,2)</f>
        <v>0</v>
      </c>
      <c r="K1496" s="193" t="s">
        <v>21</v>
      </c>
      <c r="L1496" s="59"/>
      <c r="M1496" s="198" t="s">
        <v>21</v>
      </c>
      <c r="N1496" s="199" t="s">
        <v>40</v>
      </c>
      <c r="O1496" s="40"/>
      <c r="P1496" s="200">
        <f>O1496*H1496</f>
        <v>0</v>
      </c>
      <c r="Q1496" s="200">
        <v>2.5000000000000001E-2</v>
      </c>
      <c r="R1496" s="200">
        <f>Q1496*H1496</f>
        <v>0.1</v>
      </c>
      <c r="S1496" s="200">
        <v>0</v>
      </c>
      <c r="T1496" s="201">
        <f>S1496*H1496</f>
        <v>0</v>
      </c>
      <c r="AR1496" s="22" t="s">
        <v>249</v>
      </c>
      <c r="AT1496" s="22" t="s">
        <v>173</v>
      </c>
      <c r="AU1496" s="22" t="s">
        <v>79</v>
      </c>
      <c r="AY1496" s="22" t="s">
        <v>171</v>
      </c>
      <c r="BE1496" s="202">
        <f>IF(N1496="základní",J1496,0)</f>
        <v>0</v>
      </c>
      <c r="BF1496" s="202">
        <f>IF(N1496="snížená",J1496,0)</f>
        <v>0</v>
      </c>
      <c r="BG1496" s="202">
        <f>IF(N1496="zákl. přenesená",J1496,0)</f>
        <v>0</v>
      </c>
      <c r="BH1496" s="202">
        <f>IF(N1496="sníž. přenesená",J1496,0)</f>
        <v>0</v>
      </c>
      <c r="BI1496" s="202">
        <f>IF(N1496="nulová",J1496,0)</f>
        <v>0</v>
      </c>
      <c r="BJ1496" s="22" t="s">
        <v>77</v>
      </c>
      <c r="BK1496" s="202">
        <f>ROUND(I1496*H1496,2)</f>
        <v>0</v>
      </c>
      <c r="BL1496" s="22" t="s">
        <v>249</v>
      </c>
      <c r="BM1496" s="22" t="s">
        <v>2097</v>
      </c>
    </row>
    <row r="1497" spans="2:65" s="11" customFormat="1">
      <c r="B1497" s="203"/>
      <c r="C1497" s="204"/>
      <c r="D1497" s="205" t="s">
        <v>180</v>
      </c>
      <c r="E1497" s="206" t="s">
        <v>21</v>
      </c>
      <c r="F1497" s="207" t="s">
        <v>178</v>
      </c>
      <c r="G1497" s="204"/>
      <c r="H1497" s="208">
        <v>4</v>
      </c>
      <c r="I1497" s="209"/>
      <c r="J1497" s="204"/>
      <c r="K1497" s="204"/>
      <c r="L1497" s="210"/>
      <c r="M1497" s="211"/>
      <c r="N1497" s="212"/>
      <c r="O1497" s="212"/>
      <c r="P1497" s="212"/>
      <c r="Q1497" s="212"/>
      <c r="R1497" s="212"/>
      <c r="S1497" s="212"/>
      <c r="T1497" s="213"/>
      <c r="AT1497" s="214" t="s">
        <v>180</v>
      </c>
      <c r="AU1497" s="214" t="s">
        <v>79</v>
      </c>
      <c r="AV1497" s="11" t="s">
        <v>79</v>
      </c>
      <c r="AW1497" s="11" t="s">
        <v>33</v>
      </c>
      <c r="AX1497" s="11" t="s">
        <v>69</v>
      </c>
      <c r="AY1497" s="214" t="s">
        <v>171</v>
      </c>
    </row>
    <row r="1498" spans="2:65" s="1" customFormat="1" ht="31.5" customHeight="1">
      <c r="B1498" s="39"/>
      <c r="C1498" s="191" t="s">
        <v>2098</v>
      </c>
      <c r="D1498" s="191" t="s">
        <v>173</v>
      </c>
      <c r="E1498" s="192" t="s">
        <v>2099</v>
      </c>
      <c r="F1498" s="193" t="s">
        <v>2100</v>
      </c>
      <c r="G1498" s="194" t="s">
        <v>285</v>
      </c>
      <c r="H1498" s="195">
        <v>1</v>
      </c>
      <c r="I1498" s="196"/>
      <c r="J1498" s="197">
        <f>ROUND(I1498*H1498,2)</f>
        <v>0</v>
      </c>
      <c r="K1498" s="193" t="s">
        <v>21</v>
      </c>
      <c r="L1498" s="59"/>
      <c r="M1498" s="198" t="s">
        <v>21</v>
      </c>
      <c r="N1498" s="199" t="s">
        <v>40</v>
      </c>
      <c r="O1498" s="40"/>
      <c r="P1498" s="200">
        <f>O1498*H1498</f>
        <v>0</v>
      </c>
      <c r="Q1498" s="200">
        <v>2.5000000000000001E-2</v>
      </c>
      <c r="R1498" s="200">
        <f>Q1498*H1498</f>
        <v>2.5000000000000001E-2</v>
      </c>
      <c r="S1498" s="200">
        <v>0</v>
      </c>
      <c r="T1498" s="201">
        <f>S1498*H1498</f>
        <v>0</v>
      </c>
      <c r="AR1498" s="22" t="s">
        <v>249</v>
      </c>
      <c r="AT1498" s="22" t="s">
        <v>173</v>
      </c>
      <c r="AU1498" s="22" t="s">
        <v>79</v>
      </c>
      <c r="AY1498" s="22" t="s">
        <v>171</v>
      </c>
      <c r="BE1498" s="202">
        <f>IF(N1498="základní",J1498,0)</f>
        <v>0</v>
      </c>
      <c r="BF1498" s="202">
        <f>IF(N1498="snížená",J1498,0)</f>
        <v>0</v>
      </c>
      <c r="BG1498" s="202">
        <f>IF(N1498="zákl. přenesená",J1498,0)</f>
        <v>0</v>
      </c>
      <c r="BH1498" s="202">
        <f>IF(N1498="sníž. přenesená",J1498,0)</f>
        <v>0</v>
      </c>
      <c r="BI1498" s="202">
        <f>IF(N1498="nulová",J1498,0)</f>
        <v>0</v>
      </c>
      <c r="BJ1498" s="22" t="s">
        <v>77</v>
      </c>
      <c r="BK1498" s="202">
        <f>ROUND(I1498*H1498,2)</f>
        <v>0</v>
      </c>
      <c r="BL1498" s="22" t="s">
        <v>249</v>
      </c>
      <c r="BM1498" s="22" t="s">
        <v>2101</v>
      </c>
    </row>
    <row r="1499" spans="2:65" s="1" customFormat="1" ht="31.5" customHeight="1">
      <c r="B1499" s="39"/>
      <c r="C1499" s="191" t="s">
        <v>2102</v>
      </c>
      <c r="D1499" s="191" t="s">
        <v>173</v>
      </c>
      <c r="E1499" s="192" t="s">
        <v>2103</v>
      </c>
      <c r="F1499" s="193" t="s">
        <v>2104</v>
      </c>
      <c r="G1499" s="194" t="s">
        <v>176</v>
      </c>
      <c r="H1499" s="195">
        <v>95</v>
      </c>
      <c r="I1499" s="196"/>
      <c r="J1499" s="197">
        <f>ROUND(I1499*H1499,2)</f>
        <v>0</v>
      </c>
      <c r="K1499" s="193" t="s">
        <v>21</v>
      </c>
      <c r="L1499" s="59"/>
      <c r="M1499" s="198" t="s">
        <v>21</v>
      </c>
      <c r="N1499" s="199" t="s">
        <v>40</v>
      </c>
      <c r="O1499" s="40"/>
      <c r="P1499" s="200">
        <f>O1499*H1499</f>
        <v>0</v>
      </c>
      <c r="Q1499" s="200">
        <v>0</v>
      </c>
      <c r="R1499" s="200">
        <f>Q1499*H1499</f>
        <v>0</v>
      </c>
      <c r="S1499" s="200">
        <v>0</v>
      </c>
      <c r="T1499" s="201">
        <f>S1499*H1499</f>
        <v>0</v>
      </c>
      <c r="AR1499" s="22" t="s">
        <v>178</v>
      </c>
      <c r="AT1499" s="22" t="s">
        <v>173</v>
      </c>
      <c r="AU1499" s="22" t="s">
        <v>79</v>
      </c>
      <c r="AY1499" s="22" t="s">
        <v>171</v>
      </c>
      <c r="BE1499" s="202">
        <f>IF(N1499="základní",J1499,0)</f>
        <v>0</v>
      </c>
      <c r="BF1499" s="202">
        <f>IF(N1499="snížená",J1499,0)</f>
        <v>0</v>
      </c>
      <c r="BG1499" s="202">
        <f>IF(N1499="zákl. přenesená",J1499,0)</f>
        <v>0</v>
      </c>
      <c r="BH1499" s="202">
        <f>IF(N1499="sníž. přenesená",J1499,0)</f>
        <v>0</v>
      </c>
      <c r="BI1499" s="202">
        <f>IF(N1499="nulová",J1499,0)</f>
        <v>0</v>
      </c>
      <c r="BJ1499" s="22" t="s">
        <v>77</v>
      </c>
      <c r="BK1499" s="202">
        <f>ROUND(I1499*H1499,2)</f>
        <v>0</v>
      </c>
      <c r="BL1499" s="22" t="s">
        <v>178</v>
      </c>
      <c r="BM1499" s="22" t="s">
        <v>2105</v>
      </c>
    </row>
    <row r="1500" spans="2:65" s="1" customFormat="1" ht="44.25" customHeight="1">
      <c r="B1500" s="39"/>
      <c r="C1500" s="191" t="s">
        <v>2106</v>
      </c>
      <c r="D1500" s="191" t="s">
        <v>173</v>
      </c>
      <c r="E1500" s="192" t="s">
        <v>2107</v>
      </c>
      <c r="F1500" s="193" t="s">
        <v>2108</v>
      </c>
      <c r="G1500" s="194" t="s">
        <v>2109</v>
      </c>
      <c r="H1500" s="195">
        <v>411.7</v>
      </c>
      <c r="I1500" s="196"/>
      <c r="J1500" s="197">
        <f>ROUND(I1500*H1500,2)</f>
        <v>0</v>
      </c>
      <c r="K1500" s="193" t="s">
        <v>21</v>
      </c>
      <c r="L1500" s="59"/>
      <c r="M1500" s="198" t="s">
        <v>21</v>
      </c>
      <c r="N1500" s="199" t="s">
        <v>40</v>
      </c>
      <c r="O1500" s="40"/>
      <c r="P1500" s="200">
        <f>O1500*H1500</f>
        <v>0</v>
      </c>
      <c r="Q1500" s="200">
        <v>1E-3</v>
      </c>
      <c r="R1500" s="200">
        <f>Q1500*H1500</f>
        <v>0.41170000000000001</v>
      </c>
      <c r="S1500" s="200">
        <v>0</v>
      </c>
      <c r="T1500" s="201">
        <f>S1500*H1500</f>
        <v>0</v>
      </c>
      <c r="AR1500" s="22" t="s">
        <v>249</v>
      </c>
      <c r="AT1500" s="22" t="s">
        <v>173</v>
      </c>
      <c r="AU1500" s="22" t="s">
        <v>79</v>
      </c>
      <c r="AY1500" s="22" t="s">
        <v>171</v>
      </c>
      <c r="BE1500" s="202">
        <f>IF(N1500="základní",J1500,0)</f>
        <v>0</v>
      </c>
      <c r="BF1500" s="202">
        <f>IF(N1500="snížená",J1500,0)</f>
        <v>0</v>
      </c>
      <c r="BG1500" s="202">
        <f>IF(N1500="zákl. přenesená",J1500,0)</f>
        <v>0</v>
      </c>
      <c r="BH1500" s="202">
        <f>IF(N1500="sníž. přenesená",J1500,0)</f>
        <v>0</v>
      </c>
      <c r="BI1500" s="202">
        <f>IF(N1500="nulová",J1500,0)</f>
        <v>0</v>
      </c>
      <c r="BJ1500" s="22" t="s">
        <v>77</v>
      </c>
      <c r="BK1500" s="202">
        <f>ROUND(I1500*H1500,2)</f>
        <v>0</v>
      </c>
      <c r="BL1500" s="22" t="s">
        <v>249</v>
      </c>
      <c r="BM1500" s="22" t="s">
        <v>2110</v>
      </c>
    </row>
    <row r="1501" spans="2:65" s="11" customFormat="1">
      <c r="B1501" s="203"/>
      <c r="C1501" s="204"/>
      <c r="D1501" s="205" t="s">
        <v>180</v>
      </c>
      <c r="E1501" s="206" t="s">
        <v>21</v>
      </c>
      <c r="F1501" s="207" t="s">
        <v>2111</v>
      </c>
      <c r="G1501" s="204"/>
      <c r="H1501" s="208">
        <v>411.7</v>
      </c>
      <c r="I1501" s="209"/>
      <c r="J1501" s="204"/>
      <c r="K1501" s="204"/>
      <c r="L1501" s="210"/>
      <c r="M1501" s="211"/>
      <c r="N1501" s="212"/>
      <c r="O1501" s="212"/>
      <c r="P1501" s="212"/>
      <c r="Q1501" s="212"/>
      <c r="R1501" s="212"/>
      <c r="S1501" s="212"/>
      <c r="T1501" s="213"/>
      <c r="AT1501" s="214" t="s">
        <v>180</v>
      </c>
      <c r="AU1501" s="214" t="s">
        <v>79</v>
      </c>
      <c r="AV1501" s="11" t="s">
        <v>79</v>
      </c>
      <c r="AW1501" s="11" t="s">
        <v>33</v>
      </c>
      <c r="AX1501" s="11" t="s">
        <v>69</v>
      </c>
      <c r="AY1501" s="214" t="s">
        <v>171</v>
      </c>
    </row>
    <row r="1502" spans="2:65" s="1" customFormat="1" ht="57" customHeight="1">
      <c r="B1502" s="39"/>
      <c r="C1502" s="191" t="s">
        <v>2112</v>
      </c>
      <c r="D1502" s="191" t="s">
        <v>173</v>
      </c>
      <c r="E1502" s="192" t="s">
        <v>2113</v>
      </c>
      <c r="F1502" s="193" t="s">
        <v>2114</v>
      </c>
      <c r="G1502" s="194" t="s">
        <v>285</v>
      </c>
      <c r="H1502" s="195">
        <v>1</v>
      </c>
      <c r="I1502" s="196"/>
      <c r="J1502" s="197">
        <f t="shared" ref="J1502:J1507" si="20">ROUND(I1502*H1502,2)</f>
        <v>0</v>
      </c>
      <c r="K1502" s="193" t="s">
        <v>21</v>
      </c>
      <c r="L1502" s="59"/>
      <c r="M1502" s="198" t="s">
        <v>21</v>
      </c>
      <c r="N1502" s="199" t="s">
        <v>40</v>
      </c>
      <c r="O1502" s="40"/>
      <c r="P1502" s="200">
        <f t="shared" ref="P1502:P1507" si="21">O1502*H1502</f>
        <v>0</v>
      </c>
      <c r="Q1502" s="200">
        <v>4.5000999999999998</v>
      </c>
      <c r="R1502" s="200">
        <f t="shared" ref="R1502:R1507" si="22">Q1502*H1502</f>
        <v>4.5000999999999998</v>
      </c>
      <c r="S1502" s="200">
        <v>0</v>
      </c>
      <c r="T1502" s="201">
        <f t="shared" ref="T1502:T1507" si="23">S1502*H1502</f>
        <v>0</v>
      </c>
      <c r="AR1502" s="22" t="s">
        <v>249</v>
      </c>
      <c r="AT1502" s="22" t="s">
        <v>173</v>
      </c>
      <c r="AU1502" s="22" t="s">
        <v>79</v>
      </c>
      <c r="AY1502" s="22" t="s">
        <v>171</v>
      </c>
      <c r="BE1502" s="202">
        <f t="shared" ref="BE1502:BE1507" si="24">IF(N1502="základní",J1502,0)</f>
        <v>0</v>
      </c>
      <c r="BF1502" s="202">
        <f t="shared" ref="BF1502:BF1507" si="25">IF(N1502="snížená",J1502,0)</f>
        <v>0</v>
      </c>
      <c r="BG1502" s="202">
        <f t="shared" ref="BG1502:BG1507" si="26">IF(N1502="zákl. přenesená",J1502,0)</f>
        <v>0</v>
      </c>
      <c r="BH1502" s="202">
        <f t="shared" ref="BH1502:BH1507" si="27">IF(N1502="sníž. přenesená",J1502,0)</f>
        <v>0</v>
      </c>
      <c r="BI1502" s="202">
        <f t="shared" ref="BI1502:BI1507" si="28">IF(N1502="nulová",J1502,0)</f>
        <v>0</v>
      </c>
      <c r="BJ1502" s="22" t="s">
        <v>77</v>
      </c>
      <c r="BK1502" s="202">
        <f t="shared" ref="BK1502:BK1507" si="29">ROUND(I1502*H1502,2)</f>
        <v>0</v>
      </c>
      <c r="BL1502" s="22" t="s">
        <v>249</v>
      </c>
      <c r="BM1502" s="22" t="s">
        <v>2115</v>
      </c>
    </row>
    <row r="1503" spans="2:65" s="1" customFormat="1" ht="44.25" customHeight="1">
      <c r="B1503" s="39"/>
      <c r="C1503" s="191" t="s">
        <v>2116</v>
      </c>
      <c r="D1503" s="191" t="s">
        <v>173</v>
      </c>
      <c r="E1503" s="192" t="s">
        <v>2117</v>
      </c>
      <c r="F1503" s="193" t="s">
        <v>2118</v>
      </c>
      <c r="G1503" s="194" t="s">
        <v>285</v>
      </c>
      <c r="H1503" s="195">
        <v>1</v>
      </c>
      <c r="I1503" s="196"/>
      <c r="J1503" s="197">
        <f t="shared" si="20"/>
        <v>0</v>
      </c>
      <c r="K1503" s="193" t="s">
        <v>21</v>
      </c>
      <c r="L1503" s="59"/>
      <c r="M1503" s="198" t="s">
        <v>21</v>
      </c>
      <c r="N1503" s="199" t="s">
        <v>40</v>
      </c>
      <c r="O1503" s="40"/>
      <c r="P1503" s="200">
        <f t="shared" si="21"/>
        <v>0</v>
      </c>
      <c r="Q1503" s="200">
        <v>4.5000999999999998</v>
      </c>
      <c r="R1503" s="200">
        <f t="shared" si="22"/>
        <v>4.5000999999999998</v>
      </c>
      <c r="S1503" s="200">
        <v>0</v>
      </c>
      <c r="T1503" s="201">
        <f t="shared" si="23"/>
        <v>0</v>
      </c>
      <c r="AR1503" s="22" t="s">
        <v>249</v>
      </c>
      <c r="AT1503" s="22" t="s">
        <v>173</v>
      </c>
      <c r="AU1503" s="22" t="s">
        <v>79</v>
      </c>
      <c r="AY1503" s="22" t="s">
        <v>171</v>
      </c>
      <c r="BE1503" s="202">
        <f t="shared" si="24"/>
        <v>0</v>
      </c>
      <c r="BF1503" s="202">
        <f t="shared" si="25"/>
        <v>0</v>
      </c>
      <c r="BG1503" s="202">
        <f t="shared" si="26"/>
        <v>0</v>
      </c>
      <c r="BH1503" s="202">
        <f t="shared" si="27"/>
        <v>0</v>
      </c>
      <c r="BI1503" s="202">
        <f t="shared" si="28"/>
        <v>0</v>
      </c>
      <c r="BJ1503" s="22" t="s">
        <v>77</v>
      </c>
      <c r="BK1503" s="202">
        <f t="shared" si="29"/>
        <v>0</v>
      </c>
      <c r="BL1503" s="22" t="s">
        <v>249</v>
      </c>
      <c r="BM1503" s="22" t="s">
        <v>2119</v>
      </c>
    </row>
    <row r="1504" spans="2:65" s="1" customFormat="1" ht="57" customHeight="1">
      <c r="B1504" s="39"/>
      <c r="C1504" s="191" t="s">
        <v>2120</v>
      </c>
      <c r="D1504" s="191" t="s">
        <v>173</v>
      </c>
      <c r="E1504" s="192" t="s">
        <v>2121</v>
      </c>
      <c r="F1504" s="193" t="s">
        <v>2122</v>
      </c>
      <c r="G1504" s="194" t="s">
        <v>285</v>
      </c>
      <c r="H1504" s="195">
        <v>1</v>
      </c>
      <c r="I1504" s="196"/>
      <c r="J1504" s="197">
        <f t="shared" si="20"/>
        <v>0</v>
      </c>
      <c r="K1504" s="193" t="s">
        <v>21</v>
      </c>
      <c r="L1504" s="59"/>
      <c r="M1504" s="198" t="s">
        <v>21</v>
      </c>
      <c r="N1504" s="199" t="s">
        <v>40</v>
      </c>
      <c r="O1504" s="40"/>
      <c r="P1504" s="200">
        <f t="shared" si="21"/>
        <v>0</v>
      </c>
      <c r="Q1504" s="200">
        <v>3.5001000000000002</v>
      </c>
      <c r="R1504" s="200">
        <f t="shared" si="22"/>
        <v>3.5001000000000002</v>
      </c>
      <c r="S1504" s="200">
        <v>0</v>
      </c>
      <c r="T1504" s="201">
        <f t="shared" si="23"/>
        <v>0</v>
      </c>
      <c r="AR1504" s="22" t="s">
        <v>249</v>
      </c>
      <c r="AT1504" s="22" t="s">
        <v>173</v>
      </c>
      <c r="AU1504" s="22" t="s">
        <v>79</v>
      </c>
      <c r="AY1504" s="22" t="s">
        <v>171</v>
      </c>
      <c r="BE1504" s="202">
        <f t="shared" si="24"/>
        <v>0</v>
      </c>
      <c r="BF1504" s="202">
        <f t="shared" si="25"/>
        <v>0</v>
      </c>
      <c r="BG1504" s="202">
        <f t="shared" si="26"/>
        <v>0</v>
      </c>
      <c r="BH1504" s="202">
        <f t="shared" si="27"/>
        <v>0</v>
      </c>
      <c r="BI1504" s="202">
        <f t="shared" si="28"/>
        <v>0</v>
      </c>
      <c r="BJ1504" s="22" t="s">
        <v>77</v>
      </c>
      <c r="BK1504" s="202">
        <f t="shared" si="29"/>
        <v>0</v>
      </c>
      <c r="BL1504" s="22" t="s">
        <v>249</v>
      </c>
      <c r="BM1504" s="22" t="s">
        <v>2123</v>
      </c>
    </row>
    <row r="1505" spans="2:65" s="1" customFormat="1" ht="44.25" customHeight="1">
      <c r="B1505" s="39"/>
      <c r="C1505" s="191" t="s">
        <v>2124</v>
      </c>
      <c r="D1505" s="191" t="s">
        <v>173</v>
      </c>
      <c r="E1505" s="192" t="s">
        <v>2125</v>
      </c>
      <c r="F1505" s="193" t="s">
        <v>2126</v>
      </c>
      <c r="G1505" s="194" t="s">
        <v>411</v>
      </c>
      <c r="H1505" s="195">
        <v>8.1</v>
      </c>
      <c r="I1505" s="196"/>
      <c r="J1505" s="197">
        <f t="shared" si="20"/>
        <v>0</v>
      </c>
      <c r="K1505" s="193" t="s">
        <v>21</v>
      </c>
      <c r="L1505" s="59"/>
      <c r="M1505" s="198" t="s">
        <v>21</v>
      </c>
      <c r="N1505" s="199" t="s">
        <v>40</v>
      </c>
      <c r="O1505" s="40"/>
      <c r="P1505" s="200">
        <f t="shared" si="21"/>
        <v>0</v>
      </c>
      <c r="Q1505" s="200">
        <v>0.03</v>
      </c>
      <c r="R1505" s="200">
        <f t="shared" si="22"/>
        <v>0.24299999999999999</v>
      </c>
      <c r="S1505" s="200">
        <v>0</v>
      </c>
      <c r="T1505" s="201">
        <f t="shared" si="23"/>
        <v>0</v>
      </c>
      <c r="AR1505" s="22" t="s">
        <v>249</v>
      </c>
      <c r="AT1505" s="22" t="s">
        <v>173</v>
      </c>
      <c r="AU1505" s="22" t="s">
        <v>79</v>
      </c>
      <c r="AY1505" s="22" t="s">
        <v>171</v>
      </c>
      <c r="BE1505" s="202">
        <f t="shared" si="24"/>
        <v>0</v>
      </c>
      <c r="BF1505" s="202">
        <f t="shared" si="25"/>
        <v>0</v>
      </c>
      <c r="BG1505" s="202">
        <f t="shared" si="26"/>
        <v>0</v>
      </c>
      <c r="BH1505" s="202">
        <f t="shared" si="27"/>
        <v>0</v>
      </c>
      <c r="BI1505" s="202">
        <f t="shared" si="28"/>
        <v>0</v>
      </c>
      <c r="BJ1505" s="22" t="s">
        <v>77</v>
      </c>
      <c r="BK1505" s="202">
        <f t="shared" si="29"/>
        <v>0</v>
      </c>
      <c r="BL1505" s="22" t="s">
        <v>249</v>
      </c>
      <c r="BM1505" s="22" t="s">
        <v>2127</v>
      </c>
    </row>
    <row r="1506" spans="2:65" s="1" customFormat="1" ht="44.25" customHeight="1">
      <c r="B1506" s="39"/>
      <c r="C1506" s="191" t="s">
        <v>2128</v>
      </c>
      <c r="D1506" s="191" t="s">
        <v>173</v>
      </c>
      <c r="E1506" s="192" t="s">
        <v>2129</v>
      </c>
      <c r="F1506" s="193" t="s">
        <v>2130</v>
      </c>
      <c r="G1506" s="194" t="s">
        <v>411</v>
      </c>
      <c r="H1506" s="195">
        <v>5.4</v>
      </c>
      <c r="I1506" s="196"/>
      <c r="J1506" s="197">
        <f t="shared" si="20"/>
        <v>0</v>
      </c>
      <c r="K1506" s="193" t="s">
        <v>21</v>
      </c>
      <c r="L1506" s="59"/>
      <c r="M1506" s="198" t="s">
        <v>21</v>
      </c>
      <c r="N1506" s="199" t="s">
        <v>40</v>
      </c>
      <c r="O1506" s="40"/>
      <c r="P1506" s="200">
        <f t="shared" si="21"/>
        <v>0</v>
      </c>
      <c r="Q1506" s="200">
        <v>0.03</v>
      </c>
      <c r="R1506" s="200">
        <f t="shared" si="22"/>
        <v>0.16200000000000001</v>
      </c>
      <c r="S1506" s="200">
        <v>0</v>
      </c>
      <c r="T1506" s="201">
        <f t="shared" si="23"/>
        <v>0</v>
      </c>
      <c r="AR1506" s="22" t="s">
        <v>249</v>
      </c>
      <c r="AT1506" s="22" t="s">
        <v>173</v>
      </c>
      <c r="AU1506" s="22" t="s">
        <v>79</v>
      </c>
      <c r="AY1506" s="22" t="s">
        <v>171</v>
      </c>
      <c r="BE1506" s="202">
        <f t="shared" si="24"/>
        <v>0</v>
      </c>
      <c r="BF1506" s="202">
        <f t="shared" si="25"/>
        <v>0</v>
      </c>
      <c r="BG1506" s="202">
        <f t="shared" si="26"/>
        <v>0</v>
      </c>
      <c r="BH1506" s="202">
        <f t="shared" si="27"/>
        <v>0</v>
      </c>
      <c r="BI1506" s="202">
        <f t="shared" si="28"/>
        <v>0</v>
      </c>
      <c r="BJ1506" s="22" t="s">
        <v>77</v>
      </c>
      <c r="BK1506" s="202">
        <f t="shared" si="29"/>
        <v>0</v>
      </c>
      <c r="BL1506" s="22" t="s">
        <v>249</v>
      </c>
      <c r="BM1506" s="22" t="s">
        <v>2131</v>
      </c>
    </row>
    <row r="1507" spans="2:65" s="1" customFormat="1" ht="44.25" customHeight="1">
      <c r="B1507" s="39"/>
      <c r="C1507" s="191" t="s">
        <v>2132</v>
      </c>
      <c r="D1507" s="191" t="s">
        <v>173</v>
      </c>
      <c r="E1507" s="192" t="s">
        <v>2133</v>
      </c>
      <c r="F1507" s="193" t="s">
        <v>2134</v>
      </c>
      <c r="G1507" s="194" t="s">
        <v>411</v>
      </c>
      <c r="H1507" s="195">
        <v>30.8</v>
      </c>
      <c r="I1507" s="196"/>
      <c r="J1507" s="197">
        <f t="shared" si="20"/>
        <v>0</v>
      </c>
      <c r="K1507" s="193" t="s">
        <v>21</v>
      </c>
      <c r="L1507" s="59"/>
      <c r="M1507" s="198" t="s">
        <v>21</v>
      </c>
      <c r="N1507" s="199" t="s">
        <v>40</v>
      </c>
      <c r="O1507" s="40"/>
      <c r="P1507" s="200">
        <f t="shared" si="21"/>
        <v>0</v>
      </c>
      <c r="Q1507" s="200">
        <v>8.0000000000000002E-3</v>
      </c>
      <c r="R1507" s="200">
        <f t="shared" si="22"/>
        <v>0.24640000000000001</v>
      </c>
      <c r="S1507" s="200">
        <v>0</v>
      </c>
      <c r="T1507" s="201">
        <f t="shared" si="23"/>
        <v>0</v>
      </c>
      <c r="AR1507" s="22" t="s">
        <v>249</v>
      </c>
      <c r="AT1507" s="22" t="s">
        <v>173</v>
      </c>
      <c r="AU1507" s="22" t="s">
        <v>79</v>
      </c>
      <c r="AY1507" s="22" t="s">
        <v>171</v>
      </c>
      <c r="BE1507" s="202">
        <f t="shared" si="24"/>
        <v>0</v>
      </c>
      <c r="BF1507" s="202">
        <f t="shared" si="25"/>
        <v>0</v>
      </c>
      <c r="BG1507" s="202">
        <f t="shared" si="26"/>
        <v>0</v>
      </c>
      <c r="BH1507" s="202">
        <f t="shared" si="27"/>
        <v>0</v>
      </c>
      <c r="BI1507" s="202">
        <f t="shared" si="28"/>
        <v>0</v>
      </c>
      <c r="BJ1507" s="22" t="s">
        <v>77</v>
      </c>
      <c r="BK1507" s="202">
        <f t="shared" si="29"/>
        <v>0</v>
      </c>
      <c r="BL1507" s="22" t="s">
        <v>249</v>
      </c>
      <c r="BM1507" s="22" t="s">
        <v>2135</v>
      </c>
    </row>
    <row r="1508" spans="2:65" s="11" customFormat="1">
      <c r="B1508" s="203"/>
      <c r="C1508" s="204"/>
      <c r="D1508" s="205" t="s">
        <v>180</v>
      </c>
      <c r="E1508" s="206" t="s">
        <v>21</v>
      </c>
      <c r="F1508" s="207" t="s">
        <v>2136</v>
      </c>
      <c r="G1508" s="204"/>
      <c r="H1508" s="208">
        <v>30.8</v>
      </c>
      <c r="I1508" s="209"/>
      <c r="J1508" s="204"/>
      <c r="K1508" s="204"/>
      <c r="L1508" s="210"/>
      <c r="M1508" s="211"/>
      <c r="N1508" s="212"/>
      <c r="O1508" s="212"/>
      <c r="P1508" s="212"/>
      <c r="Q1508" s="212"/>
      <c r="R1508" s="212"/>
      <c r="S1508" s="212"/>
      <c r="T1508" s="213"/>
      <c r="AT1508" s="214" t="s">
        <v>180</v>
      </c>
      <c r="AU1508" s="214" t="s">
        <v>79</v>
      </c>
      <c r="AV1508" s="11" t="s">
        <v>79</v>
      </c>
      <c r="AW1508" s="11" t="s">
        <v>33</v>
      </c>
      <c r="AX1508" s="11" t="s">
        <v>77</v>
      </c>
      <c r="AY1508" s="214" t="s">
        <v>171</v>
      </c>
    </row>
    <row r="1509" spans="2:65" s="1" customFormat="1" ht="44.25" customHeight="1">
      <c r="B1509" s="39"/>
      <c r="C1509" s="191" t="s">
        <v>2137</v>
      </c>
      <c r="D1509" s="191" t="s">
        <v>173</v>
      </c>
      <c r="E1509" s="192" t="s">
        <v>2138</v>
      </c>
      <c r="F1509" s="193" t="s">
        <v>2139</v>
      </c>
      <c r="G1509" s="194" t="s">
        <v>411</v>
      </c>
      <c r="H1509" s="195">
        <v>11.4</v>
      </c>
      <c r="I1509" s="196"/>
      <c r="J1509" s="197">
        <f>ROUND(I1509*H1509,2)</f>
        <v>0</v>
      </c>
      <c r="K1509" s="193" t="s">
        <v>21</v>
      </c>
      <c r="L1509" s="59"/>
      <c r="M1509" s="198" t="s">
        <v>21</v>
      </c>
      <c r="N1509" s="199" t="s">
        <v>40</v>
      </c>
      <c r="O1509" s="40"/>
      <c r="P1509" s="200">
        <f>O1509*H1509</f>
        <v>0</v>
      </c>
      <c r="Q1509" s="200">
        <v>0.03</v>
      </c>
      <c r="R1509" s="200">
        <f>Q1509*H1509</f>
        <v>0.34199999999999997</v>
      </c>
      <c r="S1509" s="200">
        <v>0</v>
      </c>
      <c r="T1509" s="201">
        <f>S1509*H1509</f>
        <v>0</v>
      </c>
      <c r="AR1509" s="22" t="s">
        <v>249</v>
      </c>
      <c r="AT1509" s="22" t="s">
        <v>173</v>
      </c>
      <c r="AU1509" s="22" t="s">
        <v>79</v>
      </c>
      <c r="AY1509" s="22" t="s">
        <v>171</v>
      </c>
      <c r="BE1509" s="202">
        <f>IF(N1509="základní",J1509,0)</f>
        <v>0</v>
      </c>
      <c r="BF1509" s="202">
        <f>IF(N1509="snížená",J1509,0)</f>
        <v>0</v>
      </c>
      <c r="BG1509" s="202">
        <f>IF(N1509="zákl. přenesená",J1509,0)</f>
        <v>0</v>
      </c>
      <c r="BH1509" s="202">
        <f>IF(N1509="sníž. přenesená",J1509,0)</f>
        <v>0</v>
      </c>
      <c r="BI1509" s="202">
        <f>IF(N1509="nulová",J1509,0)</f>
        <v>0</v>
      </c>
      <c r="BJ1509" s="22" t="s">
        <v>77</v>
      </c>
      <c r="BK1509" s="202">
        <f>ROUND(I1509*H1509,2)</f>
        <v>0</v>
      </c>
      <c r="BL1509" s="22" t="s">
        <v>249</v>
      </c>
      <c r="BM1509" s="22" t="s">
        <v>2140</v>
      </c>
    </row>
    <row r="1510" spans="2:65" s="11" customFormat="1">
      <c r="B1510" s="203"/>
      <c r="C1510" s="204"/>
      <c r="D1510" s="205" t="s">
        <v>180</v>
      </c>
      <c r="E1510" s="206" t="s">
        <v>21</v>
      </c>
      <c r="F1510" s="207" t="s">
        <v>2141</v>
      </c>
      <c r="G1510" s="204"/>
      <c r="H1510" s="208">
        <v>11.4</v>
      </c>
      <c r="I1510" s="209"/>
      <c r="J1510" s="204"/>
      <c r="K1510" s="204"/>
      <c r="L1510" s="210"/>
      <c r="M1510" s="211"/>
      <c r="N1510" s="212"/>
      <c r="O1510" s="212"/>
      <c r="P1510" s="212"/>
      <c r="Q1510" s="212"/>
      <c r="R1510" s="212"/>
      <c r="S1510" s="212"/>
      <c r="T1510" s="213"/>
      <c r="AT1510" s="214" t="s">
        <v>180</v>
      </c>
      <c r="AU1510" s="214" t="s">
        <v>79</v>
      </c>
      <c r="AV1510" s="11" t="s">
        <v>79</v>
      </c>
      <c r="AW1510" s="11" t="s">
        <v>33</v>
      </c>
      <c r="AX1510" s="11" t="s">
        <v>69</v>
      </c>
      <c r="AY1510" s="214" t="s">
        <v>171</v>
      </c>
    </row>
    <row r="1511" spans="2:65" s="1" customFormat="1" ht="44.25" customHeight="1">
      <c r="B1511" s="39"/>
      <c r="C1511" s="191" t="s">
        <v>2142</v>
      </c>
      <c r="D1511" s="191" t="s">
        <v>173</v>
      </c>
      <c r="E1511" s="192" t="s">
        <v>2143</v>
      </c>
      <c r="F1511" s="193" t="s">
        <v>2144</v>
      </c>
      <c r="G1511" s="194" t="s">
        <v>411</v>
      </c>
      <c r="H1511" s="195">
        <v>20.7</v>
      </c>
      <c r="I1511" s="196"/>
      <c r="J1511" s="197">
        <f>ROUND(I1511*H1511,2)</f>
        <v>0</v>
      </c>
      <c r="K1511" s="193" t="s">
        <v>21</v>
      </c>
      <c r="L1511" s="59"/>
      <c r="M1511" s="198" t="s">
        <v>21</v>
      </c>
      <c r="N1511" s="199" t="s">
        <v>40</v>
      </c>
      <c r="O1511" s="40"/>
      <c r="P1511" s="200">
        <f>O1511*H1511</f>
        <v>0</v>
      </c>
      <c r="Q1511" s="200">
        <v>8.0000000000000002E-3</v>
      </c>
      <c r="R1511" s="200">
        <f>Q1511*H1511</f>
        <v>0.1656</v>
      </c>
      <c r="S1511" s="200">
        <v>0</v>
      </c>
      <c r="T1511" s="201">
        <f>S1511*H1511</f>
        <v>0</v>
      </c>
      <c r="AR1511" s="22" t="s">
        <v>249</v>
      </c>
      <c r="AT1511" s="22" t="s">
        <v>173</v>
      </c>
      <c r="AU1511" s="22" t="s">
        <v>79</v>
      </c>
      <c r="AY1511" s="22" t="s">
        <v>171</v>
      </c>
      <c r="BE1511" s="202">
        <f>IF(N1511="základní",J1511,0)</f>
        <v>0</v>
      </c>
      <c r="BF1511" s="202">
        <f>IF(N1511="snížená",J1511,0)</f>
        <v>0</v>
      </c>
      <c r="BG1511" s="202">
        <f>IF(N1511="zákl. přenesená",J1511,0)</f>
        <v>0</v>
      </c>
      <c r="BH1511" s="202">
        <f>IF(N1511="sníž. přenesená",J1511,0)</f>
        <v>0</v>
      </c>
      <c r="BI1511" s="202">
        <f>IF(N1511="nulová",J1511,0)</f>
        <v>0</v>
      </c>
      <c r="BJ1511" s="22" t="s">
        <v>77</v>
      </c>
      <c r="BK1511" s="202">
        <f>ROUND(I1511*H1511,2)</f>
        <v>0</v>
      </c>
      <c r="BL1511" s="22" t="s">
        <v>249</v>
      </c>
      <c r="BM1511" s="22" t="s">
        <v>2145</v>
      </c>
    </row>
    <row r="1512" spans="2:65" s="11" customFormat="1">
      <c r="B1512" s="203"/>
      <c r="C1512" s="204"/>
      <c r="D1512" s="205" t="s">
        <v>180</v>
      </c>
      <c r="E1512" s="206" t="s">
        <v>21</v>
      </c>
      <c r="F1512" s="207" t="s">
        <v>2146</v>
      </c>
      <c r="G1512" s="204"/>
      <c r="H1512" s="208">
        <v>20.7</v>
      </c>
      <c r="I1512" s="209"/>
      <c r="J1512" s="204"/>
      <c r="K1512" s="204"/>
      <c r="L1512" s="210"/>
      <c r="M1512" s="211"/>
      <c r="N1512" s="212"/>
      <c r="O1512" s="212"/>
      <c r="P1512" s="212"/>
      <c r="Q1512" s="212"/>
      <c r="R1512" s="212"/>
      <c r="S1512" s="212"/>
      <c r="T1512" s="213"/>
      <c r="AT1512" s="214" t="s">
        <v>180</v>
      </c>
      <c r="AU1512" s="214" t="s">
        <v>79</v>
      </c>
      <c r="AV1512" s="11" t="s">
        <v>79</v>
      </c>
      <c r="AW1512" s="11" t="s">
        <v>33</v>
      </c>
      <c r="AX1512" s="11" t="s">
        <v>69</v>
      </c>
      <c r="AY1512" s="214" t="s">
        <v>171</v>
      </c>
    </row>
    <row r="1513" spans="2:65" s="1" customFormat="1" ht="44.25" customHeight="1">
      <c r="B1513" s="39"/>
      <c r="C1513" s="191" t="s">
        <v>2147</v>
      </c>
      <c r="D1513" s="191" t="s">
        <v>173</v>
      </c>
      <c r="E1513" s="192" t="s">
        <v>2148</v>
      </c>
      <c r="F1513" s="193" t="s">
        <v>2149</v>
      </c>
      <c r="G1513" s="194" t="s">
        <v>285</v>
      </c>
      <c r="H1513" s="195">
        <v>3</v>
      </c>
      <c r="I1513" s="196"/>
      <c r="J1513" s="197">
        <f>ROUND(I1513*H1513,2)</f>
        <v>0</v>
      </c>
      <c r="K1513" s="193" t="s">
        <v>21</v>
      </c>
      <c r="L1513" s="59"/>
      <c r="M1513" s="198" t="s">
        <v>21</v>
      </c>
      <c r="N1513" s="199" t="s">
        <v>40</v>
      </c>
      <c r="O1513" s="40"/>
      <c r="P1513" s="200">
        <f>O1513*H1513</f>
        <v>0</v>
      </c>
      <c r="Q1513" s="200">
        <v>0.3</v>
      </c>
      <c r="R1513" s="200">
        <f>Q1513*H1513</f>
        <v>0.89999999999999991</v>
      </c>
      <c r="S1513" s="200">
        <v>0</v>
      </c>
      <c r="T1513" s="201">
        <f>S1513*H1513</f>
        <v>0</v>
      </c>
      <c r="AR1513" s="22" t="s">
        <v>249</v>
      </c>
      <c r="AT1513" s="22" t="s">
        <v>173</v>
      </c>
      <c r="AU1513" s="22" t="s">
        <v>79</v>
      </c>
      <c r="AY1513" s="22" t="s">
        <v>171</v>
      </c>
      <c r="BE1513" s="202">
        <f>IF(N1513="základní",J1513,0)</f>
        <v>0</v>
      </c>
      <c r="BF1513" s="202">
        <f>IF(N1513="snížená",J1513,0)</f>
        <v>0</v>
      </c>
      <c r="BG1513" s="202">
        <f>IF(N1513="zákl. přenesená",J1513,0)</f>
        <v>0</v>
      </c>
      <c r="BH1513" s="202">
        <f>IF(N1513="sníž. přenesená",J1513,0)</f>
        <v>0</v>
      </c>
      <c r="BI1513" s="202">
        <f>IF(N1513="nulová",J1513,0)</f>
        <v>0</v>
      </c>
      <c r="BJ1513" s="22" t="s">
        <v>77</v>
      </c>
      <c r="BK1513" s="202">
        <f>ROUND(I1513*H1513,2)</f>
        <v>0</v>
      </c>
      <c r="BL1513" s="22" t="s">
        <v>249</v>
      </c>
      <c r="BM1513" s="22" t="s">
        <v>2150</v>
      </c>
    </row>
    <row r="1514" spans="2:65" s="1" customFormat="1" ht="44.25" customHeight="1">
      <c r="B1514" s="39"/>
      <c r="C1514" s="191" t="s">
        <v>2151</v>
      </c>
      <c r="D1514" s="191" t="s">
        <v>173</v>
      </c>
      <c r="E1514" s="192" t="s">
        <v>2152</v>
      </c>
      <c r="F1514" s="193" t="s">
        <v>2153</v>
      </c>
      <c r="G1514" s="194" t="s">
        <v>285</v>
      </c>
      <c r="H1514" s="195">
        <v>2</v>
      </c>
      <c r="I1514" s="196"/>
      <c r="J1514" s="197">
        <f>ROUND(I1514*H1514,2)</f>
        <v>0</v>
      </c>
      <c r="K1514" s="193" t="s">
        <v>21</v>
      </c>
      <c r="L1514" s="59"/>
      <c r="M1514" s="198" t="s">
        <v>21</v>
      </c>
      <c r="N1514" s="199" t="s">
        <v>40</v>
      </c>
      <c r="O1514" s="40"/>
      <c r="P1514" s="200">
        <f>O1514*H1514</f>
        <v>0</v>
      </c>
      <c r="Q1514" s="200">
        <v>0.3</v>
      </c>
      <c r="R1514" s="200">
        <f>Q1514*H1514</f>
        <v>0.6</v>
      </c>
      <c r="S1514" s="200">
        <v>0</v>
      </c>
      <c r="T1514" s="201">
        <f>S1514*H1514</f>
        <v>0</v>
      </c>
      <c r="AR1514" s="22" t="s">
        <v>249</v>
      </c>
      <c r="AT1514" s="22" t="s">
        <v>173</v>
      </c>
      <c r="AU1514" s="22" t="s">
        <v>79</v>
      </c>
      <c r="AY1514" s="22" t="s">
        <v>171</v>
      </c>
      <c r="BE1514" s="202">
        <f>IF(N1514="základní",J1514,0)</f>
        <v>0</v>
      </c>
      <c r="BF1514" s="202">
        <f>IF(N1514="snížená",J1514,0)</f>
        <v>0</v>
      </c>
      <c r="BG1514" s="202">
        <f>IF(N1514="zákl. přenesená",J1514,0)</f>
        <v>0</v>
      </c>
      <c r="BH1514" s="202">
        <f>IF(N1514="sníž. přenesená",J1514,0)</f>
        <v>0</v>
      </c>
      <c r="BI1514" s="202">
        <f>IF(N1514="nulová",J1514,0)</f>
        <v>0</v>
      </c>
      <c r="BJ1514" s="22" t="s">
        <v>77</v>
      </c>
      <c r="BK1514" s="202">
        <f>ROUND(I1514*H1514,2)</f>
        <v>0</v>
      </c>
      <c r="BL1514" s="22" t="s">
        <v>249</v>
      </c>
      <c r="BM1514" s="22" t="s">
        <v>2154</v>
      </c>
    </row>
    <row r="1515" spans="2:65" s="1" customFormat="1" ht="27">
      <c r="B1515" s="39"/>
      <c r="C1515" s="61"/>
      <c r="D1515" s="205" t="s">
        <v>1782</v>
      </c>
      <c r="E1515" s="61"/>
      <c r="F1515" s="240" t="s">
        <v>2155</v>
      </c>
      <c r="G1515" s="61"/>
      <c r="H1515" s="61"/>
      <c r="I1515" s="161"/>
      <c r="J1515" s="61"/>
      <c r="K1515" s="61"/>
      <c r="L1515" s="59"/>
      <c r="M1515" s="241"/>
      <c r="N1515" s="40"/>
      <c r="O1515" s="40"/>
      <c r="P1515" s="40"/>
      <c r="Q1515" s="40"/>
      <c r="R1515" s="40"/>
      <c r="S1515" s="40"/>
      <c r="T1515" s="76"/>
      <c r="AT1515" s="22" t="s">
        <v>1782</v>
      </c>
      <c r="AU1515" s="22" t="s">
        <v>79</v>
      </c>
    </row>
    <row r="1516" spans="2:65" s="1" customFormat="1" ht="31.5" customHeight="1">
      <c r="B1516" s="39"/>
      <c r="C1516" s="191" t="s">
        <v>2156</v>
      </c>
      <c r="D1516" s="191" t="s">
        <v>173</v>
      </c>
      <c r="E1516" s="192" t="s">
        <v>2157</v>
      </c>
      <c r="F1516" s="193" t="s">
        <v>2158</v>
      </c>
      <c r="G1516" s="194" t="s">
        <v>2109</v>
      </c>
      <c r="H1516" s="195">
        <v>490</v>
      </c>
      <c r="I1516" s="196"/>
      <c r="J1516" s="197">
        <f>ROUND(I1516*H1516,2)</f>
        <v>0</v>
      </c>
      <c r="K1516" s="193" t="s">
        <v>177</v>
      </c>
      <c r="L1516" s="59"/>
      <c r="M1516" s="198" t="s">
        <v>21</v>
      </c>
      <c r="N1516" s="199" t="s">
        <v>40</v>
      </c>
      <c r="O1516" s="40"/>
      <c r="P1516" s="200">
        <f>O1516*H1516</f>
        <v>0</v>
      </c>
      <c r="Q1516" s="200">
        <v>0</v>
      </c>
      <c r="R1516" s="200">
        <f>Q1516*H1516</f>
        <v>0</v>
      </c>
      <c r="S1516" s="200">
        <v>1E-3</v>
      </c>
      <c r="T1516" s="201">
        <f>S1516*H1516</f>
        <v>0.49</v>
      </c>
      <c r="AR1516" s="22" t="s">
        <v>249</v>
      </c>
      <c r="AT1516" s="22" t="s">
        <v>173</v>
      </c>
      <c r="AU1516" s="22" t="s">
        <v>79</v>
      </c>
      <c r="AY1516" s="22" t="s">
        <v>171</v>
      </c>
      <c r="BE1516" s="202">
        <f>IF(N1516="základní",J1516,0)</f>
        <v>0</v>
      </c>
      <c r="BF1516" s="202">
        <f>IF(N1516="snížená",J1516,0)</f>
        <v>0</v>
      </c>
      <c r="BG1516" s="202">
        <f>IF(N1516="zákl. přenesená",J1516,0)</f>
        <v>0</v>
      </c>
      <c r="BH1516" s="202">
        <f>IF(N1516="sníž. přenesená",J1516,0)</f>
        <v>0</v>
      </c>
      <c r="BI1516" s="202">
        <f>IF(N1516="nulová",J1516,0)</f>
        <v>0</v>
      </c>
      <c r="BJ1516" s="22" t="s">
        <v>77</v>
      </c>
      <c r="BK1516" s="202">
        <f>ROUND(I1516*H1516,2)</f>
        <v>0</v>
      </c>
      <c r="BL1516" s="22" t="s">
        <v>249</v>
      </c>
      <c r="BM1516" s="22" t="s">
        <v>2159</v>
      </c>
    </row>
    <row r="1517" spans="2:65" s="11" customFormat="1">
      <c r="B1517" s="203"/>
      <c r="C1517" s="204"/>
      <c r="D1517" s="215" t="s">
        <v>180</v>
      </c>
      <c r="E1517" s="216" t="s">
        <v>21</v>
      </c>
      <c r="F1517" s="217" t="s">
        <v>2160</v>
      </c>
      <c r="G1517" s="204"/>
      <c r="H1517" s="218">
        <v>100</v>
      </c>
      <c r="I1517" s="209"/>
      <c r="J1517" s="204"/>
      <c r="K1517" s="204"/>
      <c r="L1517" s="210"/>
      <c r="M1517" s="211"/>
      <c r="N1517" s="212"/>
      <c r="O1517" s="212"/>
      <c r="P1517" s="212"/>
      <c r="Q1517" s="212"/>
      <c r="R1517" s="212"/>
      <c r="S1517" s="212"/>
      <c r="T1517" s="213"/>
      <c r="AT1517" s="214" t="s">
        <v>180</v>
      </c>
      <c r="AU1517" s="214" t="s">
        <v>79</v>
      </c>
      <c r="AV1517" s="11" t="s">
        <v>79</v>
      </c>
      <c r="AW1517" s="11" t="s">
        <v>33</v>
      </c>
      <c r="AX1517" s="11" t="s">
        <v>69</v>
      </c>
      <c r="AY1517" s="214" t="s">
        <v>171</v>
      </c>
    </row>
    <row r="1518" spans="2:65" s="11" customFormat="1">
      <c r="B1518" s="203"/>
      <c r="C1518" s="204"/>
      <c r="D1518" s="215" t="s">
        <v>180</v>
      </c>
      <c r="E1518" s="216" t="s">
        <v>21</v>
      </c>
      <c r="F1518" s="217" t="s">
        <v>2161</v>
      </c>
      <c r="G1518" s="204"/>
      <c r="H1518" s="218">
        <v>100</v>
      </c>
      <c r="I1518" s="209"/>
      <c r="J1518" s="204"/>
      <c r="K1518" s="204"/>
      <c r="L1518" s="210"/>
      <c r="M1518" s="211"/>
      <c r="N1518" s="212"/>
      <c r="O1518" s="212"/>
      <c r="P1518" s="212"/>
      <c r="Q1518" s="212"/>
      <c r="R1518" s="212"/>
      <c r="S1518" s="212"/>
      <c r="T1518" s="213"/>
      <c r="AT1518" s="214" t="s">
        <v>180</v>
      </c>
      <c r="AU1518" s="214" t="s">
        <v>79</v>
      </c>
      <c r="AV1518" s="11" t="s">
        <v>79</v>
      </c>
      <c r="AW1518" s="11" t="s">
        <v>33</v>
      </c>
      <c r="AX1518" s="11" t="s">
        <v>69</v>
      </c>
      <c r="AY1518" s="214" t="s">
        <v>171</v>
      </c>
    </row>
    <row r="1519" spans="2:65" s="11" customFormat="1">
      <c r="B1519" s="203"/>
      <c r="C1519" s="204"/>
      <c r="D1519" s="215" t="s">
        <v>180</v>
      </c>
      <c r="E1519" s="216" t="s">
        <v>21</v>
      </c>
      <c r="F1519" s="217" t="s">
        <v>2162</v>
      </c>
      <c r="G1519" s="204"/>
      <c r="H1519" s="218">
        <v>80</v>
      </c>
      <c r="I1519" s="209"/>
      <c r="J1519" s="204"/>
      <c r="K1519" s="204"/>
      <c r="L1519" s="210"/>
      <c r="M1519" s="211"/>
      <c r="N1519" s="212"/>
      <c r="O1519" s="212"/>
      <c r="P1519" s="212"/>
      <c r="Q1519" s="212"/>
      <c r="R1519" s="212"/>
      <c r="S1519" s="212"/>
      <c r="T1519" s="213"/>
      <c r="AT1519" s="214" t="s">
        <v>180</v>
      </c>
      <c r="AU1519" s="214" t="s">
        <v>79</v>
      </c>
      <c r="AV1519" s="11" t="s">
        <v>79</v>
      </c>
      <c r="AW1519" s="11" t="s">
        <v>33</v>
      </c>
      <c r="AX1519" s="11" t="s">
        <v>69</v>
      </c>
      <c r="AY1519" s="214" t="s">
        <v>171</v>
      </c>
    </row>
    <row r="1520" spans="2:65" s="11" customFormat="1">
      <c r="B1520" s="203"/>
      <c r="C1520" s="204"/>
      <c r="D1520" s="205" t="s">
        <v>180</v>
      </c>
      <c r="E1520" s="206" t="s">
        <v>21</v>
      </c>
      <c r="F1520" s="207" t="s">
        <v>2163</v>
      </c>
      <c r="G1520" s="204"/>
      <c r="H1520" s="208">
        <v>210</v>
      </c>
      <c r="I1520" s="209"/>
      <c r="J1520" s="204"/>
      <c r="K1520" s="204"/>
      <c r="L1520" s="210"/>
      <c r="M1520" s="211"/>
      <c r="N1520" s="212"/>
      <c r="O1520" s="212"/>
      <c r="P1520" s="212"/>
      <c r="Q1520" s="212"/>
      <c r="R1520" s="212"/>
      <c r="S1520" s="212"/>
      <c r="T1520" s="213"/>
      <c r="AT1520" s="214" t="s">
        <v>180</v>
      </c>
      <c r="AU1520" s="214" t="s">
        <v>79</v>
      </c>
      <c r="AV1520" s="11" t="s">
        <v>79</v>
      </c>
      <c r="AW1520" s="11" t="s">
        <v>33</v>
      </c>
      <c r="AX1520" s="11" t="s">
        <v>69</v>
      </c>
      <c r="AY1520" s="214" t="s">
        <v>171</v>
      </c>
    </row>
    <row r="1521" spans="2:65" s="1" customFormat="1" ht="31.5" customHeight="1">
      <c r="B1521" s="39"/>
      <c r="C1521" s="191" t="s">
        <v>2164</v>
      </c>
      <c r="D1521" s="191" t="s">
        <v>173</v>
      </c>
      <c r="E1521" s="192" t="s">
        <v>2165</v>
      </c>
      <c r="F1521" s="193" t="s">
        <v>2166</v>
      </c>
      <c r="G1521" s="194" t="s">
        <v>2109</v>
      </c>
      <c r="H1521" s="195">
        <v>540</v>
      </c>
      <c r="I1521" s="196"/>
      <c r="J1521" s="197">
        <f>ROUND(I1521*H1521,2)</f>
        <v>0</v>
      </c>
      <c r="K1521" s="193" t="s">
        <v>177</v>
      </c>
      <c r="L1521" s="59"/>
      <c r="M1521" s="198" t="s">
        <v>21</v>
      </c>
      <c r="N1521" s="199" t="s">
        <v>40</v>
      </c>
      <c r="O1521" s="40"/>
      <c r="P1521" s="200">
        <f>O1521*H1521</f>
        <v>0</v>
      </c>
      <c r="Q1521" s="200">
        <v>0</v>
      </c>
      <c r="R1521" s="200">
        <f>Q1521*H1521</f>
        <v>0</v>
      </c>
      <c r="S1521" s="200">
        <v>1E-3</v>
      </c>
      <c r="T1521" s="201">
        <f>S1521*H1521</f>
        <v>0.54</v>
      </c>
      <c r="AR1521" s="22" t="s">
        <v>249</v>
      </c>
      <c r="AT1521" s="22" t="s">
        <v>173</v>
      </c>
      <c r="AU1521" s="22" t="s">
        <v>79</v>
      </c>
      <c r="AY1521" s="22" t="s">
        <v>171</v>
      </c>
      <c r="BE1521" s="202">
        <f>IF(N1521="základní",J1521,0)</f>
        <v>0</v>
      </c>
      <c r="BF1521" s="202">
        <f>IF(N1521="snížená",J1521,0)</f>
        <v>0</v>
      </c>
      <c r="BG1521" s="202">
        <f>IF(N1521="zákl. přenesená",J1521,0)</f>
        <v>0</v>
      </c>
      <c r="BH1521" s="202">
        <f>IF(N1521="sníž. přenesená",J1521,0)</f>
        <v>0</v>
      </c>
      <c r="BI1521" s="202">
        <f>IF(N1521="nulová",J1521,0)</f>
        <v>0</v>
      </c>
      <c r="BJ1521" s="22" t="s">
        <v>77</v>
      </c>
      <c r="BK1521" s="202">
        <f>ROUND(I1521*H1521,2)</f>
        <v>0</v>
      </c>
      <c r="BL1521" s="22" t="s">
        <v>249</v>
      </c>
      <c r="BM1521" s="22" t="s">
        <v>2167</v>
      </c>
    </row>
    <row r="1522" spans="2:65" s="11" customFormat="1">
      <c r="B1522" s="203"/>
      <c r="C1522" s="204"/>
      <c r="D1522" s="215" t="s">
        <v>180</v>
      </c>
      <c r="E1522" s="216" t="s">
        <v>21</v>
      </c>
      <c r="F1522" s="217" t="s">
        <v>2168</v>
      </c>
      <c r="G1522" s="204"/>
      <c r="H1522" s="218">
        <v>240</v>
      </c>
      <c r="I1522" s="209"/>
      <c r="J1522" s="204"/>
      <c r="K1522" s="204"/>
      <c r="L1522" s="210"/>
      <c r="M1522" s="211"/>
      <c r="N1522" s="212"/>
      <c r="O1522" s="212"/>
      <c r="P1522" s="212"/>
      <c r="Q1522" s="212"/>
      <c r="R1522" s="212"/>
      <c r="S1522" s="212"/>
      <c r="T1522" s="213"/>
      <c r="AT1522" s="214" t="s">
        <v>180</v>
      </c>
      <c r="AU1522" s="214" t="s">
        <v>79</v>
      </c>
      <c r="AV1522" s="11" t="s">
        <v>79</v>
      </c>
      <c r="AW1522" s="11" t="s">
        <v>33</v>
      </c>
      <c r="AX1522" s="11" t="s">
        <v>69</v>
      </c>
      <c r="AY1522" s="214" t="s">
        <v>171</v>
      </c>
    </row>
    <row r="1523" spans="2:65" s="11" customFormat="1">
      <c r="B1523" s="203"/>
      <c r="C1523" s="204"/>
      <c r="D1523" s="215" t="s">
        <v>180</v>
      </c>
      <c r="E1523" s="216" t="s">
        <v>21</v>
      </c>
      <c r="F1523" s="217" t="s">
        <v>2169</v>
      </c>
      <c r="G1523" s="204"/>
      <c r="H1523" s="218">
        <v>150</v>
      </c>
      <c r="I1523" s="209"/>
      <c r="J1523" s="204"/>
      <c r="K1523" s="204"/>
      <c r="L1523" s="210"/>
      <c r="M1523" s="211"/>
      <c r="N1523" s="212"/>
      <c r="O1523" s="212"/>
      <c r="P1523" s="212"/>
      <c r="Q1523" s="212"/>
      <c r="R1523" s="212"/>
      <c r="S1523" s="212"/>
      <c r="T1523" s="213"/>
      <c r="AT1523" s="214" t="s">
        <v>180</v>
      </c>
      <c r="AU1523" s="214" t="s">
        <v>79</v>
      </c>
      <c r="AV1523" s="11" t="s">
        <v>79</v>
      </c>
      <c r="AW1523" s="11" t="s">
        <v>33</v>
      </c>
      <c r="AX1523" s="11" t="s">
        <v>69</v>
      </c>
      <c r="AY1523" s="214" t="s">
        <v>171</v>
      </c>
    </row>
    <row r="1524" spans="2:65" s="11" customFormat="1">
      <c r="B1524" s="203"/>
      <c r="C1524" s="204"/>
      <c r="D1524" s="205" t="s">
        <v>180</v>
      </c>
      <c r="E1524" s="206" t="s">
        <v>21</v>
      </c>
      <c r="F1524" s="207" t="s">
        <v>2170</v>
      </c>
      <c r="G1524" s="204"/>
      <c r="H1524" s="208">
        <v>150</v>
      </c>
      <c r="I1524" s="209"/>
      <c r="J1524" s="204"/>
      <c r="K1524" s="204"/>
      <c r="L1524" s="210"/>
      <c r="M1524" s="211"/>
      <c r="N1524" s="212"/>
      <c r="O1524" s="212"/>
      <c r="P1524" s="212"/>
      <c r="Q1524" s="212"/>
      <c r="R1524" s="212"/>
      <c r="S1524" s="212"/>
      <c r="T1524" s="213"/>
      <c r="AT1524" s="214" t="s">
        <v>180</v>
      </c>
      <c r="AU1524" s="214" t="s">
        <v>79</v>
      </c>
      <c r="AV1524" s="11" t="s">
        <v>79</v>
      </c>
      <c r="AW1524" s="11" t="s">
        <v>33</v>
      </c>
      <c r="AX1524" s="11" t="s">
        <v>69</v>
      </c>
      <c r="AY1524" s="214" t="s">
        <v>171</v>
      </c>
    </row>
    <row r="1525" spans="2:65" s="1" customFormat="1" ht="31.5" customHeight="1">
      <c r="B1525" s="39"/>
      <c r="C1525" s="191" t="s">
        <v>2171</v>
      </c>
      <c r="D1525" s="191" t="s">
        <v>173</v>
      </c>
      <c r="E1525" s="192" t="s">
        <v>2172</v>
      </c>
      <c r="F1525" s="193" t="s">
        <v>2173</v>
      </c>
      <c r="G1525" s="194" t="s">
        <v>2109</v>
      </c>
      <c r="H1525" s="195">
        <v>300</v>
      </c>
      <c r="I1525" s="196"/>
      <c r="J1525" s="197">
        <f>ROUND(I1525*H1525,2)</f>
        <v>0</v>
      </c>
      <c r="K1525" s="193" t="s">
        <v>177</v>
      </c>
      <c r="L1525" s="59"/>
      <c r="M1525" s="198" t="s">
        <v>21</v>
      </c>
      <c r="N1525" s="199" t="s">
        <v>40</v>
      </c>
      <c r="O1525" s="40"/>
      <c r="P1525" s="200">
        <f>O1525*H1525</f>
        <v>0</v>
      </c>
      <c r="Q1525" s="200">
        <v>0</v>
      </c>
      <c r="R1525" s="200">
        <f>Q1525*H1525</f>
        <v>0</v>
      </c>
      <c r="S1525" s="200">
        <v>1E-3</v>
      </c>
      <c r="T1525" s="201">
        <f>S1525*H1525</f>
        <v>0.3</v>
      </c>
      <c r="AR1525" s="22" t="s">
        <v>249</v>
      </c>
      <c r="AT1525" s="22" t="s">
        <v>173</v>
      </c>
      <c r="AU1525" s="22" t="s">
        <v>79</v>
      </c>
      <c r="AY1525" s="22" t="s">
        <v>171</v>
      </c>
      <c r="BE1525" s="202">
        <f>IF(N1525="základní",J1525,0)</f>
        <v>0</v>
      </c>
      <c r="BF1525" s="202">
        <f>IF(N1525="snížená",J1525,0)</f>
        <v>0</v>
      </c>
      <c r="BG1525" s="202">
        <f>IF(N1525="zákl. přenesená",J1525,0)</f>
        <v>0</v>
      </c>
      <c r="BH1525" s="202">
        <f>IF(N1525="sníž. přenesená",J1525,0)</f>
        <v>0</v>
      </c>
      <c r="BI1525" s="202">
        <f>IF(N1525="nulová",J1525,0)</f>
        <v>0</v>
      </c>
      <c r="BJ1525" s="22" t="s">
        <v>77</v>
      </c>
      <c r="BK1525" s="202">
        <f>ROUND(I1525*H1525,2)</f>
        <v>0</v>
      </c>
      <c r="BL1525" s="22" t="s">
        <v>249</v>
      </c>
      <c r="BM1525" s="22" t="s">
        <v>2174</v>
      </c>
    </row>
    <row r="1526" spans="2:65" s="11" customFormat="1">
      <c r="B1526" s="203"/>
      <c r="C1526" s="204"/>
      <c r="D1526" s="205" t="s">
        <v>180</v>
      </c>
      <c r="E1526" s="206" t="s">
        <v>21</v>
      </c>
      <c r="F1526" s="207" t="s">
        <v>2175</v>
      </c>
      <c r="G1526" s="204"/>
      <c r="H1526" s="208">
        <v>300</v>
      </c>
      <c r="I1526" s="209"/>
      <c r="J1526" s="204"/>
      <c r="K1526" s="204"/>
      <c r="L1526" s="210"/>
      <c r="M1526" s="211"/>
      <c r="N1526" s="212"/>
      <c r="O1526" s="212"/>
      <c r="P1526" s="212"/>
      <c r="Q1526" s="212"/>
      <c r="R1526" s="212"/>
      <c r="S1526" s="212"/>
      <c r="T1526" s="213"/>
      <c r="AT1526" s="214" t="s">
        <v>180</v>
      </c>
      <c r="AU1526" s="214" t="s">
        <v>79</v>
      </c>
      <c r="AV1526" s="11" t="s">
        <v>79</v>
      </c>
      <c r="AW1526" s="11" t="s">
        <v>33</v>
      </c>
      <c r="AX1526" s="11" t="s">
        <v>69</v>
      </c>
      <c r="AY1526" s="214" t="s">
        <v>171</v>
      </c>
    </row>
    <row r="1527" spans="2:65" s="1" customFormat="1" ht="22.5" customHeight="1">
      <c r="B1527" s="39"/>
      <c r="C1527" s="191" t="s">
        <v>2176</v>
      </c>
      <c r="D1527" s="191" t="s">
        <v>173</v>
      </c>
      <c r="E1527" s="192" t="s">
        <v>2177</v>
      </c>
      <c r="F1527" s="193" t="s">
        <v>2178</v>
      </c>
      <c r="G1527" s="194" t="s">
        <v>219</v>
      </c>
      <c r="H1527" s="195">
        <v>17.625</v>
      </c>
      <c r="I1527" s="196"/>
      <c r="J1527" s="197">
        <f>ROUND(I1527*H1527,2)</f>
        <v>0</v>
      </c>
      <c r="K1527" s="193" t="s">
        <v>177</v>
      </c>
      <c r="L1527" s="59"/>
      <c r="M1527" s="198" t="s">
        <v>21</v>
      </c>
      <c r="N1527" s="199" t="s">
        <v>40</v>
      </c>
      <c r="O1527" s="40"/>
      <c r="P1527" s="200">
        <f>O1527*H1527</f>
        <v>0</v>
      </c>
      <c r="Q1527" s="200">
        <v>0</v>
      </c>
      <c r="R1527" s="200">
        <f>Q1527*H1527</f>
        <v>0</v>
      </c>
      <c r="S1527" s="200">
        <v>0</v>
      </c>
      <c r="T1527" s="201">
        <f>S1527*H1527</f>
        <v>0</v>
      </c>
      <c r="AR1527" s="22" t="s">
        <v>249</v>
      </c>
      <c r="AT1527" s="22" t="s">
        <v>173</v>
      </c>
      <c r="AU1527" s="22" t="s">
        <v>79</v>
      </c>
      <c r="AY1527" s="22" t="s">
        <v>171</v>
      </c>
      <c r="BE1527" s="202">
        <f>IF(N1527="základní",J1527,0)</f>
        <v>0</v>
      </c>
      <c r="BF1527" s="202">
        <f>IF(N1527="snížená",J1527,0)</f>
        <v>0</v>
      </c>
      <c r="BG1527" s="202">
        <f>IF(N1527="zákl. přenesená",J1527,0)</f>
        <v>0</v>
      </c>
      <c r="BH1527" s="202">
        <f>IF(N1527="sníž. přenesená",J1527,0)</f>
        <v>0</v>
      </c>
      <c r="BI1527" s="202">
        <f>IF(N1527="nulová",J1527,0)</f>
        <v>0</v>
      </c>
      <c r="BJ1527" s="22" t="s">
        <v>77</v>
      </c>
      <c r="BK1527" s="202">
        <f>ROUND(I1527*H1527,2)</f>
        <v>0</v>
      </c>
      <c r="BL1527" s="22" t="s">
        <v>249</v>
      </c>
      <c r="BM1527" s="22" t="s">
        <v>2179</v>
      </c>
    </row>
    <row r="1528" spans="2:65" s="10" customFormat="1" ht="29.85" customHeight="1">
      <c r="B1528" s="174"/>
      <c r="C1528" s="175"/>
      <c r="D1528" s="188" t="s">
        <v>68</v>
      </c>
      <c r="E1528" s="189" t="s">
        <v>2180</v>
      </c>
      <c r="F1528" s="189" t="s">
        <v>2181</v>
      </c>
      <c r="G1528" s="175"/>
      <c r="H1528" s="175"/>
      <c r="I1528" s="178"/>
      <c r="J1528" s="190">
        <f>BK1528</f>
        <v>0</v>
      </c>
      <c r="K1528" s="175"/>
      <c r="L1528" s="180"/>
      <c r="M1528" s="181"/>
      <c r="N1528" s="182"/>
      <c r="O1528" s="182"/>
      <c r="P1528" s="183">
        <f>SUM(P1529:P1570)</f>
        <v>0</v>
      </c>
      <c r="Q1528" s="182"/>
      <c r="R1528" s="183">
        <f>SUM(R1529:R1570)</f>
        <v>9.9907340999999992</v>
      </c>
      <c r="S1528" s="182"/>
      <c r="T1528" s="184">
        <f>SUM(T1529:T1570)</f>
        <v>0</v>
      </c>
      <c r="AR1528" s="185" t="s">
        <v>79</v>
      </c>
      <c r="AT1528" s="186" t="s">
        <v>68</v>
      </c>
      <c r="AU1528" s="186" t="s">
        <v>77</v>
      </c>
      <c r="AY1528" s="185" t="s">
        <v>171</v>
      </c>
      <c r="BK1528" s="187">
        <f>SUM(BK1529:BK1570)</f>
        <v>0</v>
      </c>
    </row>
    <row r="1529" spans="2:65" s="1" customFormat="1" ht="22.5" customHeight="1">
      <c r="B1529" s="39"/>
      <c r="C1529" s="191" t="s">
        <v>2182</v>
      </c>
      <c r="D1529" s="191" t="s">
        <v>173</v>
      </c>
      <c r="E1529" s="192" t="s">
        <v>2183</v>
      </c>
      <c r="F1529" s="193" t="s">
        <v>2184</v>
      </c>
      <c r="G1529" s="194" t="s">
        <v>411</v>
      </c>
      <c r="H1529" s="195">
        <v>21.6</v>
      </c>
      <c r="I1529" s="196"/>
      <c r="J1529" s="197">
        <f>ROUND(I1529*H1529,2)</f>
        <v>0</v>
      </c>
      <c r="K1529" s="193" t="s">
        <v>177</v>
      </c>
      <c r="L1529" s="59"/>
      <c r="M1529" s="198" t="s">
        <v>21</v>
      </c>
      <c r="N1529" s="199" t="s">
        <v>40</v>
      </c>
      <c r="O1529" s="40"/>
      <c r="P1529" s="200">
        <f>O1529*H1529</f>
        <v>0</v>
      </c>
      <c r="Q1529" s="200">
        <v>1.47E-3</v>
      </c>
      <c r="R1529" s="200">
        <f>Q1529*H1529</f>
        <v>3.1752000000000002E-2</v>
      </c>
      <c r="S1529" s="200">
        <v>0</v>
      </c>
      <c r="T1529" s="201">
        <f>S1529*H1529</f>
        <v>0</v>
      </c>
      <c r="AR1529" s="22" t="s">
        <v>249</v>
      </c>
      <c r="AT1529" s="22" t="s">
        <v>173</v>
      </c>
      <c r="AU1529" s="22" t="s">
        <v>79</v>
      </c>
      <c r="AY1529" s="22" t="s">
        <v>171</v>
      </c>
      <c r="BE1529" s="202">
        <f>IF(N1529="základní",J1529,0)</f>
        <v>0</v>
      </c>
      <c r="BF1529" s="202">
        <f>IF(N1529="snížená",J1529,0)</f>
        <v>0</v>
      </c>
      <c r="BG1529" s="202">
        <f>IF(N1529="zákl. přenesená",J1529,0)</f>
        <v>0</v>
      </c>
      <c r="BH1529" s="202">
        <f>IF(N1529="sníž. přenesená",J1529,0)</f>
        <v>0</v>
      </c>
      <c r="BI1529" s="202">
        <f>IF(N1529="nulová",J1529,0)</f>
        <v>0</v>
      </c>
      <c r="BJ1529" s="22" t="s">
        <v>77</v>
      </c>
      <c r="BK1529" s="202">
        <f>ROUND(I1529*H1529,2)</f>
        <v>0</v>
      </c>
      <c r="BL1529" s="22" t="s">
        <v>249</v>
      </c>
      <c r="BM1529" s="22" t="s">
        <v>2185</v>
      </c>
    </row>
    <row r="1530" spans="2:65" s="11" customFormat="1">
      <c r="B1530" s="203"/>
      <c r="C1530" s="204"/>
      <c r="D1530" s="205" t="s">
        <v>180</v>
      </c>
      <c r="E1530" s="206" t="s">
        <v>21</v>
      </c>
      <c r="F1530" s="207" t="s">
        <v>2186</v>
      </c>
      <c r="G1530" s="204"/>
      <c r="H1530" s="208">
        <v>21.6</v>
      </c>
      <c r="I1530" s="209"/>
      <c r="J1530" s="204"/>
      <c r="K1530" s="204"/>
      <c r="L1530" s="210"/>
      <c r="M1530" s="211"/>
      <c r="N1530" s="212"/>
      <c r="O1530" s="212"/>
      <c r="P1530" s="212"/>
      <c r="Q1530" s="212"/>
      <c r="R1530" s="212"/>
      <c r="S1530" s="212"/>
      <c r="T1530" s="213"/>
      <c r="AT1530" s="214" t="s">
        <v>180</v>
      </c>
      <c r="AU1530" s="214" t="s">
        <v>79</v>
      </c>
      <c r="AV1530" s="11" t="s">
        <v>79</v>
      </c>
      <c r="AW1530" s="11" t="s">
        <v>33</v>
      </c>
      <c r="AX1530" s="11" t="s">
        <v>69</v>
      </c>
      <c r="AY1530" s="214" t="s">
        <v>171</v>
      </c>
    </row>
    <row r="1531" spans="2:65" s="1" customFormat="1" ht="22.5" customHeight="1">
      <c r="B1531" s="39"/>
      <c r="C1531" s="191" t="s">
        <v>2187</v>
      </c>
      <c r="D1531" s="191" t="s">
        <v>173</v>
      </c>
      <c r="E1531" s="192" t="s">
        <v>2188</v>
      </c>
      <c r="F1531" s="193" t="s">
        <v>2189</v>
      </c>
      <c r="G1531" s="194" t="s">
        <v>411</v>
      </c>
      <c r="H1531" s="195">
        <v>21.6</v>
      </c>
      <c r="I1531" s="196"/>
      <c r="J1531" s="197">
        <f>ROUND(I1531*H1531,2)</f>
        <v>0</v>
      </c>
      <c r="K1531" s="193" t="s">
        <v>177</v>
      </c>
      <c r="L1531" s="59"/>
      <c r="M1531" s="198" t="s">
        <v>21</v>
      </c>
      <c r="N1531" s="199" t="s">
        <v>40</v>
      </c>
      <c r="O1531" s="40"/>
      <c r="P1531" s="200">
        <f>O1531*H1531</f>
        <v>0</v>
      </c>
      <c r="Q1531" s="200">
        <v>9.7999999999999997E-4</v>
      </c>
      <c r="R1531" s="200">
        <f>Q1531*H1531</f>
        <v>2.1167999999999999E-2</v>
      </c>
      <c r="S1531" s="200">
        <v>0</v>
      </c>
      <c r="T1531" s="201">
        <f>S1531*H1531</f>
        <v>0</v>
      </c>
      <c r="AR1531" s="22" t="s">
        <v>249</v>
      </c>
      <c r="AT1531" s="22" t="s">
        <v>173</v>
      </c>
      <c r="AU1531" s="22" t="s">
        <v>79</v>
      </c>
      <c r="AY1531" s="22" t="s">
        <v>171</v>
      </c>
      <c r="BE1531" s="202">
        <f>IF(N1531="základní",J1531,0)</f>
        <v>0</v>
      </c>
      <c r="BF1531" s="202">
        <f>IF(N1531="snížená",J1531,0)</f>
        <v>0</v>
      </c>
      <c r="BG1531" s="202">
        <f>IF(N1531="zákl. přenesená",J1531,0)</f>
        <v>0</v>
      </c>
      <c r="BH1531" s="202">
        <f>IF(N1531="sníž. přenesená",J1531,0)</f>
        <v>0</v>
      </c>
      <c r="BI1531" s="202">
        <f>IF(N1531="nulová",J1531,0)</f>
        <v>0</v>
      </c>
      <c r="BJ1531" s="22" t="s">
        <v>77</v>
      </c>
      <c r="BK1531" s="202">
        <f>ROUND(I1531*H1531,2)</f>
        <v>0</v>
      </c>
      <c r="BL1531" s="22" t="s">
        <v>249</v>
      </c>
      <c r="BM1531" s="22" t="s">
        <v>2190</v>
      </c>
    </row>
    <row r="1532" spans="2:65" s="11" customFormat="1">
      <c r="B1532" s="203"/>
      <c r="C1532" s="204"/>
      <c r="D1532" s="205" t="s">
        <v>180</v>
      </c>
      <c r="E1532" s="206" t="s">
        <v>21</v>
      </c>
      <c r="F1532" s="207" t="s">
        <v>2186</v>
      </c>
      <c r="G1532" s="204"/>
      <c r="H1532" s="208">
        <v>21.6</v>
      </c>
      <c r="I1532" s="209"/>
      <c r="J1532" s="204"/>
      <c r="K1532" s="204"/>
      <c r="L1532" s="210"/>
      <c r="M1532" s="211"/>
      <c r="N1532" s="212"/>
      <c r="O1532" s="212"/>
      <c r="P1532" s="212"/>
      <c r="Q1532" s="212"/>
      <c r="R1532" s="212"/>
      <c r="S1532" s="212"/>
      <c r="T1532" s="213"/>
      <c r="AT1532" s="214" t="s">
        <v>180</v>
      </c>
      <c r="AU1532" s="214" t="s">
        <v>79</v>
      </c>
      <c r="AV1532" s="11" t="s">
        <v>79</v>
      </c>
      <c r="AW1532" s="11" t="s">
        <v>33</v>
      </c>
      <c r="AX1532" s="11" t="s">
        <v>69</v>
      </c>
      <c r="AY1532" s="214" t="s">
        <v>171</v>
      </c>
    </row>
    <row r="1533" spans="2:65" s="1" customFormat="1" ht="22.5" customHeight="1">
      <c r="B1533" s="39"/>
      <c r="C1533" s="191" t="s">
        <v>2191</v>
      </c>
      <c r="D1533" s="191" t="s">
        <v>173</v>
      </c>
      <c r="E1533" s="192" t="s">
        <v>2192</v>
      </c>
      <c r="F1533" s="193" t="s">
        <v>2193</v>
      </c>
      <c r="G1533" s="194" t="s">
        <v>411</v>
      </c>
      <c r="H1533" s="195">
        <v>170.62</v>
      </c>
      <c r="I1533" s="196"/>
      <c r="J1533" s="197">
        <f>ROUND(I1533*H1533,2)</f>
        <v>0</v>
      </c>
      <c r="K1533" s="193" t="s">
        <v>177</v>
      </c>
      <c r="L1533" s="59"/>
      <c r="M1533" s="198" t="s">
        <v>21</v>
      </c>
      <c r="N1533" s="199" t="s">
        <v>40</v>
      </c>
      <c r="O1533" s="40"/>
      <c r="P1533" s="200">
        <f>O1533*H1533</f>
        <v>0</v>
      </c>
      <c r="Q1533" s="200">
        <v>4.6000000000000001E-4</v>
      </c>
      <c r="R1533" s="200">
        <f>Q1533*H1533</f>
        <v>7.8485200000000005E-2</v>
      </c>
      <c r="S1533" s="200">
        <v>0</v>
      </c>
      <c r="T1533" s="201">
        <f>S1533*H1533</f>
        <v>0</v>
      </c>
      <c r="AR1533" s="22" t="s">
        <v>249</v>
      </c>
      <c r="AT1533" s="22" t="s">
        <v>173</v>
      </c>
      <c r="AU1533" s="22" t="s">
        <v>79</v>
      </c>
      <c r="AY1533" s="22" t="s">
        <v>171</v>
      </c>
      <c r="BE1533" s="202">
        <f>IF(N1533="základní",J1533,0)</f>
        <v>0</v>
      </c>
      <c r="BF1533" s="202">
        <f>IF(N1533="snížená",J1533,0)</f>
        <v>0</v>
      </c>
      <c r="BG1533" s="202">
        <f>IF(N1533="zákl. přenesená",J1533,0)</f>
        <v>0</v>
      </c>
      <c r="BH1533" s="202">
        <f>IF(N1533="sníž. přenesená",J1533,0)</f>
        <v>0</v>
      </c>
      <c r="BI1533" s="202">
        <f>IF(N1533="nulová",J1533,0)</f>
        <v>0</v>
      </c>
      <c r="BJ1533" s="22" t="s">
        <v>77</v>
      </c>
      <c r="BK1533" s="202">
        <f>ROUND(I1533*H1533,2)</f>
        <v>0</v>
      </c>
      <c r="BL1533" s="22" t="s">
        <v>249</v>
      </c>
      <c r="BM1533" s="22" t="s">
        <v>2194</v>
      </c>
    </row>
    <row r="1534" spans="2:65" s="11" customFormat="1">
      <c r="B1534" s="203"/>
      <c r="C1534" s="204"/>
      <c r="D1534" s="215" t="s">
        <v>180</v>
      </c>
      <c r="E1534" s="216" t="s">
        <v>21</v>
      </c>
      <c r="F1534" s="217" t="s">
        <v>2195</v>
      </c>
      <c r="G1534" s="204"/>
      <c r="H1534" s="218">
        <v>97.5</v>
      </c>
      <c r="I1534" s="209"/>
      <c r="J1534" s="204"/>
      <c r="K1534" s="204"/>
      <c r="L1534" s="210"/>
      <c r="M1534" s="211"/>
      <c r="N1534" s="212"/>
      <c r="O1534" s="212"/>
      <c r="P1534" s="212"/>
      <c r="Q1534" s="212"/>
      <c r="R1534" s="212"/>
      <c r="S1534" s="212"/>
      <c r="T1534" s="213"/>
      <c r="AT1534" s="214" t="s">
        <v>180</v>
      </c>
      <c r="AU1534" s="214" t="s">
        <v>79</v>
      </c>
      <c r="AV1534" s="11" t="s">
        <v>79</v>
      </c>
      <c r="AW1534" s="11" t="s">
        <v>33</v>
      </c>
      <c r="AX1534" s="11" t="s">
        <v>69</v>
      </c>
      <c r="AY1534" s="214" t="s">
        <v>171</v>
      </c>
    </row>
    <row r="1535" spans="2:65" s="12" customFormat="1">
      <c r="B1535" s="219"/>
      <c r="C1535" s="220"/>
      <c r="D1535" s="215" t="s">
        <v>180</v>
      </c>
      <c r="E1535" s="221" t="s">
        <v>21</v>
      </c>
      <c r="F1535" s="222" t="s">
        <v>563</v>
      </c>
      <c r="G1535" s="220"/>
      <c r="H1535" s="223" t="s">
        <v>21</v>
      </c>
      <c r="I1535" s="224"/>
      <c r="J1535" s="220"/>
      <c r="K1535" s="220"/>
      <c r="L1535" s="225"/>
      <c r="M1535" s="226"/>
      <c r="N1535" s="227"/>
      <c r="O1535" s="227"/>
      <c r="P1535" s="227"/>
      <c r="Q1535" s="227"/>
      <c r="R1535" s="227"/>
      <c r="S1535" s="227"/>
      <c r="T1535" s="228"/>
      <c r="AT1535" s="229" t="s">
        <v>180</v>
      </c>
      <c r="AU1535" s="229" t="s">
        <v>79</v>
      </c>
      <c r="AV1535" s="12" t="s">
        <v>77</v>
      </c>
      <c r="AW1535" s="12" t="s">
        <v>33</v>
      </c>
      <c r="AX1535" s="12" t="s">
        <v>69</v>
      </c>
      <c r="AY1535" s="229" t="s">
        <v>171</v>
      </c>
    </row>
    <row r="1536" spans="2:65" s="11" customFormat="1">
      <c r="B1536" s="203"/>
      <c r="C1536" s="204"/>
      <c r="D1536" s="215" t="s">
        <v>180</v>
      </c>
      <c r="E1536" s="216" t="s">
        <v>21</v>
      </c>
      <c r="F1536" s="217" t="s">
        <v>2196</v>
      </c>
      <c r="G1536" s="204"/>
      <c r="H1536" s="218">
        <v>5.72</v>
      </c>
      <c r="I1536" s="209"/>
      <c r="J1536" s="204"/>
      <c r="K1536" s="204"/>
      <c r="L1536" s="210"/>
      <c r="M1536" s="211"/>
      <c r="N1536" s="212"/>
      <c r="O1536" s="212"/>
      <c r="P1536" s="212"/>
      <c r="Q1536" s="212"/>
      <c r="R1536" s="212"/>
      <c r="S1536" s="212"/>
      <c r="T1536" s="213"/>
      <c r="AT1536" s="214" t="s">
        <v>180</v>
      </c>
      <c r="AU1536" s="214" t="s">
        <v>79</v>
      </c>
      <c r="AV1536" s="11" t="s">
        <v>79</v>
      </c>
      <c r="AW1536" s="11" t="s">
        <v>33</v>
      </c>
      <c r="AX1536" s="11" t="s">
        <v>69</v>
      </c>
      <c r="AY1536" s="214" t="s">
        <v>171</v>
      </c>
    </row>
    <row r="1537" spans="2:65" s="11" customFormat="1">
      <c r="B1537" s="203"/>
      <c r="C1537" s="204"/>
      <c r="D1537" s="215" t="s">
        <v>180</v>
      </c>
      <c r="E1537" s="216" t="s">
        <v>21</v>
      </c>
      <c r="F1537" s="217" t="s">
        <v>2197</v>
      </c>
      <c r="G1537" s="204"/>
      <c r="H1537" s="218">
        <v>6.04</v>
      </c>
      <c r="I1537" s="209"/>
      <c r="J1537" s="204"/>
      <c r="K1537" s="204"/>
      <c r="L1537" s="210"/>
      <c r="M1537" s="211"/>
      <c r="N1537" s="212"/>
      <c r="O1537" s="212"/>
      <c r="P1537" s="212"/>
      <c r="Q1537" s="212"/>
      <c r="R1537" s="212"/>
      <c r="S1537" s="212"/>
      <c r="T1537" s="213"/>
      <c r="AT1537" s="214" t="s">
        <v>180</v>
      </c>
      <c r="AU1537" s="214" t="s">
        <v>79</v>
      </c>
      <c r="AV1537" s="11" t="s">
        <v>79</v>
      </c>
      <c r="AW1537" s="11" t="s">
        <v>33</v>
      </c>
      <c r="AX1537" s="11" t="s">
        <v>69</v>
      </c>
      <c r="AY1537" s="214" t="s">
        <v>171</v>
      </c>
    </row>
    <row r="1538" spans="2:65" s="12" customFormat="1">
      <c r="B1538" s="219"/>
      <c r="C1538" s="220"/>
      <c r="D1538" s="215" t="s">
        <v>180</v>
      </c>
      <c r="E1538" s="221" t="s">
        <v>21</v>
      </c>
      <c r="F1538" s="222" t="s">
        <v>366</v>
      </c>
      <c r="G1538" s="220"/>
      <c r="H1538" s="223" t="s">
        <v>21</v>
      </c>
      <c r="I1538" s="224"/>
      <c r="J1538" s="220"/>
      <c r="K1538" s="220"/>
      <c r="L1538" s="225"/>
      <c r="M1538" s="226"/>
      <c r="N1538" s="227"/>
      <c r="O1538" s="227"/>
      <c r="P1538" s="227"/>
      <c r="Q1538" s="227"/>
      <c r="R1538" s="227"/>
      <c r="S1538" s="227"/>
      <c r="T1538" s="228"/>
      <c r="AT1538" s="229" t="s">
        <v>180</v>
      </c>
      <c r="AU1538" s="229" t="s">
        <v>79</v>
      </c>
      <c r="AV1538" s="12" t="s">
        <v>77</v>
      </c>
      <c r="AW1538" s="12" t="s">
        <v>33</v>
      </c>
      <c r="AX1538" s="12" t="s">
        <v>69</v>
      </c>
      <c r="AY1538" s="229" t="s">
        <v>171</v>
      </c>
    </row>
    <row r="1539" spans="2:65" s="11" customFormat="1">
      <c r="B1539" s="203"/>
      <c r="C1539" s="204"/>
      <c r="D1539" s="215" t="s">
        <v>180</v>
      </c>
      <c r="E1539" s="216" t="s">
        <v>21</v>
      </c>
      <c r="F1539" s="217" t="s">
        <v>2198</v>
      </c>
      <c r="G1539" s="204"/>
      <c r="H1539" s="218">
        <v>14.96</v>
      </c>
      <c r="I1539" s="209"/>
      <c r="J1539" s="204"/>
      <c r="K1539" s="204"/>
      <c r="L1539" s="210"/>
      <c r="M1539" s="211"/>
      <c r="N1539" s="212"/>
      <c r="O1539" s="212"/>
      <c r="P1539" s="212"/>
      <c r="Q1539" s="212"/>
      <c r="R1539" s="212"/>
      <c r="S1539" s="212"/>
      <c r="T1539" s="213"/>
      <c r="AT1539" s="214" t="s">
        <v>180</v>
      </c>
      <c r="AU1539" s="214" t="s">
        <v>79</v>
      </c>
      <c r="AV1539" s="11" t="s">
        <v>79</v>
      </c>
      <c r="AW1539" s="11" t="s">
        <v>33</v>
      </c>
      <c r="AX1539" s="11" t="s">
        <v>69</v>
      </c>
      <c r="AY1539" s="214" t="s">
        <v>171</v>
      </c>
    </row>
    <row r="1540" spans="2:65" s="11" customFormat="1">
      <c r="B1540" s="203"/>
      <c r="C1540" s="204"/>
      <c r="D1540" s="215" t="s">
        <v>180</v>
      </c>
      <c r="E1540" s="216" t="s">
        <v>21</v>
      </c>
      <c r="F1540" s="217" t="s">
        <v>2199</v>
      </c>
      <c r="G1540" s="204"/>
      <c r="H1540" s="218">
        <v>20.76</v>
      </c>
      <c r="I1540" s="209"/>
      <c r="J1540" s="204"/>
      <c r="K1540" s="204"/>
      <c r="L1540" s="210"/>
      <c r="M1540" s="211"/>
      <c r="N1540" s="212"/>
      <c r="O1540" s="212"/>
      <c r="P1540" s="212"/>
      <c r="Q1540" s="212"/>
      <c r="R1540" s="212"/>
      <c r="S1540" s="212"/>
      <c r="T1540" s="213"/>
      <c r="AT1540" s="214" t="s">
        <v>180</v>
      </c>
      <c r="AU1540" s="214" t="s">
        <v>79</v>
      </c>
      <c r="AV1540" s="11" t="s">
        <v>79</v>
      </c>
      <c r="AW1540" s="11" t="s">
        <v>33</v>
      </c>
      <c r="AX1540" s="11" t="s">
        <v>69</v>
      </c>
      <c r="AY1540" s="214" t="s">
        <v>171</v>
      </c>
    </row>
    <row r="1541" spans="2:65" s="11" customFormat="1">
      <c r="B1541" s="203"/>
      <c r="C1541" s="204"/>
      <c r="D1541" s="215" t="s">
        <v>180</v>
      </c>
      <c r="E1541" s="216" t="s">
        <v>21</v>
      </c>
      <c r="F1541" s="217" t="s">
        <v>2200</v>
      </c>
      <c r="G1541" s="204"/>
      <c r="H1541" s="218">
        <v>9.3000000000000007</v>
      </c>
      <c r="I1541" s="209"/>
      <c r="J1541" s="204"/>
      <c r="K1541" s="204"/>
      <c r="L1541" s="210"/>
      <c r="M1541" s="211"/>
      <c r="N1541" s="212"/>
      <c r="O1541" s="212"/>
      <c r="P1541" s="212"/>
      <c r="Q1541" s="212"/>
      <c r="R1541" s="212"/>
      <c r="S1541" s="212"/>
      <c r="T1541" s="213"/>
      <c r="AT1541" s="214" t="s">
        <v>180</v>
      </c>
      <c r="AU1541" s="214" t="s">
        <v>79</v>
      </c>
      <c r="AV1541" s="11" t="s">
        <v>79</v>
      </c>
      <c r="AW1541" s="11" t="s">
        <v>33</v>
      </c>
      <c r="AX1541" s="11" t="s">
        <v>69</v>
      </c>
      <c r="AY1541" s="214" t="s">
        <v>171</v>
      </c>
    </row>
    <row r="1542" spans="2:65" s="11" customFormat="1">
      <c r="B1542" s="203"/>
      <c r="C1542" s="204"/>
      <c r="D1542" s="215" t="s">
        <v>180</v>
      </c>
      <c r="E1542" s="216" t="s">
        <v>21</v>
      </c>
      <c r="F1542" s="217" t="s">
        <v>2201</v>
      </c>
      <c r="G1542" s="204"/>
      <c r="H1542" s="218">
        <v>7.2</v>
      </c>
      <c r="I1542" s="209"/>
      <c r="J1542" s="204"/>
      <c r="K1542" s="204"/>
      <c r="L1542" s="210"/>
      <c r="M1542" s="211"/>
      <c r="N1542" s="212"/>
      <c r="O1542" s="212"/>
      <c r="P1542" s="212"/>
      <c r="Q1542" s="212"/>
      <c r="R1542" s="212"/>
      <c r="S1542" s="212"/>
      <c r="T1542" s="213"/>
      <c r="AT1542" s="214" t="s">
        <v>180</v>
      </c>
      <c r="AU1542" s="214" t="s">
        <v>79</v>
      </c>
      <c r="AV1542" s="11" t="s">
        <v>79</v>
      </c>
      <c r="AW1542" s="11" t="s">
        <v>33</v>
      </c>
      <c r="AX1542" s="11" t="s">
        <v>69</v>
      </c>
      <c r="AY1542" s="214" t="s">
        <v>171</v>
      </c>
    </row>
    <row r="1543" spans="2:65" s="11" customFormat="1">
      <c r="B1543" s="203"/>
      <c r="C1543" s="204"/>
      <c r="D1543" s="215" t="s">
        <v>180</v>
      </c>
      <c r="E1543" s="216" t="s">
        <v>21</v>
      </c>
      <c r="F1543" s="217" t="s">
        <v>2202</v>
      </c>
      <c r="G1543" s="204"/>
      <c r="H1543" s="218">
        <v>3.1</v>
      </c>
      <c r="I1543" s="209"/>
      <c r="J1543" s="204"/>
      <c r="K1543" s="204"/>
      <c r="L1543" s="210"/>
      <c r="M1543" s="211"/>
      <c r="N1543" s="212"/>
      <c r="O1543" s="212"/>
      <c r="P1543" s="212"/>
      <c r="Q1543" s="212"/>
      <c r="R1543" s="212"/>
      <c r="S1543" s="212"/>
      <c r="T1543" s="213"/>
      <c r="AT1543" s="214" t="s">
        <v>180</v>
      </c>
      <c r="AU1543" s="214" t="s">
        <v>79</v>
      </c>
      <c r="AV1543" s="11" t="s">
        <v>79</v>
      </c>
      <c r="AW1543" s="11" t="s">
        <v>33</v>
      </c>
      <c r="AX1543" s="11" t="s">
        <v>69</v>
      </c>
      <c r="AY1543" s="214" t="s">
        <v>171</v>
      </c>
    </row>
    <row r="1544" spans="2:65" s="11" customFormat="1">
      <c r="B1544" s="203"/>
      <c r="C1544" s="204"/>
      <c r="D1544" s="205" t="s">
        <v>180</v>
      </c>
      <c r="E1544" s="206" t="s">
        <v>21</v>
      </c>
      <c r="F1544" s="207" t="s">
        <v>2203</v>
      </c>
      <c r="G1544" s="204"/>
      <c r="H1544" s="208">
        <v>6.04</v>
      </c>
      <c r="I1544" s="209"/>
      <c r="J1544" s="204"/>
      <c r="K1544" s="204"/>
      <c r="L1544" s="210"/>
      <c r="M1544" s="211"/>
      <c r="N1544" s="212"/>
      <c r="O1544" s="212"/>
      <c r="P1544" s="212"/>
      <c r="Q1544" s="212"/>
      <c r="R1544" s="212"/>
      <c r="S1544" s="212"/>
      <c r="T1544" s="213"/>
      <c r="AT1544" s="214" t="s">
        <v>180</v>
      </c>
      <c r="AU1544" s="214" t="s">
        <v>79</v>
      </c>
      <c r="AV1544" s="11" t="s">
        <v>79</v>
      </c>
      <c r="AW1544" s="11" t="s">
        <v>33</v>
      </c>
      <c r="AX1544" s="11" t="s">
        <v>69</v>
      </c>
      <c r="AY1544" s="214" t="s">
        <v>171</v>
      </c>
    </row>
    <row r="1545" spans="2:65" s="1" customFormat="1" ht="31.5" customHeight="1">
      <c r="B1545" s="39"/>
      <c r="C1545" s="191" t="s">
        <v>2204</v>
      </c>
      <c r="D1545" s="191" t="s">
        <v>173</v>
      </c>
      <c r="E1545" s="192" t="s">
        <v>2205</v>
      </c>
      <c r="F1545" s="193" t="s">
        <v>2206</v>
      </c>
      <c r="G1545" s="194" t="s">
        <v>411</v>
      </c>
      <c r="H1545" s="195">
        <v>14.2</v>
      </c>
      <c r="I1545" s="196"/>
      <c r="J1545" s="197">
        <f>ROUND(I1545*H1545,2)</f>
        <v>0</v>
      </c>
      <c r="K1545" s="193" t="s">
        <v>177</v>
      </c>
      <c r="L1545" s="59"/>
      <c r="M1545" s="198" t="s">
        <v>21</v>
      </c>
      <c r="N1545" s="199" t="s">
        <v>40</v>
      </c>
      <c r="O1545" s="40"/>
      <c r="P1545" s="200">
        <f>O1545*H1545</f>
        <v>0</v>
      </c>
      <c r="Q1545" s="200">
        <v>4.6000000000000001E-4</v>
      </c>
      <c r="R1545" s="200">
        <f>Q1545*H1545</f>
        <v>6.5319999999999996E-3</v>
      </c>
      <c r="S1545" s="200">
        <v>0</v>
      </c>
      <c r="T1545" s="201">
        <f>S1545*H1545</f>
        <v>0</v>
      </c>
      <c r="AR1545" s="22" t="s">
        <v>249</v>
      </c>
      <c r="AT1545" s="22" t="s">
        <v>173</v>
      </c>
      <c r="AU1545" s="22" t="s">
        <v>79</v>
      </c>
      <c r="AY1545" s="22" t="s">
        <v>171</v>
      </c>
      <c r="BE1545" s="202">
        <f>IF(N1545="základní",J1545,0)</f>
        <v>0</v>
      </c>
      <c r="BF1545" s="202">
        <f>IF(N1545="snížená",J1545,0)</f>
        <v>0</v>
      </c>
      <c r="BG1545" s="202">
        <f>IF(N1545="zákl. přenesená",J1545,0)</f>
        <v>0</v>
      </c>
      <c r="BH1545" s="202">
        <f>IF(N1545="sníž. přenesená",J1545,0)</f>
        <v>0</v>
      </c>
      <c r="BI1545" s="202">
        <f>IF(N1545="nulová",J1545,0)</f>
        <v>0</v>
      </c>
      <c r="BJ1545" s="22" t="s">
        <v>77</v>
      </c>
      <c r="BK1545" s="202">
        <f>ROUND(I1545*H1545,2)</f>
        <v>0</v>
      </c>
      <c r="BL1545" s="22" t="s">
        <v>249</v>
      </c>
      <c r="BM1545" s="22" t="s">
        <v>2207</v>
      </c>
    </row>
    <row r="1546" spans="2:65" s="11" customFormat="1">
      <c r="B1546" s="203"/>
      <c r="C1546" s="204"/>
      <c r="D1546" s="205" t="s">
        <v>180</v>
      </c>
      <c r="E1546" s="206" t="s">
        <v>21</v>
      </c>
      <c r="F1546" s="207" t="s">
        <v>2208</v>
      </c>
      <c r="G1546" s="204"/>
      <c r="H1546" s="208">
        <v>14.2</v>
      </c>
      <c r="I1546" s="209"/>
      <c r="J1546" s="204"/>
      <c r="K1546" s="204"/>
      <c r="L1546" s="210"/>
      <c r="M1546" s="211"/>
      <c r="N1546" s="212"/>
      <c r="O1546" s="212"/>
      <c r="P1546" s="212"/>
      <c r="Q1546" s="212"/>
      <c r="R1546" s="212"/>
      <c r="S1546" s="212"/>
      <c r="T1546" s="213"/>
      <c r="AT1546" s="214" t="s">
        <v>180</v>
      </c>
      <c r="AU1546" s="214" t="s">
        <v>79</v>
      </c>
      <c r="AV1546" s="11" t="s">
        <v>79</v>
      </c>
      <c r="AW1546" s="11" t="s">
        <v>33</v>
      </c>
      <c r="AX1546" s="11" t="s">
        <v>69</v>
      </c>
      <c r="AY1546" s="214" t="s">
        <v>171</v>
      </c>
    </row>
    <row r="1547" spans="2:65" s="1" customFormat="1" ht="22.5" customHeight="1">
      <c r="B1547" s="39"/>
      <c r="C1547" s="191" t="s">
        <v>2209</v>
      </c>
      <c r="D1547" s="191" t="s">
        <v>173</v>
      </c>
      <c r="E1547" s="192" t="s">
        <v>2210</v>
      </c>
      <c r="F1547" s="193" t="s">
        <v>2211</v>
      </c>
      <c r="G1547" s="194" t="s">
        <v>176</v>
      </c>
      <c r="H1547" s="195">
        <v>297.45</v>
      </c>
      <c r="I1547" s="196"/>
      <c r="J1547" s="197">
        <f>ROUND(I1547*H1547,2)</f>
        <v>0</v>
      </c>
      <c r="K1547" s="193" t="s">
        <v>177</v>
      </c>
      <c r="L1547" s="59"/>
      <c r="M1547" s="198" t="s">
        <v>21</v>
      </c>
      <c r="N1547" s="199" t="s">
        <v>40</v>
      </c>
      <c r="O1547" s="40"/>
      <c r="P1547" s="200">
        <f>O1547*H1547</f>
        <v>0</v>
      </c>
      <c r="Q1547" s="200">
        <v>3.6700000000000001E-3</v>
      </c>
      <c r="R1547" s="200">
        <f>Q1547*H1547</f>
        <v>1.0916414999999999</v>
      </c>
      <c r="S1547" s="200">
        <v>0</v>
      </c>
      <c r="T1547" s="201">
        <f>S1547*H1547</f>
        <v>0</v>
      </c>
      <c r="AR1547" s="22" t="s">
        <v>249</v>
      </c>
      <c r="AT1547" s="22" t="s">
        <v>173</v>
      </c>
      <c r="AU1547" s="22" t="s">
        <v>79</v>
      </c>
      <c r="AY1547" s="22" t="s">
        <v>171</v>
      </c>
      <c r="BE1547" s="202">
        <f>IF(N1547="základní",J1547,0)</f>
        <v>0</v>
      </c>
      <c r="BF1547" s="202">
        <f>IF(N1547="snížená",J1547,0)</f>
        <v>0</v>
      </c>
      <c r="BG1547" s="202">
        <f>IF(N1547="zákl. přenesená",J1547,0)</f>
        <v>0</v>
      </c>
      <c r="BH1547" s="202">
        <f>IF(N1547="sníž. přenesená",J1547,0)</f>
        <v>0</v>
      </c>
      <c r="BI1547" s="202">
        <f>IF(N1547="nulová",J1547,0)</f>
        <v>0</v>
      </c>
      <c r="BJ1547" s="22" t="s">
        <v>77</v>
      </c>
      <c r="BK1547" s="202">
        <f>ROUND(I1547*H1547,2)</f>
        <v>0</v>
      </c>
      <c r="BL1547" s="22" t="s">
        <v>249</v>
      </c>
      <c r="BM1547" s="22" t="s">
        <v>2212</v>
      </c>
    </row>
    <row r="1548" spans="2:65" s="11" customFormat="1" ht="40.5">
      <c r="B1548" s="203"/>
      <c r="C1548" s="204"/>
      <c r="D1548" s="215" t="s">
        <v>180</v>
      </c>
      <c r="E1548" s="216" t="s">
        <v>21</v>
      </c>
      <c r="F1548" s="217" t="s">
        <v>1159</v>
      </c>
      <c r="G1548" s="204"/>
      <c r="H1548" s="218">
        <v>147.51</v>
      </c>
      <c r="I1548" s="209"/>
      <c r="J1548" s="204"/>
      <c r="K1548" s="204"/>
      <c r="L1548" s="210"/>
      <c r="M1548" s="211"/>
      <c r="N1548" s="212"/>
      <c r="O1548" s="212"/>
      <c r="P1548" s="212"/>
      <c r="Q1548" s="212"/>
      <c r="R1548" s="212"/>
      <c r="S1548" s="212"/>
      <c r="T1548" s="213"/>
      <c r="AT1548" s="214" t="s">
        <v>180</v>
      </c>
      <c r="AU1548" s="214" t="s">
        <v>79</v>
      </c>
      <c r="AV1548" s="11" t="s">
        <v>79</v>
      </c>
      <c r="AW1548" s="11" t="s">
        <v>33</v>
      </c>
      <c r="AX1548" s="11" t="s">
        <v>69</v>
      </c>
      <c r="AY1548" s="214" t="s">
        <v>171</v>
      </c>
    </row>
    <row r="1549" spans="2:65" s="11" customFormat="1">
      <c r="B1549" s="203"/>
      <c r="C1549" s="204"/>
      <c r="D1549" s="215" t="s">
        <v>180</v>
      </c>
      <c r="E1549" s="216" t="s">
        <v>21</v>
      </c>
      <c r="F1549" s="217" t="s">
        <v>2213</v>
      </c>
      <c r="G1549" s="204"/>
      <c r="H1549" s="218">
        <v>47.43</v>
      </c>
      <c r="I1549" s="209"/>
      <c r="J1549" s="204"/>
      <c r="K1549" s="204"/>
      <c r="L1549" s="210"/>
      <c r="M1549" s="211"/>
      <c r="N1549" s="212"/>
      <c r="O1549" s="212"/>
      <c r="P1549" s="212"/>
      <c r="Q1549" s="212"/>
      <c r="R1549" s="212"/>
      <c r="S1549" s="212"/>
      <c r="T1549" s="213"/>
      <c r="AT1549" s="214" t="s">
        <v>180</v>
      </c>
      <c r="AU1549" s="214" t="s">
        <v>79</v>
      </c>
      <c r="AV1549" s="11" t="s">
        <v>79</v>
      </c>
      <c r="AW1549" s="11" t="s">
        <v>33</v>
      </c>
      <c r="AX1549" s="11" t="s">
        <v>69</v>
      </c>
      <c r="AY1549" s="214" t="s">
        <v>171</v>
      </c>
    </row>
    <row r="1550" spans="2:65" s="11" customFormat="1" ht="27">
      <c r="B1550" s="203"/>
      <c r="C1550" s="204"/>
      <c r="D1550" s="215" t="s">
        <v>180</v>
      </c>
      <c r="E1550" s="216" t="s">
        <v>21</v>
      </c>
      <c r="F1550" s="217" t="s">
        <v>2214</v>
      </c>
      <c r="G1550" s="204"/>
      <c r="H1550" s="218">
        <v>90.16</v>
      </c>
      <c r="I1550" s="209"/>
      <c r="J1550" s="204"/>
      <c r="K1550" s="204"/>
      <c r="L1550" s="210"/>
      <c r="M1550" s="211"/>
      <c r="N1550" s="212"/>
      <c r="O1550" s="212"/>
      <c r="P1550" s="212"/>
      <c r="Q1550" s="212"/>
      <c r="R1550" s="212"/>
      <c r="S1550" s="212"/>
      <c r="T1550" s="213"/>
      <c r="AT1550" s="214" t="s">
        <v>180</v>
      </c>
      <c r="AU1550" s="214" t="s">
        <v>79</v>
      </c>
      <c r="AV1550" s="11" t="s">
        <v>79</v>
      </c>
      <c r="AW1550" s="11" t="s">
        <v>33</v>
      </c>
      <c r="AX1550" s="11" t="s">
        <v>69</v>
      </c>
      <c r="AY1550" s="214" t="s">
        <v>171</v>
      </c>
    </row>
    <row r="1551" spans="2:65" s="11" customFormat="1">
      <c r="B1551" s="203"/>
      <c r="C1551" s="204"/>
      <c r="D1551" s="205" t="s">
        <v>180</v>
      </c>
      <c r="E1551" s="206" t="s">
        <v>21</v>
      </c>
      <c r="F1551" s="207" t="s">
        <v>1157</v>
      </c>
      <c r="G1551" s="204"/>
      <c r="H1551" s="208">
        <v>12.35</v>
      </c>
      <c r="I1551" s="209"/>
      <c r="J1551" s="204"/>
      <c r="K1551" s="204"/>
      <c r="L1551" s="210"/>
      <c r="M1551" s="211"/>
      <c r="N1551" s="212"/>
      <c r="O1551" s="212"/>
      <c r="P1551" s="212"/>
      <c r="Q1551" s="212"/>
      <c r="R1551" s="212"/>
      <c r="S1551" s="212"/>
      <c r="T1551" s="213"/>
      <c r="AT1551" s="214" t="s">
        <v>180</v>
      </c>
      <c r="AU1551" s="214" t="s">
        <v>79</v>
      </c>
      <c r="AV1551" s="11" t="s">
        <v>79</v>
      </c>
      <c r="AW1551" s="11" t="s">
        <v>33</v>
      </c>
      <c r="AX1551" s="11" t="s">
        <v>69</v>
      </c>
      <c r="AY1551" s="214" t="s">
        <v>171</v>
      </c>
    </row>
    <row r="1552" spans="2:65" s="1" customFormat="1" ht="22.5" customHeight="1">
      <c r="B1552" s="39"/>
      <c r="C1552" s="230" t="s">
        <v>2215</v>
      </c>
      <c r="D1552" s="230" t="s">
        <v>290</v>
      </c>
      <c r="E1552" s="231" t="s">
        <v>2216</v>
      </c>
      <c r="F1552" s="232" t="s">
        <v>2217</v>
      </c>
      <c r="G1552" s="233" t="s">
        <v>176</v>
      </c>
      <c r="H1552" s="234">
        <v>355.072</v>
      </c>
      <c r="I1552" s="235"/>
      <c r="J1552" s="236">
        <f>ROUND(I1552*H1552,2)</f>
        <v>0</v>
      </c>
      <c r="K1552" s="232" t="s">
        <v>177</v>
      </c>
      <c r="L1552" s="237"/>
      <c r="M1552" s="238" t="s">
        <v>21</v>
      </c>
      <c r="N1552" s="239" t="s">
        <v>40</v>
      </c>
      <c r="O1552" s="40"/>
      <c r="P1552" s="200">
        <f>O1552*H1552</f>
        <v>0</v>
      </c>
      <c r="Q1552" s="200">
        <v>1.7999999999999999E-2</v>
      </c>
      <c r="R1552" s="200">
        <f>Q1552*H1552</f>
        <v>6.3912959999999996</v>
      </c>
      <c r="S1552" s="200">
        <v>0</v>
      </c>
      <c r="T1552" s="201">
        <f>S1552*H1552</f>
        <v>0</v>
      </c>
      <c r="AR1552" s="22" t="s">
        <v>345</v>
      </c>
      <c r="AT1552" s="22" t="s">
        <v>290</v>
      </c>
      <c r="AU1552" s="22" t="s">
        <v>79</v>
      </c>
      <c r="AY1552" s="22" t="s">
        <v>171</v>
      </c>
      <c r="BE1552" s="202">
        <f>IF(N1552="základní",J1552,0)</f>
        <v>0</v>
      </c>
      <c r="BF1552" s="202">
        <f>IF(N1552="snížená",J1552,0)</f>
        <v>0</v>
      </c>
      <c r="BG1552" s="202">
        <f>IF(N1552="zákl. přenesená",J1552,0)</f>
        <v>0</v>
      </c>
      <c r="BH1552" s="202">
        <f>IF(N1552="sníž. přenesená",J1552,0)</f>
        <v>0</v>
      </c>
      <c r="BI1552" s="202">
        <f>IF(N1552="nulová",J1552,0)</f>
        <v>0</v>
      </c>
      <c r="BJ1552" s="22" t="s">
        <v>77</v>
      </c>
      <c r="BK1552" s="202">
        <f>ROUND(I1552*H1552,2)</f>
        <v>0</v>
      </c>
      <c r="BL1552" s="22" t="s">
        <v>249</v>
      </c>
      <c r="BM1552" s="22" t="s">
        <v>2218</v>
      </c>
    </row>
    <row r="1553" spans="2:65" s="11" customFormat="1">
      <c r="B1553" s="203"/>
      <c r="C1553" s="204"/>
      <c r="D1553" s="215" t="s">
        <v>180</v>
      </c>
      <c r="E1553" s="216" t="s">
        <v>21</v>
      </c>
      <c r="F1553" s="217" t="s">
        <v>2219</v>
      </c>
      <c r="G1553" s="204"/>
      <c r="H1553" s="218">
        <v>6.48</v>
      </c>
      <c r="I1553" s="209"/>
      <c r="J1553" s="204"/>
      <c r="K1553" s="204"/>
      <c r="L1553" s="210"/>
      <c r="M1553" s="211"/>
      <c r="N1553" s="212"/>
      <c r="O1553" s="212"/>
      <c r="P1553" s="212"/>
      <c r="Q1553" s="212"/>
      <c r="R1553" s="212"/>
      <c r="S1553" s="212"/>
      <c r="T1553" s="213"/>
      <c r="AT1553" s="214" t="s">
        <v>180</v>
      </c>
      <c r="AU1553" s="214" t="s">
        <v>79</v>
      </c>
      <c r="AV1553" s="11" t="s">
        <v>79</v>
      </c>
      <c r="AW1553" s="11" t="s">
        <v>33</v>
      </c>
      <c r="AX1553" s="11" t="s">
        <v>69</v>
      </c>
      <c r="AY1553" s="214" t="s">
        <v>171</v>
      </c>
    </row>
    <row r="1554" spans="2:65" s="11" customFormat="1">
      <c r="B1554" s="203"/>
      <c r="C1554" s="204"/>
      <c r="D1554" s="215" t="s">
        <v>180</v>
      </c>
      <c r="E1554" s="216" t="s">
        <v>21</v>
      </c>
      <c r="F1554" s="217" t="s">
        <v>2220</v>
      </c>
      <c r="G1554" s="204"/>
      <c r="H1554" s="218">
        <v>4.32</v>
      </c>
      <c r="I1554" s="209"/>
      <c r="J1554" s="204"/>
      <c r="K1554" s="204"/>
      <c r="L1554" s="210"/>
      <c r="M1554" s="211"/>
      <c r="N1554" s="212"/>
      <c r="O1554" s="212"/>
      <c r="P1554" s="212"/>
      <c r="Q1554" s="212"/>
      <c r="R1554" s="212"/>
      <c r="S1554" s="212"/>
      <c r="T1554" s="213"/>
      <c r="AT1554" s="214" t="s">
        <v>180</v>
      </c>
      <c r="AU1554" s="214" t="s">
        <v>79</v>
      </c>
      <c r="AV1554" s="11" t="s">
        <v>79</v>
      </c>
      <c r="AW1554" s="11" t="s">
        <v>33</v>
      </c>
      <c r="AX1554" s="11" t="s">
        <v>69</v>
      </c>
      <c r="AY1554" s="214" t="s">
        <v>171</v>
      </c>
    </row>
    <row r="1555" spans="2:65" s="11" customFormat="1">
      <c r="B1555" s="203"/>
      <c r="C1555" s="204"/>
      <c r="D1555" s="215" t="s">
        <v>180</v>
      </c>
      <c r="E1555" s="216" t="s">
        <v>21</v>
      </c>
      <c r="F1555" s="217" t="s">
        <v>2221</v>
      </c>
      <c r="G1555" s="204"/>
      <c r="H1555" s="218">
        <v>7.2450000000000001</v>
      </c>
      <c r="I1555" s="209"/>
      <c r="J1555" s="204"/>
      <c r="K1555" s="204"/>
      <c r="L1555" s="210"/>
      <c r="M1555" s="211"/>
      <c r="N1555" s="212"/>
      <c r="O1555" s="212"/>
      <c r="P1555" s="212"/>
      <c r="Q1555" s="212"/>
      <c r="R1555" s="212"/>
      <c r="S1555" s="212"/>
      <c r="T1555" s="213"/>
      <c r="AT1555" s="214" t="s">
        <v>180</v>
      </c>
      <c r="AU1555" s="214" t="s">
        <v>79</v>
      </c>
      <c r="AV1555" s="11" t="s">
        <v>79</v>
      </c>
      <c r="AW1555" s="11" t="s">
        <v>33</v>
      </c>
      <c r="AX1555" s="11" t="s">
        <v>69</v>
      </c>
      <c r="AY1555" s="214" t="s">
        <v>171</v>
      </c>
    </row>
    <row r="1556" spans="2:65" s="11" customFormat="1">
      <c r="B1556" s="203"/>
      <c r="C1556" s="204"/>
      <c r="D1556" s="215" t="s">
        <v>180</v>
      </c>
      <c r="E1556" s="216" t="s">
        <v>21</v>
      </c>
      <c r="F1556" s="217" t="s">
        <v>2222</v>
      </c>
      <c r="G1556" s="204"/>
      <c r="H1556" s="218">
        <v>1.534</v>
      </c>
      <c r="I1556" s="209"/>
      <c r="J1556" s="204"/>
      <c r="K1556" s="204"/>
      <c r="L1556" s="210"/>
      <c r="M1556" s="211"/>
      <c r="N1556" s="212"/>
      <c r="O1556" s="212"/>
      <c r="P1556" s="212"/>
      <c r="Q1556" s="212"/>
      <c r="R1556" s="212"/>
      <c r="S1556" s="212"/>
      <c r="T1556" s="213"/>
      <c r="AT1556" s="214" t="s">
        <v>180</v>
      </c>
      <c r="AU1556" s="214" t="s">
        <v>79</v>
      </c>
      <c r="AV1556" s="11" t="s">
        <v>79</v>
      </c>
      <c r="AW1556" s="11" t="s">
        <v>33</v>
      </c>
      <c r="AX1556" s="11" t="s">
        <v>69</v>
      </c>
      <c r="AY1556" s="214" t="s">
        <v>171</v>
      </c>
    </row>
    <row r="1557" spans="2:65" s="11" customFormat="1">
      <c r="B1557" s="203"/>
      <c r="C1557" s="204"/>
      <c r="D1557" s="215" t="s">
        <v>180</v>
      </c>
      <c r="E1557" s="216" t="s">
        <v>21</v>
      </c>
      <c r="F1557" s="217" t="s">
        <v>2223</v>
      </c>
      <c r="G1557" s="204"/>
      <c r="H1557" s="218">
        <v>297.45</v>
      </c>
      <c r="I1557" s="209"/>
      <c r="J1557" s="204"/>
      <c r="K1557" s="204"/>
      <c r="L1557" s="210"/>
      <c r="M1557" s="211"/>
      <c r="N1557" s="212"/>
      <c r="O1557" s="212"/>
      <c r="P1557" s="212"/>
      <c r="Q1557" s="212"/>
      <c r="R1557" s="212"/>
      <c r="S1557" s="212"/>
      <c r="T1557" s="213"/>
      <c r="AT1557" s="214" t="s">
        <v>180</v>
      </c>
      <c r="AU1557" s="214" t="s">
        <v>79</v>
      </c>
      <c r="AV1557" s="11" t="s">
        <v>79</v>
      </c>
      <c r="AW1557" s="11" t="s">
        <v>33</v>
      </c>
      <c r="AX1557" s="11" t="s">
        <v>69</v>
      </c>
      <c r="AY1557" s="214" t="s">
        <v>171</v>
      </c>
    </row>
    <row r="1558" spans="2:65" s="11" customFormat="1">
      <c r="B1558" s="203"/>
      <c r="C1558" s="204"/>
      <c r="D1558" s="205" t="s">
        <v>180</v>
      </c>
      <c r="E1558" s="204"/>
      <c r="F1558" s="207" t="s">
        <v>2224</v>
      </c>
      <c r="G1558" s="204"/>
      <c r="H1558" s="208">
        <v>355.072</v>
      </c>
      <c r="I1558" s="209"/>
      <c r="J1558" s="204"/>
      <c r="K1558" s="204"/>
      <c r="L1558" s="210"/>
      <c r="M1558" s="211"/>
      <c r="N1558" s="212"/>
      <c r="O1558" s="212"/>
      <c r="P1558" s="212"/>
      <c r="Q1558" s="212"/>
      <c r="R1558" s="212"/>
      <c r="S1558" s="212"/>
      <c r="T1558" s="213"/>
      <c r="AT1558" s="214" t="s">
        <v>180</v>
      </c>
      <c r="AU1558" s="214" t="s">
        <v>79</v>
      </c>
      <c r="AV1558" s="11" t="s">
        <v>79</v>
      </c>
      <c r="AW1558" s="11" t="s">
        <v>6</v>
      </c>
      <c r="AX1558" s="11" t="s">
        <v>77</v>
      </c>
      <c r="AY1558" s="214" t="s">
        <v>171</v>
      </c>
    </row>
    <row r="1559" spans="2:65" s="1" customFormat="1" ht="22.5" customHeight="1">
      <c r="B1559" s="39"/>
      <c r="C1559" s="191" t="s">
        <v>2225</v>
      </c>
      <c r="D1559" s="191" t="s">
        <v>173</v>
      </c>
      <c r="E1559" s="192" t="s">
        <v>2226</v>
      </c>
      <c r="F1559" s="193" t="s">
        <v>2227</v>
      </c>
      <c r="G1559" s="194" t="s">
        <v>176</v>
      </c>
      <c r="H1559" s="195">
        <v>316.10899999999998</v>
      </c>
      <c r="I1559" s="196"/>
      <c r="J1559" s="197">
        <f>ROUND(I1559*H1559,2)</f>
        <v>0</v>
      </c>
      <c r="K1559" s="193" t="s">
        <v>177</v>
      </c>
      <c r="L1559" s="59"/>
      <c r="M1559" s="198" t="s">
        <v>21</v>
      </c>
      <c r="N1559" s="199" t="s">
        <v>40</v>
      </c>
      <c r="O1559" s="40"/>
      <c r="P1559" s="200">
        <f>O1559*H1559</f>
        <v>0</v>
      </c>
      <c r="Q1559" s="200">
        <v>2.9999999999999997E-4</v>
      </c>
      <c r="R1559" s="200">
        <f>Q1559*H1559</f>
        <v>9.4832699999999992E-2</v>
      </c>
      <c r="S1559" s="200">
        <v>0</v>
      </c>
      <c r="T1559" s="201">
        <f>S1559*H1559</f>
        <v>0</v>
      </c>
      <c r="AR1559" s="22" t="s">
        <v>249</v>
      </c>
      <c r="AT1559" s="22" t="s">
        <v>173</v>
      </c>
      <c r="AU1559" s="22" t="s">
        <v>79</v>
      </c>
      <c r="AY1559" s="22" t="s">
        <v>171</v>
      </c>
      <c r="BE1559" s="202">
        <f>IF(N1559="základní",J1559,0)</f>
        <v>0</v>
      </c>
      <c r="BF1559" s="202">
        <f>IF(N1559="snížená",J1559,0)</f>
        <v>0</v>
      </c>
      <c r="BG1559" s="202">
        <f>IF(N1559="zákl. přenesená",J1559,0)</f>
        <v>0</v>
      </c>
      <c r="BH1559" s="202">
        <f>IF(N1559="sníž. přenesená",J1559,0)</f>
        <v>0</v>
      </c>
      <c r="BI1559" s="202">
        <f>IF(N1559="nulová",J1559,0)</f>
        <v>0</v>
      </c>
      <c r="BJ1559" s="22" t="s">
        <v>77</v>
      </c>
      <c r="BK1559" s="202">
        <f>ROUND(I1559*H1559,2)</f>
        <v>0</v>
      </c>
      <c r="BL1559" s="22" t="s">
        <v>249</v>
      </c>
      <c r="BM1559" s="22" t="s">
        <v>2228</v>
      </c>
    </row>
    <row r="1560" spans="2:65" s="11" customFormat="1">
      <c r="B1560" s="203"/>
      <c r="C1560" s="204"/>
      <c r="D1560" s="215" t="s">
        <v>180</v>
      </c>
      <c r="E1560" s="216" t="s">
        <v>21</v>
      </c>
      <c r="F1560" s="217" t="s">
        <v>2219</v>
      </c>
      <c r="G1560" s="204"/>
      <c r="H1560" s="218">
        <v>6.48</v>
      </c>
      <c r="I1560" s="209"/>
      <c r="J1560" s="204"/>
      <c r="K1560" s="204"/>
      <c r="L1560" s="210"/>
      <c r="M1560" s="211"/>
      <c r="N1560" s="212"/>
      <c r="O1560" s="212"/>
      <c r="P1560" s="212"/>
      <c r="Q1560" s="212"/>
      <c r="R1560" s="212"/>
      <c r="S1560" s="212"/>
      <c r="T1560" s="213"/>
      <c r="AT1560" s="214" t="s">
        <v>180</v>
      </c>
      <c r="AU1560" s="214" t="s">
        <v>79</v>
      </c>
      <c r="AV1560" s="11" t="s">
        <v>79</v>
      </c>
      <c r="AW1560" s="11" t="s">
        <v>33</v>
      </c>
      <c r="AX1560" s="11" t="s">
        <v>69</v>
      </c>
      <c r="AY1560" s="214" t="s">
        <v>171</v>
      </c>
    </row>
    <row r="1561" spans="2:65" s="11" customFormat="1">
      <c r="B1561" s="203"/>
      <c r="C1561" s="204"/>
      <c r="D1561" s="215" t="s">
        <v>180</v>
      </c>
      <c r="E1561" s="216" t="s">
        <v>21</v>
      </c>
      <c r="F1561" s="217" t="s">
        <v>2220</v>
      </c>
      <c r="G1561" s="204"/>
      <c r="H1561" s="218">
        <v>4.32</v>
      </c>
      <c r="I1561" s="209"/>
      <c r="J1561" s="204"/>
      <c r="K1561" s="204"/>
      <c r="L1561" s="210"/>
      <c r="M1561" s="211"/>
      <c r="N1561" s="212"/>
      <c r="O1561" s="212"/>
      <c r="P1561" s="212"/>
      <c r="Q1561" s="212"/>
      <c r="R1561" s="212"/>
      <c r="S1561" s="212"/>
      <c r="T1561" s="213"/>
      <c r="AT1561" s="214" t="s">
        <v>180</v>
      </c>
      <c r="AU1561" s="214" t="s">
        <v>79</v>
      </c>
      <c r="AV1561" s="11" t="s">
        <v>79</v>
      </c>
      <c r="AW1561" s="11" t="s">
        <v>33</v>
      </c>
      <c r="AX1561" s="11" t="s">
        <v>69</v>
      </c>
      <c r="AY1561" s="214" t="s">
        <v>171</v>
      </c>
    </row>
    <row r="1562" spans="2:65" s="11" customFormat="1">
      <c r="B1562" s="203"/>
      <c r="C1562" s="204"/>
      <c r="D1562" s="215" t="s">
        <v>180</v>
      </c>
      <c r="E1562" s="216" t="s">
        <v>21</v>
      </c>
      <c r="F1562" s="217" t="s">
        <v>2229</v>
      </c>
      <c r="G1562" s="204"/>
      <c r="H1562" s="218">
        <v>6.5810000000000004</v>
      </c>
      <c r="I1562" s="209"/>
      <c r="J1562" s="204"/>
      <c r="K1562" s="204"/>
      <c r="L1562" s="210"/>
      <c r="M1562" s="211"/>
      <c r="N1562" s="212"/>
      <c r="O1562" s="212"/>
      <c r="P1562" s="212"/>
      <c r="Q1562" s="212"/>
      <c r="R1562" s="212"/>
      <c r="S1562" s="212"/>
      <c r="T1562" s="213"/>
      <c r="AT1562" s="214" t="s">
        <v>180</v>
      </c>
      <c r="AU1562" s="214" t="s">
        <v>79</v>
      </c>
      <c r="AV1562" s="11" t="s">
        <v>79</v>
      </c>
      <c r="AW1562" s="11" t="s">
        <v>33</v>
      </c>
      <c r="AX1562" s="11" t="s">
        <v>69</v>
      </c>
      <c r="AY1562" s="214" t="s">
        <v>171</v>
      </c>
    </row>
    <row r="1563" spans="2:65" s="11" customFormat="1">
      <c r="B1563" s="203"/>
      <c r="C1563" s="204"/>
      <c r="D1563" s="215" t="s">
        <v>180</v>
      </c>
      <c r="E1563" s="216" t="s">
        <v>21</v>
      </c>
      <c r="F1563" s="217" t="s">
        <v>2230</v>
      </c>
      <c r="G1563" s="204"/>
      <c r="H1563" s="218">
        <v>1.278</v>
      </c>
      <c r="I1563" s="209"/>
      <c r="J1563" s="204"/>
      <c r="K1563" s="204"/>
      <c r="L1563" s="210"/>
      <c r="M1563" s="211"/>
      <c r="N1563" s="212"/>
      <c r="O1563" s="212"/>
      <c r="P1563" s="212"/>
      <c r="Q1563" s="212"/>
      <c r="R1563" s="212"/>
      <c r="S1563" s="212"/>
      <c r="T1563" s="213"/>
      <c r="AT1563" s="214" t="s">
        <v>180</v>
      </c>
      <c r="AU1563" s="214" t="s">
        <v>79</v>
      </c>
      <c r="AV1563" s="11" t="s">
        <v>79</v>
      </c>
      <c r="AW1563" s="11" t="s">
        <v>33</v>
      </c>
      <c r="AX1563" s="11" t="s">
        <v>69</v>
      </c>
      <c r="AY1563" s="214" t="s">
        <v>171</v>
      </c>
    </row>
    <row r="1564" spans="2:65" s="11" customFormat="1">
      <c r="B1564" s="203"/>
      <c r="C1564" s="204"/>
      <c r="D1564" s="205" t="s">
        <v>180</v>
      </c>
      <c r="E1564" s="206" t="s">
        <v>21</v>
      </c>
      <c r="F1564" s="207" t="s">
        <v>2223</v>
      </c>
      <c r="G1564" s="204"/>
      <c r="H1564" s="208">
        <v>297.45</v>
      </c>
      <c r="I1564" s="209"/>
      <c r="J1564" s="204"/>
      <c r="K1564" s="204"/>
      <c r="L1564" s="210"/>
      <c r="M1564" s="211"/>
      <c r="N1564" s="212"/>
      <c r="O1564" s="212"/>
      <c r="P1564" s="212"/>
      <c r="Q1564" s="212"/>
      <c r="R1564" s="212"/>
      <c r="S1564" s="212"/>
      <c r="T1564" s="213"/>
      <c r="AT1564" s="214" t="s">
        <v>180</v>
      </c>
      <c r="AU1564" s="214" t="s">
        <v>79</v>
      </c>
      <c r="AV1564" s="11" t="s">
        <v>79</v>
      </c>
      <c r="AW1564" s="11" t="s">
        <v>33</v>
      </c>
      <c r="AX1564" s="11" t="s">
        <v>69</v>
      </c>
      <c r="AY1564" s="214" t="s">
        <v>171</v>
      </c>
    </row>
    <row r="1565" spans="2:65" s="1" customFormat="1" ht="22.5" customHeight="1">
      <c r="B1565" s="39"/>
      <c r="C1565" s="191" t="s">
        <v>2231</v>
      </c>
      <c r="D1565" s="191" t="s">
        <v>173</v>
      </c>
      <c r="E1565" s="192" t="s">
        <v>2232</v>
      </c>
      <c r="F1565" s="193" t="s">
        <v>2233</v>
      </c>
      <c r="G1565" s="194" t="s">
        <v>176</v>
      </c>
      <c r="H1565" s="195">
        <v>27.712</v>
      </c>
      <c r="I1565" s="196"/>
      <c r="J1565" s="197">
        <f>ROUND(I1565*H1565,2)</f>
        <v>0</v>
      </c>
      <c r="K1565" s="193" t="s">
        <v>177</v>
      </c>
      <c r="L1565" s="59"/>
      <c r="M1565" s="198" t="s">
        <v>21</v>
      </c>
      <c r="N1565" s="199" t="s">
        <v>40</v>
      </c>
      <c r="O1565" s="40"/>
      <c r="P1565" s="200">
        <f>O1565*H1565</f>
        <v>0</v>
      </c>
      <c r="Q1565" s="200">
        <v>5.3499999999999997E-3</v>
      </c>
      <c r="R1565" s="200">
        <f>Q1565*H1565</f>
        <v>0.14825919999999998</v>
      </c>
      <c r="S1565" s="200">
        <v>0</v>
      </c>
      <c r="T1565" s="201">
        <f>S1565*H1565</f>
        <v>0</v>
      </c>
      <c r="AR1565" s="22" t="s">
        <v>249</v>
      </c>
      <c r="AT1565" s="22" t="s">
        <v>173</v>
      </c>
      <c r="AU1565" s="22" t="s">
        <v>79</v>
      </c>
      <c r="AY1565" s="22" t="s">
        <v>171</v>
      </c>
      <c r="BE1565" s="202">
        <f>IF(N1565="základní",J1565,0)</f>
        <v>0</v>
      </c>
      <c r="BF1565" s="202">
        <f>IF(N1565="snížená",J1565,0)</f>
        <v>0</v>
      </c>
      <c r="BG1565" s="202">
        <f>IF(N1565="zákl. přenesená",J1565,0)</f>
        <v>0</v>
      </c>
      <c r="BH1565" s="202">
        <f>IF(N1565="sníž. přenesená",J1565,0)</f>
        <v>0</v>
      </c>
      <c r="BI1565" s="202">
        <f>IF(N1565="nulová",J1565,0)</f>
        <v>0</v>
      </c>
      <c r="BJ1565" s="22" t="s">
        <v>77</v>
      </c>
      <c r="BK1565" s="202">
        <f>ROUND(I1565*H1565,2)</f>
        <v>0</v>
      </c>
      <c r="BL1565" s="22" t="s">
        <v>249</v>
      </c>
      <c r="BM1565" s="22" t="s">
        <v>2234</v>
      </c>
    </row>
    <row r="1566" spans="2:65" s="11" customFormat="1">
      <c r="B1566" s="203"/>
      <c r="C1566" s="204"/>
      <c r="D1566" s="215" t="s">
        <v>180</v>
      </c>
      <c r="E1566" s="216" t="s">
        <v>21</v>
      </c>
      <c r="F1566" s="217" t="s">
        <v>2235</v>
      </c>
      <c r="G1566" s="204"/>
      <c r="H1566" s="218">
        <v>13.856</v>
      </c>
      <c r="I1566" s="209"/>
      <c r="J1566" s="204"/>
      <c r="K1566" s="204"/>
      <c r="L1566" s="210"/>
      <c r="M1566" s="211"/>
      <c r="N1566" s="212"/>
      <c r="O1566" s="212"/>
      <c r="P1566" s="212"/>
      <c r="Q1566" s="212"/>
      <c r="R1566" s="212"/>
      <c r="S1566" s="212"/>
      <c r="T1566" s="213"/>
      <c r="AT1566" s="214" t="s">
        <v>180</v>
      </c>
      <c r="AU1566" s="214" t="s">
        <v>79</v>
      </c>
      <c r="AV1566" s="11" t="s">
        <v>79</v>
      </c>
      <c r="AW1566" s="11" t="s">
        <v>33</v>
      </c>
      <c r="AX1566" s="11" t="s">
        <v>69</v>
      </c>
      <c r="AY1566" s="214" t="s">
        <v>171</v>
      </c>
    </row>
    <row r="1567" spans="2:65" s="11" customFormat="1">
      <c r="B1567" s="203"/>
      <c r="C1567" s="204"/>
      <c r="D1567" s="205" t="s">
        <v>180</v>
      </c>
      <c r="E1567" s="206" t="s">
        <v>21</v>
      </c>
      <c r="F1567" s="207" t="s">
        <v>2236</v>
      </c>
      <c r="G1567" s="204"/>
      <c r="H1567" s="208">
        <v>13.856</v>
      </c>
      <c r="I1567" s="209"/>
      <c r="J1567" s="204"/>
      <c r="K1567" s="204"/>
      <c r="L1567" s="210"/>
      <c r="M1567" s="211"/>
      <c r="N1567" s="212"/>
      <c r="O1567" s="212"/>
      <c r="P1567" s="212"/>
      <c r="Q1567" s="212"/>
      <c r="R1567" s="212"/>
      <c r="S1567" s="212"/>
      <c r="T1567" s="213"/>
      <c r="AT1567" s="214" t="s">
        <v>180</v>
      </c>
      <c r="AU1567" s="214" t="s">
        <v>79</v>
      </c>
      <c r="AV1567" s="11" t="s">
        <v>79</v>
      </c>
      <c r="AW1567" s="11" t="s">
        <v>33</v>
      </c>
      <c r="AX1567" s="11" t="s">
        <v>69</v>
      </c>
      <c r="AY1567" s="214" t="s">
        <v>171</v>
      </c>
    </row>
    <row r="1568" spans="2:65" s="1" customFormat="1" ht="22.5" customHeight="1">
      <c r="B1568" s="39"/>
      <c r="C1568" s="191" t="s">
        <v>2237</v>
      </c>
      <c r="D1568" s="191" t="s">
        <v>173</v>
      </c>
      <c r="E1568" s="192" t="s">
        <v>2238</v>
      </c>
      <c r="F1568" s="193" t="s">
        <v>2239</v>
      </c>
      <c r="G1568" s="194" t="s">
        <v>176</v>
      </c>
      <c r="H1568" s="195">
        <v>297.45</v>
      </c>
      <c r="I1568" s="196"/>
      <c r="J1568" s="197">
        <f>ROUND(I1568*H1568,2)</f>
        <v>0</v>
      </c>
      <c r="K1568" s="193" t="s">
        <v>177</v>
      </c>
      <c r="L1568" s="59"/>
      <c r="M1568" s="198" t="s">
        <v>21</v>
      </c>
      <c r="N1568" s="199" t="s">
        <v>40</v>
      </c>
      <c r="O1568" s="40"/>
      <c r="P1568" s="200">
        <f>O1568*H1568</f>
        <v>0</v>
      </c>
      <c r="Q1568" s="200">
        <v>7.1500000000000001E-3</v>
      </c>
      <c r="R1568" s="200">
        <f>Q1568*H1568</f>
        <v>2.1267675000000001</v>
      </c>
      <c r="S1568" s="200">
        <v>0</v>
      </c>
      <c r="T1568" s="201">
        <f>S1568*H1568</f>
        <v>0</v>
      </c>
      <c r="AR1568" s="22" t="s">
        <v>249</v>
      </c>
      <c r="AT1568" s="22" t="s">
        <v>173</v>
      </c>
      <c r="AU1568" s="22" t="s">
        <v>79</v>
      </c>
      <c r="AY1568" s="22" t="s">
        <v>171</v>
      </c>
      <c r="BE1568" s="202">
        <f>IF(N1568="základní",J1568,0)</f>
        <v>0</v>
      </c>
      <c r="BF1568" s="202">
        <f>IF(N1568="snížená",J1568,0)</f>
        <v>0</v>
      </c>
      <c r="BG1568" s="202">
        <f>IF(N1568="zákl. přenesená",J1568,0)</f>
        <v>0</v>
      </c>
      <c r="BH1568" s="202">
        <f>IF(N1568="sníž. přenesená",J1568,0)</f>
        <v>0</v>
      </c>
      <c r="BI1568" s="202">
        <f>IF(N1568="nulová",J1568,0)</f>
        <v>0</v>
      </c>
      <c r="BJ1568" s="22" t="s">
        <v>77</v>
      </c>
      <c r="BK1568" s="202">
        <f>ROUND(I1568*H1568,2)</f>
        <v>0</v>
      </c>
      <c r="BL1568" s="22" t="s">
        <v>249</v>
      </c>
      <c r="BM1568" s="22" t="s">
        <v>2240</v>
      </c>
    </row>
    <row r="1569" spans="2:65" s="11" customFormat="1">
      <c r="B1569" s="203"/>
      <c r="C1569" s="204"/>
      <c r="D1569" s="205" t="s">
        <v>180</v>
      </c>
      <c r="E1569" s="206" t="s">
        <v>21</v>
      </c>
      <c r="F1569" s="207" t="s">
        <v>2223</v>
      </c>
      <c r="G1569" s="204"/>
      <c r="H1569" s="208">
        <v>297.45</v>
      </c>
      <c r="I1569" s="209"/>
      <c r="J1569" s="204"/>
      <c r="K1569" s="204"/>
      <c r="L1569" s="210"/>
      <c r="M1569" s="211"/>
      <c r="N1569" s="212"/>
      <c r="O1569" s="212"/>
      <c r="P1569" s="212"/>
      <c r="Q1569" s="212"/>
      <c r="R1569" s="212"/>
      <c r="S1569" s="212"/>
      <c r="T1569" s="213"/>
      <c r="AT1569" s="214" t="s">
        <v>180</v>
      </c>
      <c r="AU1569" s="214" t="s">
        <v>79</v>
      </c>
      <c r="AV1569" s="11" t="s">
        <v>79</v>
      </c>
      <c r="AW1569" s="11" t="s">
        <v>33</v>
      </c>
      <c r="AX1569" s="11" t="s">
        <v>69</v>
      </c>
      <c r="AY1569" s="214" t="s">
        <v>171</v>
      </c>
    </row>
    <row r="1570" spans="2:65" s="1" customFormat="1" ht="22.5" customHeight="1">
      <c r="B1570" s="39"/>
      <c r="C1570" s="191" t="s">
        <v>2241</v>
      </c>
      <c r="D1570" s="191" t="s">
        <v>173</v>
      </c>
      <c r="E1570" s="192" t="s">
        <v>2242</v>
      </c>
      <c r="F1570" s="193" t="s">
        <v>2243</v>
      </c>
      <c r="G1570" s="194" t="s">
        <v>219</v>
      </c>
      <c r="H1570" s="195">
        <v>9.9909999999999997</v>
      </c>
      <c r="I1570" s="196"/>
      <c r="J1570" s="197">
        <f>ROUND(I1570*H1570,2)</f>
        <v>0</v>
      </c>
      <c r="K1570" s="193" t="s">
        <v>177</v>
      </c>
      <c r="L1570" s="59"/>
      <c r="M1570" s="198" t="s">
        <v>21</v>
      </c>
      <c r="N1570" s="199" t="s">
        <v>40</v>
      </c>
      <c r="O1570" s="40"/>
      <c r="P1570" s="200">
        <f>O1570*H1570</f>
        <v>0</v>
      </c>
      <c r="Q1570" s="200">
        <v>0</v>
      </c>
      <c r="R1570" s="200">
        <f>Q1570*H1570</f>
        <v>0</v>
      </c>
      <c r="S1570" s="200">
        <v>0</v>
      </c>
      <c r="T1570" s="201">
        <f>S1570*H1570</f>
        <v>0</v>
      </c>
      <c r="AR1570" s="22" t="s">
        <v>249</v>
      </c>
      <c r="AT1570" s="22" t="s">
        <v>173</v>
      </c>
      <c r="AU1570" s="22" t="s">
        <v>79</v>
      </c>
      <c r="AY1570" s="22" t="s">
        <v>171</v>
      </c>
      <c r="BE1570" s="202">
        <f>IF(N1570="základní",J1570,0)</f>
        <v>0</v>
      </c>
      <c r="BF1570" s="202">
        <f>IF(N1570="snížená",J1570,0)</f>
        <v>0</v>
      </c>
      <c r="BG1570" s="202">
        <f>IF(N1570="zákl. přenesená",J1570,0)</f>
        <v>0</v>
      </c>
      <c r="BH1570" s="202">
        <f>IF(N1570="sníž. přenesená",J1570,0)</f>
        <v>0</v>
      </c>
      <c r="BI1570" s="202">
        <f>IF(N1570="nulová",J1570,0)</f>
        <v>0</v>
      </c>
      <c r="BJ1570" s="22" t="s">
        <v>77</v>
      </c>
      <c r="BK1570" s="202">
        <f>ROUND(I1570*H1570,2)</f>
        <v>0</v>
      </c>
      <c r="BL1570" s="22" t="s">
        <v>249</v>
      </c>
      <c r="BM1570" s="22" t="s">
        <v>2244</v>
      </c>
    </row>
    <row r="1571" spans="2:65" s="10" customFormat="1" ht="29.85" customHeight="1">
      <c r="B1571" s="174"/>
      <c r="C1571" s="175"/>
      <c r="D1571" s="188" t="s">
        <v>68</v>
      </c>
      <c r="E1571" s="189" t="s">
        <v>2245</v>
      </c>
      <c r="F1571" s="189" t="s">
        <v>2246</v>
      </c>
      <c r="G1571" s="175"/>
      <c r="H1571" s="175"/>
      <c r="I1571" s="178"/>
      <c r="J1571" s="190">
        <f>BK1571</f>
        <v>0</v>
      </c>
      <c r="K1571" s="175"/>
      <c r="L1571" s="180"/>
      <c r="M1571" s="181"/>
      <c r="N1571" s="182"/>
      <c r="O1571" s="182"/>
      <c r="P1571" s="183">
        <f>SUM(P1572:P1616)</f>
        <v>0</v>
      </c>
      <c r="Q1571" s="182"/>
      <c r="R1571" s="183">
        <f>SUM(R1572:R1616)</f>
        <v>9.606181770000001</v>
      </c>
      <c r="S1571" s="182"/>
      <c r="T1571" s="184">
        <f>SUM(T1572:T1616)</f>
        <v>1.1839200000000001</v>
      </c>
      <c r="AR1571" s="185" t="s">
        <v>79</v>
      </c>
      <c r="AT1571" s="186" t="s">
        <v>68</v>
      </c>
      <c r="AU1571" s="186" t="s">
        <v>77</v>
      </c>
      <c r="AY1571" s="185" t="s">
        <v>171</v>
      </c>
      <c r="BK1571" s="187">
        <f>SUM(BK1572:BK1616)</f>
        <v>0</v>
      </c>
    </row>
    <row r="1572" spans="2:65" s="1" customFormat="1" ht="22.5" customHeight="1">
      <c r="B1572" s="39"/>
      <c r="C1572" s="191" t="s">
        <v>2247</v>
      </c>
      <c r="D1572" s="191" t="s">
        <v>173</v>
      </c>
      <c r="E1572" s="192" t="s">
        <v>2248</v>
      </c>
      <c r="F1572" s="193" t="s">
        <v>2249</v>
      </c>
      <c r="G1572" s="194" t="s">
        <v>176</v>
      </c>
      <c r="H1572" s="195">
        <v>740.63</v>
      </c>
      <c r="I1572" s="196"/>
      <c r="J1572" s="197">
        <f>ROUND(I1572*H1572,2)</f>
        <v>0</v>
      </c>
      <c r="K1572" s="193" t="s">
        <v>177</v>
      </c>
      <c r="L1572" s="59"/>
      <c r="M1572" s="198" t="s">
        <v>21</v>
      </c>
      <c r="N1572" s="199" t="s">
        <v>40</v>
      </c>
      <c r="O1572" s="40"/>
      <c r="P1572" s="200">
        <f>O1572*H1572</f>
        <v>0</v>
      </c>
      <c r="Q1572" s="200">
        <v>0</v>
      </c>
      <c r="R1572" s="200">
        <f>Q1572*H1572</f>
        <v>0</v>
      </c>
      <c r="S1572" s="200">
        <v>0</v>
      </c>
      <c r="T1572" s="201">
        <f>S1572*H1572</f>
        <v>0</v>
      </c>
      <c r="AR1572" s="22" t="s">
        <v>249</v>
      </c>
      <c r="AT1572" s="22" t="s">
        <v>173</v>
      </c>
      <c r="AU1572" s="22" t="s">
        <v>79</v>
      </c>
      <c r="AY1572" s="22" t="s">
        <v>171</v>
      </c>
      <c r="BE1572" s="202">
        <f>IF(N1572="základní",J1572,0)</f>
        <v>0</v>
      </c>
      <c r="BF1572" s="202">
        <f>IF(N1572="snížená",J1572,0)</f>
        <v>0</v>
      </c>
      <c r="BG1572" s="202">
        <f>IF(N1572="zákl. přenesená",J1572,0)</f>
        <v>0</v>
      </c>
      <c r="BH1572" s="202">
        <f>IF(N1572="sníž. přenesená",J1572,0)</f>
        <v>0</v>
      </c>
      <c r="BI1572" s="202">
        <f>IF(N1572="nulová",J1572,0)</f>
        <v>0</v>
      </c>
      <c r="BJ1572" s="22" t="s">
        <v>77</v>
      </c>
      <c r="BK1572" s="202">
        <f>ROUND(I1572*H1572,2)</f>
        <v>0</v>
      </c>
      <c r="BL1572" s="22" t="s">
        <v>249</v>
      </c>
      <c r="BM1572" s="22" t="s">
        <v>2250</v>
      </c>
    </row>
    <row r="1573" spans="2:65" s="11" customFormat="1">
      <c r="B1573" s="203"/>
      <c r="C1573" s="204"/>
      <c r="D1573" s="215" t="s">
        <v>180</v>
      </c>
      <c r="E1573" s="216" t="s">
        <v>21</v>
      </c>
      <c r="F1573" s="217" t="s">
        <v>2251</v>
      </c>
      <c r="G1573" s="204"/>
      <c r="H1573" s="218">
        <v>174.28</v>
      </c>
      <c r="I1573" s="209"/>
      <c r="J1573" s="204"/>
      <c r="K1573" s="204"/>
      <c r="L1573" s="210"/>
      <c r="M1573" s="211"/>
      <c r="N1573" s="212"/>
      <c r="O1573" s="212"/>
      <c r="P1573" s="212"/>
      <c r="Q1573" s="212"/>
      <c r="R1573" s="212"/>
      <c r="S1573" s="212"/>
      <c r="T1573" s="213"/>
      <c r="AT1573" s="214" t="s">
        <v>180</v>
      </c>
      <c r="AU1573" s="214" t="s">
        <v>79</v>
      </c>
      <c r="AV1573" s="11" t="s">
        <v>79</v>
      </c>
      <c r="AW1573" s="11" t="s">
        <v>33</v>
      </c>
      <c r="AX1573" s="11" t="s">
        <v>69</v>
      </c>
      <c r="AY1573" s="214" t="s">
        <v>171</v>
      </c>
    </row>
    <row r="1574" spans="2:65" s="11" customFormat="1">
      <c r="B1574" s="203"/>
      <c r="C1574" s="204"/>
      <c r="D1574" s="215" t="s">
        <v>180</v>
      </c>
      <c r="E1574" s="216" t="s">
        <v>21</v>
      </c>
      <c r="F1574" s="217" t="s">
        <v>2252</v>
      </c>
      <c r="G1574" s="204"/>
      <c r="H1574" s="218">
        <v>23.93</v>
      </c>
      <c r="I1574" s="209"/>
      <c r="J1574" s="204"/>
      <c r="K1574" s="204"/>
      <c r="L1574" s="210"/>
      <c r="M1574" s="211"/>
      <c r="N1574" s="212"/>
      <c r="O1574" s="212"/>
      <c r="P1574" s="212"/>
      <c r="Q1574" s="212"/>
      <c r="R1574" s="212"/>
      <c r="S1574" s="212"/>
      <c r="T1574" s="213"/>
      <c r="AT1574" s="214" t="s">
        <v>180</v>
      </c>
      <c r="AU1574" s="214" t="s">
        <v>79</v>
      </c>
      <c r="AV1574" s="11" t="s">
        <v>79</v>
      </c>
      <c r="AW1574" s="11" t="s">
        <v>33</v>
      </c>
      <c r="AX1574" s="11" t="s">
        <v>69</v>
      </c>
      <c r="AY1574" s="214" t="s">
        <v>171</v>
      </c>
    </row>
    <row r="1575" spans="2:65" s="11" customFormat="1">
      <c r="B1575" s="203"/>
      <c r="C1575" s="204"/>
      <c r="D1575" s="215" t="s">
        <v>180</v>
      </c>
      <c r="E1575" s="216" t="s">
        <v>21</v>
      </c>
      <c r="F1575" s="217" t="s">
        <v>2253</v>
      </c>
      <c r="G1575" s="204"/>
      <c r="H1575" s="218">
        <v>171.08</v>
      </c>
      <c r="I1575" s="209"/>
      <c r="J1575" s="204"/>
      <c r="K1575" s="204"/>
      <c r="L1575" s="210"/>
      <c r="M1575" s="211"/>
      <c r="N1575" s="212"/>
      <c r="O1575" s="212"/>
      <c r="P1575" s="212"/>
      <c r="Q1575" s="212"/>
      <c r="R1575" s="212"/>
      <c r="S1575" s="212"/>
      <c r="T1575" s="213"/>
      <c r="AT1575" s="214" t="s">
        <v>180</v>
      </c>
      <c r="AU1575" s="214" t="s">
        <v>79</v>
      </c>
      <c r="AV1575" s="11" t="s">
        <v>79</v>
      </c>
      <c r="AW1575" s="11" t="s">
        <v>33</v>
      </c>
      <c r="AX1575" s="11" t="s">
        <v>69</v>
      </c>
      <c r="AY1575" s="214" t="s">
        <v>171</v>
      </c>
    </row>
    <row r="1576" spans="2:65" s="11" customFormat="1">
      <c r="B1576" s="203"/>
      <c r="C1576" s="204"/>
      <c r="D1576" s="215" t="s">
        <v>180</v>
      </c>
      <c r="E1576" s="216" t="s">
        <v>21</v>
      </c>
      <c r="F1576" s="217" t="s">
        <v>2254</v>
      </c>
      <c r="G1576" s="204"/>
      <c r="H1576" s="218">
        <v>189.43</v>
      </c>
      <c r="I1576" s="209"/>
      <c r="J1576" s="204"/>
      <c r="K1576" s="204"/>
      <c r="L1576" s="210"/>
      <c r="M1576" s="211"/>
      <c r="N1576" s="212"/>
      <c r="O1576" s="212"/>
      <c r="P1576" s="212"/>
      <c r="Q1576" s="212"/>
      <c r="R1576" s="212"/>
      <c r="S1576" s="212"/>
      <c r="T1576" s="213"/>
      <c r="AT1576" s="214" t="s">
        <v>180</v>
      </c>
      <c r="AU1576" s="214" t="s">
        <v>79</v>
      </c>
      <c r="AV1576" s="11" t="s">
        <v>79</v>
      </c>
      <c r="AW1576" s="11" t="s">
        <v>33</v>
      </c>
      <c r="AX1576" s="11" t="s">
        <v>69</v>
      </c>
      <c r="AY1576" s="214" t="s">
        <v>171</v>
      </c>
    </row>
    <row r="1577" spans="2:65" s="11" customFormat="1">
      <c r="B1577" s="203"/>
      <c r="C1577" s="204"/>
      <c r="D1577" s="205" t="s">
        <v>180</v>
      </c>
      <c r="E1577" s="206" t="s">
        <v>21</v>
      </c>
      <c r="F1577" s="207" t="s">
        <v>2255</v>
      </c>
      <c r="G1577" s="204"/>
      <c r="H1577" s="208">
        <v>181.91</v>
      </c>
      <c r="I1577" s="209"/>
      <c r="J1577" s="204"/>
      <c r="K1577" s="204"/>
      <c r="L1577" s="210"/>
      <c r="M1577" s="211"/>
      <c r="N1577" s="212"/>
      <c r="O1577" s="212"/>
      <c r="P1577" s="212"/>
      <c r="Q1577" s="212"/>
      <c r="R1577" s="212"/>
      <c r="S1577" s="212"/>
      <c r="T1577" s="213"/>
      <c r="AT1577" s="214" t="s">
        <v>180</v>
      </c>
      <c r="AU1577" s="214" t="s">
        <v>79</v>
      </c>
      <c r="AV1577" s="11" t="s">
        <v>79</v>
      </c>
      <c r="AW1577" s="11" t="s">
        <v>33</v>
      </c>
      <c r="AX1577" s="11" t="s">
        <v>69</v>
      </c>
      <c r="AY1577" s="214" t="s">
        <v>171</v>
      </c>
    </row>
    <row r="1578" spans="2:65" s="1" customFormat="1" ht="22.5" customHeight="1">
      <c r="B1578" s="39"/>
      <c r="C1578" s="191" t="s">
        <v>2256</v>
      </c>
      <c r="D1578" s="191" t="s">
        <v>173</v>
      </c>
      <c r="E1578" s="192" t="s">
        <v>2257</v>
      </c>
      <c r="F1578" s="193" t="s">
        <v>2258</v>
      </c>
      <c r="G1578" s="194" t="s">
        <v>176</v>
      </c>
      <c r="H1578" s="195">
        <v>1481.26</v>
      </c>
      <c r="I1578" s="196"/>
      <c r="J1578" s="197">
        <f>ROUND(I1578*H1578,2)</f>
        <v>0</v>
      </c>
      <c r="K1578" s="193" t="s">
        <v>177</v>
      </c>
      <c r="L1578" s="59"/>
      <c r="M1578" s="198" t="s">
        <v>21</v>
      </c>
      <c r="N1578" s="199" t="s">
        <v>40</v>
      </c>
      <c r="O1578" s="40"/>
      <c r="P1578" s="200">
        <f>O1578*H1578</f>
        <v>0</v>
      </c>
      <c r="Q1578" s="200">
        <v>6.9999999999999994E-5</v>
      </c>
      <c r="R1578" s="200">
        <f>Q1578*H1578</f>
        <v>0.10368819999999999</v>
      </c>
      <c r="S1578" s="200">
        <v>0</v>
      </c>
      <c r="T1578" s="201">
        <f>S1578*H1578</f>
        <v>0</v>
      </c>
      <c r="AR1578" s="22" t="s">
        <v>249</v>
      </c>
      <c r="AT1578" s="22" t="s">
        <v>173</v>
      </c>
      <c r="AU1578" s="22" t="s">
        <v>79</v>
      </c>
      <c r="AY1578" s="22" t="s">
        <v>171</v>
      </c>
      <c r="BE1578" s="202">
        <f>IF(N1578="základní",J1578,0)</f>
        <v>0</v>
      </c>
      <c r="BF1578" s="202">
        <f>IF(N1578="snížená",J1578,0)</f>
        <v>0</v>
      </c>
      <c r="BG1578" s="202">
        <f>IF(N1578="zákl. přenesená",J1578,0)</f>
        <v>0</v>
      </c>
      <c r="BH1578" s="202">
        <f>IF(N1578="sníž. přenesená",J1578,0)</f>
        <v>0</v>
      </c>
      <c r="BI1578" s="202">
        <f>IF(N1578="nulová",J1578,0)</f>
        <v>0</v>
      </c>
      <c r="BJ1578" s="22" t="s">
        <v>77</v>
      </c>
      <c r="BK1578" s="202">
        <f>ROUND(I1578*H1578,2)</f>
        <v>0</v>
      </c>
      <c r="BL1578" s="22" t="s">
        <v>249</v>
      </c>
      <c r="BM1578" s="22" t="s">
        <v>2259</v>
      </c>
    </row>
    <row r="1579" spans="2:65" s="11" customFormat="1">
      <c r="B1579" s="203"/>
      <c r="C1579" s="204"/>
      <c r="D1579" s="205" t="s">
        <v>180</v>
      </c>
      <c r="E1579" s="206" t="s">
        <v>21</v>
      </c>
      <c r="F1579" s="207" t="s">
        <v>2260</v>
      </c>
      <c r="G1579" s="204"/>
      <c r="H1579" s="208">
        <v>1481.26</v>
      </c>
      <c r="I1579" s="209"/>
      <c r="J1579" s="204"/>
      <c r="K1579" s="204"/>
      <c r="L1579" s="210"/>
      <c r="M1579" s="211"/>
      <c r="N1579" s="212"/>
      <c r="O1579" s="212"/>
      <c r="P1579" s="212"/>
      <c r="Q1579" s="212"/>
      <c r="R1579" s="212"/>
      <c r="S1579" s="212"/>
      <c r="T1579" s="213"/>
      <c r="AT1579" s="214" t="s">
        <v>180</v>
      </c>
      <c r="AU1579" s="214" t="s">
        <v>79</v>
      </c>
      <c r="AV1579" s="11" t="s">
        <v>79</v>
      </c>
      <c r="AW1579" s="11" t="s">
        <v>33</v>
      </c>
      <c r="AX1579" s="11" t="s">
        <v>69</v>
      </c>
      <c r="AY1579" s="214" t="s">
        <v>171</v>
      </c>
    </row>
    <row r="1580" spans="2:65" s="1" customFormat="1" ht="22.5" customHeight="1">
      <c r="B1580" s="39"/>
      <c r="C1580" s="191" t="s">
        <v>2261</v>
      </c>
      <c r="D1580" s="191" t="s">
        <v>173</v>
      </c>
      <c r="E1580" s="192" t="s">
        <v>2262</v>
      </c>
      <c r="F1580" s="193" t="s">
        <v>2263</v>
      </c>
      <c r="G1580" s="194" t="s">
        <v>176</v>
      </c>
      <c r="H1580" s="195">
        <v>740.63</v>
      </c>
      <c r="I1580" s="196"/>
      <c r="J1580" s="197">
        <f>ROUND(I1580*H1580,2)</f>
        <v>0</v>
      </c>
      <c r="K1580" s="193" t="s">
        <v>177</v>
      </c>
      <c r="L1580" s="59"/>
      <c r="M1580" s="198" t="s">
        <v>21</v>
      </c>
      <c r="N1580" s="199" t="s">
        <v>40</v>
      </c>
      <c r="O1580" s="40"/>
      <c r="P1580" s="200">
        <f>O1580*H1580</f>
        <v>0</v>
      </c>
      <c r="Q1580" s="200">
        <v>7.5799999999999999E-3</v>
      </c>
      <c r="R1580" s="200">
        <f>Q1580*H1580</f>
        <v>5.6139754000000002</v>
      </c>
      <c r="S1580" s="200">
        <v>0</v>
      </c>
      <c r="T1580" s="201">
        <f>S1580*H1580</f>
        <v>0</v>
      </c>
      <c r="AR1580" s="22" t="s">
        <v>249</v>
      </c>
      <c r="AT1580" s="22" t="s">
        <v>173</v>
      </c>
      <c r="AU1580" s="22" t="s">
        <v>79</v>
      </c>
      <c r="AY1580" s="22" t="s">
        <v>171</v>
      </c>
      <c r="BE1580" s="202">
        <f>IF(N1580="základní",J1580,0)</f>
        <v>0</v>
      </c>
      <c r="BF1580" s="202">
        <f>IF(N1580="snížená",J1580,0)</f>
        <v>0</v>
      </c>
      <c r="BG1580" s="202">
        <f>IF(N1580="zákl. přenesená",J1580,0)</f>
        <v>0</v>
      </c>
      <c r="BH1580" s="202">
        <f>IF(N1580="sníž. přenesená",J1580,0)</f>
        <v>0</v>
      </c>
      <c r="BI1580" s="202">
        <f>IF(N1580="nulová",J1580,0)</f>
        <v>0</v>
      </c>
      <c r="BJ1580" s="22" t="s">
        <v>77</v>
      </c>
      <c r="BK1580" s="202">
        <f>ROUND(I1580*H1580,2)</f>
        <v>0</v>
      </c>
      <c r="BL1580" s="22" t="s">
        <v>249</v>
      </c>
      <c r="BM1580" s="22" t="s">
        <v>2264</v>
      </c>
    </row>
    <row r="1581" spans="2:65" s="11" customFormat="1">
      <c r="B1581" s="203"/>
      <c r="C1581" s="204"/>
      <c r="D1581" s="205" t="s">
        <v>180</v>
      </c>
      <c r="E1581" s="206" t="s">
        <v>21</v>
      </c>
      <c r="F1581" s="207" t="s">
        <v>2265</v>
      </c>
      <c r="G1581" s="204"/>
      <c r="H1581" s="208">
        <v>740.63</v>
      </c>
      <c r="I1581" s="209"/>
      <c r="J1581" s="204"/>
      <c r="K1581" s="204"/>
      <c r="L1581" s="210"/>
      <c r="M1581" s="211"/>
      <c r="N1581" s="212"/>
      <c r="O1581" s="212"/>
      <c r="P1581" s="212"/>
      <c r="Q1581" s="212"/>
      <c r="R1581" s="212"/>
      <c r="S1581" s="212"/>
      <c r="T1581" s="213"/>
      <c r="AT1581" s="214" t="s">
        <v>180</v>
      </c>
      <c r="AU1581" s="214" t="s">
        <v>79</v>
      </c>
      <c r="AV1581" s="11" t="s">
        <v>79</v>
      </c>
      <c r="AW1581" s="11" t="s">
        <v>33</v>
      </c>
      <c r="AX1581" s="11" t="s">
        <v>69</v>
      </c>
      <c r="AY1581" s="214" t="s">
        <v>171</v>
      </c>
    </row>
    <row r="1582" spans="2:65" s="1" customFormat="1" ht="22.5" customHeight="1">
      <c r="B1582" s="39"/>
      <c r="C1582" s="191" t="s">
        <v>2266</v>
      </c>
      <c r="D1582" s="191" t="s">
        <v>173</v>
      </c>
      <c r="E1582" s="192" t="s">
        <v>2267</v>
      </c>
      <c r="F1582" s="193" t="s">
        <v>2268</v>
      </c>
      <c r="G1582" s="194" t="s">
        <v>176</v>
      </c>
      <c r="H1582" s="195">
        <v>369.29</v>
      </c>
      <c r="I1582" s="196"/>
      <c r="J1582" s="197">
        <f>ROUND(I1582*H1582,2)</f>
        <v>0</v>
      </c>
      <c r="K1582" s="193" t="s">
        <v>177</v>
      </c>
      <c r="L1582" s="59"/>
      <c r="M1582" s="198" t="s">
        <v>21</v>
      </c>
      <c r="N1582" s="199" t="s">
        <v>40</v>
      </c>
      <c r="O1582" s="40"/>
      <c r="P1582" s="200">
        <f>O1582*H1582</f>
        <v>0</v>
      </c>
      <c r="Q1582" s="200">
        <v>0</v>
      </c>
      <c r="R1582" s="200">
        <f>Q1582*H1582</f>
        <v>0</v>
      </c>
      <c r="S1582" s="200">
        <v>3.0000000000000001E-3</v>
      </c>
      <c r="T1582" s="201">
        <f>S1582*H1582</f>
        <v>1.1078700000000001</v>
      </c>
      <c r="AR1582" s="22" t="s">
        <v>249</v>
      </c>
      <c r="AT1582" s="22" t="s">
        <v>173</v>
      </c>
      <c r="AU1582" s="22" t="s">
        <v>79</v>
      </c>
      <c r="AY1582" s="22" t="s">
        <v>171</v>
      </c>
      <c r="BE1582" s="202">
        <f>IF(N1582="základní",J1582,0)</f>
        <v>0</v>
      </c>
      <c r="BF1582" s="202">
        <f>IF(N1582="snížená",J1582,0)</f>
        <v>0</v>
      </c>
      <c r="BG1582" s="202">
        <f>IF(N1582="zákl. přenesená",J1582,0)</f>
        <v>0</v>
      </c>
      <c r="BH1582" s="202">
        <f>IF(N1582="sníž. přenesená",J1582,0)</f>
        <v>0</v>
      </c>
      <c r="BI1582" s="202">
        <f>IF(N1582="nulová",J1582,0)</f>
        <v>0</v>
      </c>
      <c r="BJ1582" s="22" t="s">
        <v>77</v>
      </c>
      <c r="BK1582" s="202">
        <f>ROUND(I1582*H1582,2)</f>
        <v>0</v>
      </c>
      <c r="BL1582" s="22" t="s">
        <v>249</v>
      </c>
      <c r="BM1582" s="22" t="s">
        <v>2269</v>
      </c>
    </row>
    <row r="1583" spans="2:65" s="11" customFormat="1">
      <c r="B1583" s="203"/>
      <c r="C1583" s="204"/>
      <c r="D1583" s="215" t="s">
        <v>180</v>
      </c>
      <c r="E1583" s="216" t="s">
        <v>21</v>
      </c>
      <c r="F1583" s="217" t="s">
        <v>2270</v>
      </c>
      <c r="G1583" s="204"/>
      <c r="H1583" s="218">
        <v>174.28</v>
      </c>
      <c r="I1583" s="209"/>
      <c r="J1583" s="204"/>
      <c r="K1583" s="204"/>
      <c r="L1583" s="210"/>
      <c r="M1583" s="211"/>
      <c r="N1583" s="212"/>
      <c r="O1583" s="212"/>
      <c r="P1583" s="212"/>
      <c r="Q1583" s="212"/>
      <c r="R1583" s="212"/>
      <c r="S1583" s="212"/>
      <c r="T1583" s="213"/>
      <c r="AT1583" s="214" t="s">
        <v>180</v>
      </c>
      <c r="AU1583" s="214" t="s">
        <v>79</v>
      </c>
      <c r="AV1583" s="11" t="s">
        <v>79</v>
      </c>
      <c r="AW1583" s="11" t="s">
        <v>33</v>
      </c>
      <c r="AX1583" s="11" t="s">
        <v>69</v>
      </c>
      <c r="AY1583" s="214" t="s">
        <v>171</v>
      </c>
    </row>
    <row r="1584" spans="2:65" s="11" customFormat="1">
      <c r="B1584" s="203"/>
      <c r="C1584" s="204"/>
      <c r="D1584" s="215" t="s">
        <v>180</v>
      </c>
      <c r="E1584" s="216" t="s">
        <v>21</v>
      </c>
      <c r="F1584" s="217" t="s">
        <v>2252</v>
      </c>
      <c r="G1584" s="204"/>
      <c r="H1584" s="218">
        <v>23.93</v>
      </c>
      <c r="I1584" s="209"/>
      <c r="J1584" s="204"/>
      <c r="K1584" s="204"/>
      <c r="L1584" s="210"/>
      <c r="M1584" s="211"/>
      <c r="N1584" s="212"/>
      <c r="O1584" s="212"/>
      <c r="P1584" s="212"/>
      <c r="Q1584" s="212"/>
      <c r="R1584" s="212"/>
      <c r="S1584" s="212"/>
      <c r="T1584" s="213"/>
      <c r="AT1584" s="214" t="s">
        <v>180</v>
      </c>
      <c r="AU1584" s="214" t="s">
        <v>79</v>
      </c>
      <c r="AV1584" s="11" t="s">
        <v>79</v>
      </c>
      <c r="AW1584" s="11" t="s">
        <v>33</v>
      </c>
      <c r="AX1584" s="11" t="s">
        <v>69</v>
      </c>
      <c r="AY1584" s="214" t="s">
        <v>171</v>
      </c>
    </row>
    <row r="1585" spans="2:65" s="11" customFormat="1">
      <c r="B1585" s="203"/>
      <c r="C1585" s="204"/>
      <c r="D1585" s="205" t="s">
        <v>180</v>
      </c>
      <c r="E1585" s="206" t="s">
        <v>21</v>
      </c>
      <c r="F1585" s="207" t="s">
        <v>2253</v>
      </c>
      <c r="G1585" s="204"/>
      <c r="H1585" s="208">
        <v>171.08</v>
      </c>
      <c r="I1585" s="209"/>
      <c r="J1585" s="204"/>
      <c r="K1585" s="204"/>
      <c r="L1585" s="210"/>
      <c r="M1585" s="211"/>
      <c r="N1585" s="212"/>
      <c r="O1585" s="212"/>
      <c r="P1585" s="212"/>
      <c r="Q1585" s="212"/>
      <c r="R1585" s="212"/>
      <c r="S1585" s="212"/>
      <c r="T1585" s="213"/>
      <c r="AT1585" s="214" t="s">
        <v>180</v>
      </c>
      <c r="AU1585" s="214" t="s">
        <v>79</v>
      </c>
      <c r="AV1585" s="11" t="s">
        <v>79</v>
      </c>
      <c r="AW1585" s="11" t="s">
        <v>33</v>
      </c>
      <c r="AX1585" s="11" t="s">
        <v>69</v>
      </c>
      <c r="AY1585" s="214" t="s">
        <v>171</v>
      </c>
    </row>
    <row r="1586" spans="2:65" s="1" customFormat="1" ht="22.5" customHeight="1">
      <c r="B1586" s="39"/>
      <c r="C1586" s="191" t="s">
        <v>2271</v>
      </c>
      <c r="D1586" s="191" t="s">
        <v>173</v>
      </c>
      <c r="E1586" s="192" t="s">
        <v>2272</v>
      </c>
      <c r="F1586" s="193" t="s">
        <v>2273</v>
      </c>
      <c r="G1586" s="194" t="s">
        <v>176</v>
      </c>
      <c r="H1586" s="195">
        <v>740.63</v>
      </c>
      <c r="I1586" s="196"/>
      <c r="J1586" s="197">
        <f>ROUND(I1586*H1586,2)</f>
        <v>0</v>
      </c>
      <c r="K1586" s="193" t="s">
        <v>177</v>
      </c>
      <c r="L1586" s="59"/>
      <c r="M1586" s="198" t="s">
        <v>21</v>
      </c>
      <c r="N1586" s="199" t="s">
        <v>40</v>
      </c>
      <c r="O1586" s="40"/>
      <c r="P1586" s="200">
        <f>O1586*H1586</f>
        <v>0</v>
      </c>
      <c r="Q1586" s="200">
        <v>2.9999999999999997E-4</v>
      </c>
      <c r="R1586" s="200">
        <f>Q1586*H1586</f>
        <v>0.22218899999999997</v>
      </c>
      <c r="S1586" s="200">
        <v>0</v>
      </c>
      <c r="T1586" s="201">
        <f>S1586*H1586</f>
        <v>0</v>
      </c>
      <c r="AR1586" s="22" t="s">
        <v>249</v>
      </c>
      <c r="AT1586" s="22" t="s">
        <v>173</v>
      </c>
      <c r="AU1586" s="22" t="s">
        <v>79</v>
      </c>
      <c r="AY1586" s="22" t="s">
        <v>171</v>
      </c>
      <c r="BE1586" s="202">
        <f>IF(N1586="základní",J1586,0)</f>
        <v>0</v>
      </c>
      <c r="BF1586" s="202">
        <f>IF(N1586="snížená",J1586,0)</f>
        <v>0</v>
      </c>
      <c r="BG1586" s="202">
        <f>IF(N1586="zákl. přenesená",J1586,0)</f>
        <v>0</v>
      </c>
      <c r="BH1586" s="202">
        <f>IF(N1586="sníž. přenesená",J1586,0)</f>
        <v>0</v>
      </c>
      <c r="BI1586" s="202">
        <f>IF(N1586="nulová",J1586,0)</f>
        <v>0</v>
      </c>
      <c r="BJ1586" s="22" t="s">
        <v>77</v>
      </c>
      <c r="BK1586" s="202">
        <f>ROUND(I1586*H1586,2)</f>
        <v>0</v>
      </c>
      <c r="BL1586" s="22" t="s">
        <v>249</v>
      </c>
      <c r="BM1586" s="22" t="s">
        <v>2274</v>
      </c>
    </row>
    <row r="1587" spans="2:65" s="11" customFormat="1">
      <c r="B1587" s="203"/>
      <c r="C1587" s="204"/>
      <c r="D1587" s="205" t="s">
        <v>180</v>
      </c>
      <c r="E1587" s="206" t="s">
        <v>21</v>
      </c>
      <c r="F1587" s="207" t="s">
        <v>2265</v>
      </c>
      <c r="G1587" s="204"/>
      <c r="H1587" s="208">
        <v>740.63</v>
      </c>
      <c r="I1587" s="209"/>
      <c r="J1587" s="204"/>
      <c r="K1587" s="204"/>
      <c r="L1587" s="210"/>
      <c r="M1587" s="211"/>
      <c r="N1587" s="212"/>
      <c r="O1587" s="212"/>
      <c r="P1587" s="212"/>
      <c r="Q1587" s="212"/>
      <c r="R1587" s="212"/>
      <c r="S1587" s="212"/>
      <c r="T1587" s="213"/>
      <c r="AT1587" s="214" t="s">
        <v>180</v>
      </c>
      <c r="AU1587" s="214" t="s">
        <v>79</v>
      </c>
      <c r="AV1587" s="11" t="s">
        <v>79</v>
      </c>
      <c r="AW1587" s="11" t="s">
        <v>33</v>
      </c>
      <c r="AX1587" s="11" t="s">
        <v>69</v>
      </c>
      <c r="AY1587" s="214" t="s">
        <v>171</v>
      </c>
    </row>
    <row r="1588" spans="2:65" s="1" customFormat="1" ht="31.5" customHeight="1">
      <c r="B1588" s="39"/>
      <c r="C1588" s="230" t="s">
        <v>2275</v>
      </c>
      <c r="D1588" s="230" t="s">
        <v>290</v>
      </c>
      <c r="E1588" s="231" t="s">
        <v>2276</v>
      </c>
      <c r="F1588" s="232" t="s">
        <v>2277</v>
      </c>
      <c r="G1588" s="233" t="s">
        <v>176</v>
      </c>
      <c r="H1588" s="234">
        <v>814.69299999999998</v>
      </c>
      <c r="I1588" s="235"/>
      <c r="J1588" s="236">
        <f>ROUND(I1588*H1588,2)</f>
        <v>0</v>
      </c>
      <c r="K1588" s="232" t="s">
        <v>177</v>
      </c>
      <c r="L1588" s="237"/>
      <c r="M1588" s="238" t="s">
        <v>21</v>
      </c>
      <c r="N1588" s="239" t="s">
        <v>40</v>
      </c>
      <c r="O1588" s="40"/>
      <c r="P1588" s="200">
        <f>O1588*H1588</f>
        <v>0</v>
      </c>
      <c r="Q1588" s="200">
        <v>4.2900000000000004E-3</v>
      </c>
      <c r="R1588" s="200">
        <f>Q1588*H1588</f>
        <v>3.4950329700000005</v>
      </c>
      <c r="S1588" s="200">
        <v>0</v>
      </c>
      <c r="T1588" s="201">
        <f>S1588*H1588</f>
        <v>0</v>
      </c>
      <c r="AR1588" s="22" t="s">
        <v>345</v>
      </c>
      <c r="AT1588" s="22" t="s">
        <v>290</v>
      </c>
      <c r="AU1588" s="22" t="s">
        <v>79</v>
      </c>
      <c r="AY1588" s="22" t="s">
        <v>171</v>
      </c>
      <c r="BE1588" s="202">
        <f>IF(N1588="základní",J1588,0)</f>
        <v>0</v>
      </c>
      <c r="BF1588" s="202">
        <f>IF(N1588="snížená",J1588,0)</f>
        <v>0</v>
      </c>
      <c r="BG1588" s="202">
        <f>IF(N1588="zákl. přenesená",J1588,0)</f>
        <v>0</v>
      </c>
      <c r="BH1588" s="202">
        <f>IF(N1588="sníž. přenesená",J1588,0)</f>
        <v>0</v>
      </c>
      <c r="BI1588" s="202">
        <f>IF(N1588="nulová",J1588,0)</f>
        <v>0</v>
      </c>
      <c r="BJ1588" s="22" t="s">
        <v>77</v>
      </c>
      <c r="BK1588" s="202">
        <f>ROUND(I1588*H1588,2)</f>
        <v>0</v>
      </c>
      <c r="BL1588" s="22" t="s">
        <v>249</v>
      </c>
      <c r="BM1588" s="22" t="s">
        <v>2278</v>
      </c>
    </row>
    <row r="1589" spans="2:65" s="11" customFormat="1">
      <c r="B1589" s="203"/>
      <c r="C1589" s="204"/>
      <c r="D1589" s="205" t="s">
        <v>180</v>
      </c>
      <c r="E1589" s="204"/>
      <c r="F1589" s="207" t="s">
        <v>2279</v>
      </c>
      <c r="G1589" s="204"/>
      <c r="H1589" s="208">
        <v>814.69299999999998</v>
      </c>
      <c r="I1589" s="209"/>
      <c r="J1589" s="204"/>
      <c r="K1589" s="204"/>
      <c r="L1589" s="210"/>
      <c r="M1589" s="211"/>
      <c r="N1589" s="212"/>
      <c r="O1589" s="212"/>
      <c r="P1589" s="212"/>
      <c r="Q1589" s="212"/>
      <c r="R1589" s="212"/>
      <c r="S1589" s="212"/>
      <c r="T1589" s="213"/>
      <c r="AT1589" s="214" t="s">
        <v>180</v>
      </c>
      <c r="AU1589" s="214" t="s">
        <v>79</v>
      </c>
      <c r="AV1589" s="11" t="s">
        <v>79</v>
      </c>
      <c r="AW1589" s="11" t="s">
        <v>6</v>
      </c>
      <c r="AX1589" s="11" t="s">
        <v>77</v>
      </c>
      <c r="AY1589" s="214" t="s">
        <v>171</v>
      </c>
    </row>
    <row r="1590" spans="2:65" s="1" customFormat="1" ht="22.5" customHeight="1">
      <c r="B1590" s="39"/>
      <c r="C1590" s="191" t="s">
        <v>2280</v>
      </c>
      <c r="D1590" s="191" t="s">
        <v>173</v>
      </c>
      <c r="E1590" s="192" t="s">
        <v>2281</v>
      </c>
      <c r="F1590" s="193" t="s">
        <v>2282</v>
      </c>
      <c r="G1590" s="194" t="s">
        <v>411</v>
      </c>
      <c r="H1590" s="195">
        <v>253.5</v>
      </c>
      <c r="I1590" s="196"/>
      <c r="J1590" s="197">
        <f>ROUND(I1590*H1590,2)</f>
        <v>0</v>
      </c>
      <c r="K1590" s="193" t="s">
        <v>177</v>
      </c>
      <c r="L1590" s="59"/>
      <c r="M1590" s="198" t="s">
        <v>21</v>
      </c>
      <c r="N1590" s="199" t="s">
        <v>40</v>
      </c>
      <c r="O1590" s="40"/>
      <c r="P1590" s="200">
        <f>O1590*H1590</f>
        <v>0</v>
      </c>
      <c r="Q1590" s="200">
        <v>0</v>
      </c>
      <c r="R1590" s="200">
        <f>Q1590*H1590</f>
        <v>0</v>
      </c>
      <c r="S1590" s="200">
        <v>2.9999999999999997E-4</v>
      </c>
      <c r="T1590" s="201">
        <f>S1590*H1590</f>
        <v>7.6049999999999993E-2</v>
      </c>
      <c r="AR1590" s="22" t="s">
        <v>249</v>
      </c>
      <c r="AT1590" s="22" t="s">
        <v>173</v>
      </c>
      <c r="AU1590" s="22" t="s">
        <v>79</v>
      </c>
      <c r="AY1590" s="22" t="s">
        <v>171</v>
      </c>
      <c r="BE1590" s="202">
        <f>IF(N1590="základní",J1590,0)</f>
        <v>0</v>
      </c>
      <c r="BF1590" s="202">
        <f>IF(N1590="snížená",J1590,0)</f>
        <v>0</v>
      </c>
      <c r="BG1590" s="202">
        <f>IF(N1590="zákl. přenesená",J1590,0)</f>
        <v>0</v>
      </c>
      <c r="BH1590" s="202">
        <f>IF(N1590="sníž. přenesená",J1590,0)</f>
        <v>0</v>
      </c>
      <c r="BI1590" s="202">
        <f>IF(N1590="nulová",J1590,0)</f>
        <v>0</v>
      </c>
      <c r="BJ1590" s="22" t="s">
        <v>77</v>
      </c>
      <c r="BK1590" s="202">
        <f>ROUND(I1590*H1590,2)</f>
        <v>0</v>
      </c>
      <c r="BL1590" s="22" t="s">
        <v>249</v>
      </c>
      <c r="BM1590" s="22" t="s">
        <v>2283</v>
      </c>
    </row>
    <row r="1591" spans="2:65" s="11" customFormat="1">
      <c r="B1591" s="203"/>
      <c r="C1591" s="204"/>
      <c r="D1591" s="205" t="s">
        <v>180</v>
      </c>
      <c r="E1591" s="206" t="s">
        <v>21</v>
      </c>
      <c r="F1591" s="207" t="s">
        <v>2284</v>
      </c>
      <c r="G1591" s="204"/>
      <c r="H1591" s="208">
        <v>253.5</v>
      </c>
      <c r="I1591" s="209"/>
      <c r="J1591" s="204"/>
      <c r="K1591" s="204"/>
      <c r="L1591" s="210"/>
      <c r="M1591" s="211"/>
      <c r="N1591" s="212"/>
      <c r="O1591" s="212"/>
      <c r="P1591" s="212"/>
      <c r="Q1591" s="212"/>
      <c r="R1591" s="212"/>
      <c r="S1591" s="212"/>
      <c r="T1591" s="213"/>
      <c r="AT1591" s="214" t="s">
        <v>180</v>
      </c>
      <c r="AU1591" s="214" t="s">
        <v>79</v>
      </c>
      <c r="AV1591" s="11" t="s">
        <v>79</v>
      </c>
      <c r="AW1591" s="11" t="s">
        <v>33</v>
      </c>
      <c r="AX1591" s="11" t="s">
        <v>69</v>
      </c>
      <c r="AY1591" s="214" t="s">
        <v>171</v>
      </c>
    </row>
    <row r="1592" spans="2:65" s="1" customFormat="1" ht="22.5" customHeight="1">
      <c r="B1592" s="39"/>
      <c r="C1592" s="191" t="s">
        <v>2285</v>
      </c>
      <c r="D1592" s="191" t="s">
        <v>173</v>
      </c>
      <c r="E1592" s="192" t="s">
        <v>2286</v>
      </c>
      <c r="F1592" s="193" t="s">
        <v>2287</v>
      </c>
      <c r="G1592" s="194" t="s">
        <v>411</v>
      </c>
      <c r="H1592" s="195">
        <v>497.02</v>
      </c>
      <c r="I1592" s="196"/>
      <c r="J1592" s="197">
        <f>ROUND(I1592*H1592,2)</f>
        <v>0</v>
      </c>
      <c r="K1592" s="193" t="s">
        <v>177</v>
      </c>
      <c r="L1592" s="59"/>
      <c r="M1592" s="198" t="s">
        <v>21</v>
      </c>
      <c r="N1592" s="199" t="s">
        <v>40</v>
      </c>
      <c r="O1592" s="40"/>
      <c r="P1592" s="200">
        <f>O1592*H1592</f>
        <v>0</v>
      </c>
      <c r="Q1592" s="200">
        <v>1.0000000000000001E-5</v>
      </c>
      <c r="R1592" s="200">
        <f>Q1592*H1592</f>
        <v>4.9702000000000001E-3</v>
      </c>
      <c r="S1592" s="200">
        <v>0</v>
      </c>
      <c r="T1592" s="201">
        <f>S1592*H1592</f>
        <v>0</v>
      </c>
      <c r="AR1592" s="22" t="s">
        <v>249</v>
      </c>
      <c r="AT1592" s="22" t="s">
        <v>173</v>
      </c>
      <c r="AU1592" s="22" t="s">
        <v>79</v>
      </c>
      <c r="AY1592" s="22" t="s">
        <v>171</v>
      </c>
      <c r="BE1592" s="202">
        <f>IF(N1592="základní",J1592,0)</f>
        <v>0</v>
      </c>
      <c r="BF1592" s="202">
        <f>IF(N1592="snížená",J1592,0)</f>
        <v>0</v>
      </c>
      <c r="BG1592" s="202">
        <f>IF(N1592="zákl. přenesená",J1592,0)</f>
        <v>0</v>
      </c>
      <c r="BH1592" s="202">
        <f>IF(N1592="sníž. přenesená",J1592,0)</f>
        <v>0</v>
      </c>
      <c r="BI1592" s="202">
        <f>IF(N1592="nulová",J1592,0)</f>
        <v>0</v>
      </c>
      <c r="BJ1592" s="22" t="s">
        <v>77</v>
      </c>
      <c r="BK1592" s="202">
        <f>ROUND(I1592*H1592,2)</f>
        <v>0</v>
      </c>
      <c r="BL1592" s="22" t="s">
        <v>249</v>
      </c>
      <c r="BM1592" s="22" t="s">
        <v>2288</v>
      </c>
    </row>
    <row r="1593" spans="2:65" s="12" customFormat="1">
      <c r="B1593" s="219"/>
      <c r="C1593" s="220"/>
      <c r="D1593" s="215" t="s">
        <v>180</v>
      </c>
      <c r="E1593" s="221" t="s">
        <v>21</v>
      </c>
      <c r="F1593" s="222" t="s">
        <v>413</v>
      </c>
      <c r="G1593" s="220"/>
      <c r="H1593" s="223" t="s">
        <v>21</v>
      </c>
      <c r="I1593" s="224"/>
      <c r="J1593" s="220"/>
      <c r="K1593" s="220"/>
      <c r="L1593" s="225"/>
      <c r="M1593" s="226"/>
      <c r="N1593" s="227"/>
      <c r="O1593" s="227"/>
      <c r="P1593" s="227"/>
      <c r="Q1593" s="227"/>
      <c r="R1593" s="227"/>
      <c r="S1593" s="227"/>
      <c r="T1593" s="228"/>
      <c r="AT1593" s="229" t="s">
        <v>180</v>
      </c>
      <c r="AU1593" s="229" t="s">
        <v>79</v>
      </c>
      <c r="AV1593" s="12" t="s">
        <v>77</v>
      </c>
      <c r="AW1593" s="12" t="s">
        <v>33</v>
      </c>
      <c r="AX1593" s="12" t="s">
        <v>69</v>
      </c>
      <c r="AY1593" s="229" t="s">
        <v>171</v>
      </c>
    </row>
    <row r="1594" spans="2:65" s="11" customFormat="1">
      <c r="B1594" s="203"/>
      <c r="C1594" s="204"/>
      <c r="D1594" s="215" t="s">
        <v>180</v>
      </c>
      <c r="E1594" s="216" t="s">
        <v>21</v>
      </c>
      <c r="F1594" s="217" t="s">
        <v>2289</v>
      </c>
      <c r="G1594" s="204"/>
      <c r="H1594" s="218">
        <v>41.4</v>
      </c>
      <c r="I1594" s="209"/>
      <c r="J1594" s="204"/>
      <c r="K1594" s="204"/>
      <c r="L1594" s="210"/>
      <c r="M1594" s="211"/>
      <c r="N1594" s="212"/>
      <c r="O1594" s="212"/>
      <c r="P1594" s="212"/>
      <c r="Q1594" s="212"/>
      <c r="R1594" s="212"/>
      <c r="S1594" s="212"/>
      <c r="T1594" s="213"/>
      <c r="AT1594" s="214" t="s">
        <v>180</v>
      </c>
      <c r="AU1594" s="214" t="s">
        <v>79</v>
      </c>
      <c r="AV1594" s="11" t="s">
        <v>79</v>
      </c>
      <c r="AW1594" s="11" t="s">
        <v>33</v>
      </c>
      <c r="AX1594" s="11" t="s">
        <v>69</v>
      </c>
      <c r="AY1594" s="214" t="s">
        <v>171</v>
      </c>
    </row>
    <row r="1595" spans="2:65" s="11" customFormat="1">
      <c r="B1595" s="203"/>
      <c r="C1595" s="204"/>
      <c r="D1595" s="215" t="s">
        <v>180</v>
      </c>
      <c r="E1595" s="216" t="s">
        <v>21</v>
      </c>
      <c r="F1595" s="217" t="s">
        <v>2290</v>
      </c>
      <c r="G1595" s="204"/>
      <c r="H1595" s="218">
        <v>31.7</v>
      </c>
      <c r="I1595" s="209"/>
      <c r="J1595" s="204"/>
      <c r="K1595" s="204"/>
      <c r="L1595" s="210"/>
      <c r="M1595" s="211"/>
      <c r="N1595" s="212"/>
      <c r="O1595" s="212"/>
      <c r="P1595" s="212"/>
      <c r="Q1595" s="212"/>
      <c r="R1595" s="212"/>
      <c r="S1595" s="212"/>
      <c r="T1595" s="213"/>
      <c r="AT1595" s="214" t="s">
        <v>180</v>
      </c>
      <c r="AU1595" s="214" t="s">
        <v>79</v>
      </c>
      <c r="AV1595" s="11" t="s">
        <v>79</v>
      </c>
      <c r="AW1595" s="11" t="s">
        <v>33</v>
      </c>
      <c r="AX1595" s="11" t="s">
        <v>69</v>
      </c>
      <c r="AY1595" s="214" t="s">
        <v>171</v>
      </c>
    </row>
    <row r="1596" spans="2:65" s="11" customFormat="1">
      <c r="B1596" s="203"/>
      <c r="C1596" s="204"/>
      <c r="D1596" s="215" t="s">
        <v>180</v>
      </c>
      <c r="E1596" s="216" t="s">
        <v>21</v>
      </c>
      <c r="F1596" s="217" t="s">
        <v>2291</v>
      </c>
      <c r="G1596" s="204"/>
      <c r="H1596" s="218">
        <v>28.4</v>
      </c>
      <c r="I1596" s="209"/>
      <c r="J1596" s="204"/>
      <c r="K1596" s="204"/>
      <c r="L1596" s="210"/>
      <c r="M1596" s="211"/>
      <c r="N1596" s="212"/>
      <c r="O1596" s="212"/>
      <c r="P1596" s="212"/>
      <c r="Q1596" s="212"/>
      <c r="R1596" s="212"/>
      <c r="S1596" s="212"/>
      <c r="T1596" s="213"/>
      <c r="AT1596" s="214" t="s">
        <v>180</v>
      </c>
      <c r="AU1596" s="214" t="s">
        <v>79</v>
      </c>
      <c r="AV1596" s="11" t="s">
        <v>79</v>
      </c>
      <c r="AW1596" s="11" t="s">
        <v>33</v>
      </c>
      <c r="AX1596" s="11" t="s">
        <v>69</v>
      </c>
      <c r="AY1596" s="214" t="s">
        <v>171</v>
      </c>
    </row>
    <row r="1597" spans="2:65" s="11" customFormat="1">
      <c r="B1597" s="203"/>
      <c r="C1597" s="204"/>
      <c r="D1597" s="215" t="s">
        <v>180</v>
      </c>
      <c r="E1597" s="216" t="s">
        <v>21</v>
      </c>
      <c r="F1597" s="217" t="s">
        <v>2292</v>
      </c>
      <c r="G1597" s="204"/>
      <c r="H1597" s="218">
        <v>6.9</v>
      </c>
      <c r="I1597" s="209"/>
      <c r="J1597" s="204"/>
      <c r="K1597" s="204"/>
      <c r="L1597" s="210"/>
      <c r="M1597" s="211"/>
      <c r="N1597" s="212"/>
      <c r="O1597" s="212"/>
      <c r="P1597" s="212"/>
      <c r="Q1597" s="212"/>
      <c r="R1597" s="212"/>
      <c r="S1597" s="212"/>
      <c r="T1597" s="213"/>
      <c r="AT1597" s="214" t="s">
        <v>180</v>
      </c>
      <c r="AU1597" s="214" t="s">
        <v>79</v>
      </c>
      <c r="AV1597" s="11" t="s">
        <v>79</v>
      </c>
      <c r="AW1597" s="11" t="s">
        <v>33</v>
      </c>
      <c r="AX1597" s="11" t="s">
        <v>69</v>
      </c>
      <c r="AY1597" s="214" t="s">
        <v>171</v>
      </c>
    </row>
    <row r="1598" spans="2:65" s="11" customFormat="1">
      <c r="B1598" s="203"/>
      <c r="C1598" s="204"/>
      <c r="D1598" s="215" t="s">
        <v>180</v>
      </c>
      <c r="E1598" s="216" t="s">
        <v>21</v>
      </c>
      <c r="F1598" s="217" t="s">
        <v>2293</v>
      </c>
      <c r="G1598" s="204"/>
      <c r="H1598" s="218">
        <v>9.6</v>
      </c>
      <c r="I1598" s="209"/>
      <c r="J1598" s="204"/>
      <c r="K1598" s="204"/>
      <c r="L1598" s="210"/>
      <c r="M1598" s="211"/>
      <c r="N1598" s="212"/>
      <c r="O1598" s="212"/>
      <c r="P1598" s="212"/>
      <c r="Q1598" s="212"/>
      <c r="R1598" s="212"/>
      <c r="S1598" s="212"/>
      <c r="T1598" s="213"/>
      <c r="AT1598" s="214" t="s">
        <v>180</v>
      </c>
      <c r="AU1598" s="214" t="s">
        <v>79</v>
      </c>
      <c r="AV1598" s="11" t="s">
        <v>79</v>
      </c>
      <c r="AW1598" s="11" t="s">
        <v>33</v>
      </c>
      <c r="AX1598" s="11" t="s">
        <v>69</v>
      </c>
      <c r="AY1598" s="214" t="s">
        <v>171</v>
      </c>
    </row>
    <row r="1599" spans="2:65" s="12" customFormat="1">
      <c r="B1599" s="219"/>
      <c r="C1599" s="220"/>
      <c r="D1599" s="215" t="s">
        <v>180</v>
      </c>
      <c r="E1599" s="221" t="s">
        <v>21</v>
      </c>
      <c r="F1599" s="222" t="s">
        <v>366</v>
      </c>
      <c r="G1599" s="220"/>
      <c r="H1599" s="223" t="s">
        <v>21</v>
      </c>
      <c r="I1599" s="224"/>
      <c r="J1599" s="220"/>
      <c r="K1599" s="220"/>
      <c r="L1599" s="225"/>
      <c r="M1599" s="226"/>
      <c r="N1599" s="227"/>
      <c r="O1599" s="227"/>
      <c r="P1599" s="227"/>
      <c r="Q1599" s="227"/>
      <c r="R1599" s="227"/>
      <c r="S1599" s="227"/>
      <c r="T1599" s="228"/>
      <c r="AT1599" s="229" t="s">
        <v>180</v>
      </c>
      <c r="AU1599" s="229" t="s">
        <v>79</v>
      </c>
      <c r="AV1599" s="12" t="s">
        <v>77</v>
      </c>
      <c r="AW1599" s="12" t="s">
        <v>33</v>
      </c>
      <c r="AX1599" s="12" t="s">
        <v>69</v>
      </c>
      <c r="AY1599" s="229" t="s">
        <v>171</v>
      </c>
    </row>
    <row r="1600" spans="2:65" s="11" customFormat="1">
      <c r="B1600" s="203"/>
      <c r="C1600" s="204"/>
      <c r="D1600" s="215" t="s">
        <v>180</v>
      </c>
      <c r="E1600" s="216" t="s">
        <v>21</v>
      </c>
      <c r="F1600" s="217" t="s">
        <v>2294</v>
      </c>
      <c r="G1600" s="204"/>
      <c r="H1600" s="218">
        <v>45.7</v>
      </c>
      <c r="I1600" s="209"/>
      <c r="J1600" s="204"/>
      <c r="K1600" s="204"/>
      <c r="L1600" s="210"/>
      <c r="M1600" s="211"/>
      <c r="N1600" s="212"/>
      <c r="O1600" s="212"/>
      <c r="P1600" s="212"/>
      <c r="Q1600" s="212"/>
      <c r="R1600" s="212"/>
      <c r="S1600" s="212"/>
      <c r="T1600" s="213"/>
      <c r="AT1600" s="214" t="s">
        <v>180</v>
      </c>
      <c r="AU1600" s="214" t="s">
        <v>79</v>
      </c>
      <c r="AV1600" s="11" t="s">
        <v>79</v>
      </c>
      <c r="AW1600" s="11" t="s">
        <v>33</v>
      </c>
      <c r="AX1600" s="11" t="s">
        <v>69</v>
      </c>
      <c r="AY1600" s="214" t="s">
        <v>171</v>
      </c>
    </row>
    <row r="1601" spans="2:65" s="11" customFormat="1">
      <c r="B1601" s="203"/>
      <c r="C1601" s="204"/>
      <c r="D1601" s="215" t="s">
        <v>180</v>
      </c>
      <c r="E1601" s="216" t="s">
        <v>21</v>
      </c>
      <c r="F1601" s="217" t="s">
        <v>2295</v>
      </c>
      <c r="G1601" s="204"/>
      <c r="H1601" s="218">
        <v>28.66</v>
      </c>
      <c r="I1601" s="209"/>
      <c r="J1601" s="204"/>
      <c r="K1601" s="204"/>
      <c r="L1601" s="210"/>
      <c r="M1601" s="211"/>
      <c r="N1601" s="212"/>
      <c r="O1601" s="212"/>
      <c r="P1601" s="212"/>
      <c r="Q1601" s="212"/>
      <c r="R1601" s="212"/>
      <c r="S1601" s="212"/>
      <c r="T1601" s="213"/>
      <c r="AT1601" s="214" t="s">
        <v>180</v>
      </c>
      <c r="AU1601" s="214" t="s">
        <v>79</v>
      </c>
      <c r="AV1601" s="11" t="s">
        <v>79</v>
      </c>
      <c r="AW1601" s="11" t="s">
        <v>33</v>
      </c>
      <c r="AX1601" s="11" t="s">
        <v>69</v>
      </c>
      <c r="AY1601" s="214" t="s">
        <v>171</v>
      </c>
    </row>
    <row r="1602" spans="2:65" s="11" customFormat="1">
      <c r="B1602" s="203"/>
      <c r="C1602" s="204"/>
      <c r="D1602" s="215" t="s">
        <v>180</v>
      </c>
      <c r="E1602" s="216" t="s">
        <v>21</v>
      </c>
      <c r="F1602" s="217" t="s">
        <v>2296</v>
      </c>
      <c r="G1602" s="204"/>
      <c r="H1602" s="218">
        <v>22.56</v>
      </c>
      <c r="I1602" s="209"/>
      <c r="J1602" s="204"/>
      <c r="K1602" s="204"/>
      <c r="L1602" s="210"/>
      <c r="M1602" s="211"/>
      <c r="N1602" s="212"/>
      <c r="O1602" s="212"/>
      <c r="P1602" s="212"/>
      <c r="Q1602" s="212"/>
      <c r="R1602" s="212"/>
      <c r="S1602" s="212"/>
      <c r="T1602" s="213"/>
      <c r="AT1602" s="214" t="s">
        <v>180</v>
      </c>
      <c r="AU1602" s="214" t="s">
        <v>79</v>
      </c>
      <c r="AV1602" s="11" t="s">
        <v>79</v>
      </c>
      <c r="AW1602" s="11" t="s">
        <v>33</v>
      </c>
      <c r="AX1602" s="11" t="s">
        <v>69</v>
      </c>
      <c r="AY1602" s="214" t="s">
        <v>171</v>
      </c>
    </row>
    <row r="1603" spans="2:65" s="11" customFormat="1">
      <c r="B1603" s="203"/>
      <c r="C1603" s="204"/>
      <c r="D1603" s="215" t="s">
        <v>180</v>
      </c>
      <c r="E1603" s="216" t="s">
        <v>21</v>
      </c>
      <c r="F1603" s="217" t="s">
        <v>2297</v>
      </c>
      <c r="G1603" s="204"/>
      <c r="H1603" s="218">
        <v>12.3</v>
      </c>
      <c r="I1603" s="209"/>
      <c r="J1603" s="204"/>
      <c r="K1603" s="204"/>
      <c r="L1603" s="210"/>
      <c r="M1603" s="211"/>
      <c r="N1603" s="212"/>
      <c r="O1603" s="212"/>
      <c r="P1603" s="212"/>
      <c r="Q1603" s="212"/>
      <c r="R1603" s="212"/>
      <c r="S1603" s="212"/>
      <c r="T1603" s="213"/>
      <c r="AT1603" s="214" t="s">
        <v>180</v>
      </c>
      <c r="AU1603" s="214" t="s">
        <v>79</v>
      </c>
      <c r="AV1603" s="11" t="s">
        <v>79</v>
      </c>
      <c r="AW1603" s="11" t="s">
        <v>33</v>
      </c>
      <c r="AX1603" s="11" t="s">
        <v>69</v>
      </c>
      <c r="AY1603" s="214" t="s">
        <v>171</v>
      </c>
    </row>
    <row r="1604" spans="2:65" s="11" customFormat="1">
      <c r="B1604" s="203"/>
      <c r="C1604" s="204"/>
      <c r="D1604" s="215" t="s">
        <v>180</v>
      </c>
      <c r="E1604" s="216" t="s">
        <v>21</v>
      </c>
      <c r="F1604" s="217" t="s">
        <v>2298</v>
      </c>
      <c r="G1604" s="204"/>
      <c r="H1604" s="218">
        <v>16.3</v>
      </c>
      <c r="I1604" s="209"/>
      <c r="J1604" s="204"/>
      <c r="K1604" s="204"/>
      <c r="L1604" s="210"/>
      <c r="M1604" s="211"/>
      <c r="N1604" s="212"/>
      <c r="O1604" s="212"/>
      <c r="P1604" s="212"/>
      <c r="Q1604" s="212"/>
      <c r="R1604" s="212"/>
      <c r="S1604" s="212"/>
      <c r="T1604" s="213"/>
      <c r="AT1604" s="214" t="s">
        <v>180</v>
      </c>
      <c r="AU1604" s="214" t="s">
        <v>79</v>
      </c>
      <c r="AV1604" s="11" t="s">
        <v>79</v>
      </c>
      <c r="AW1604" s="11" t="s">
        <v>33</v>
      </c>
      <c r="AX1604" s="11" t="s">
        <v>69</v>
      </c>
      <c r="AY1604" s="214" t="s">
        <v>171</v>
      </c>
    </row>
    <row r="1605" spans="2:65" s="11" customFormat="1">
      <c r="B1605" s="203"/>
      <c r="C1605" s="204"/>
      <c r="D1605" s="205" t="s">
        <v>180</v>
      </c>
      <c r="E1605" s="206" t="s">
        <v>21</v>
      </c>
      <c r="F1605" s="207" t="s">
        <v>2299</v>
      </c>
      <c r="G1605" s="204"/>
      <c r="H1605" s="208">
        <v>253.5</v>
      </c>
      <c r="I1605" s="209"/>
      <c r="J1605" s="204"/>
      <c r="K1605" s="204"/>
      <c r="L1605" s="210"/>
      <c r="M1605" s="211"/>
      <c r="N1605" s="212"/>
      <c r="O1605" s="212"/>
      <c r="P1605" s="212"/>
      <c r="Q1605" s="212"/>
      <c r="R1605" s="212"/>
      <c r="S1605" s="212"/>
      <c r="T1605" s="213"/>
      <c r="AT1605" s="214" t="s">
        <v>180</v>
      </c>
      <c r="AU1605" s="214" t="s">
        <v>79</v>
      </c>
      <c r="AV1605" s="11" t="s">
        <v>79</v>
      </c>
      <c r="AW1605" s="11" t="s">
        <v>33</v>
      </c>
      <c r="AX1605" s="11" t="s">
        <v>69</v>
      </c>
      <c r="AY1605" s="214" t="s">
        <v>171</v>
      </c>
    </row>
    <row r="1606" spans="2:65" s="1" customFormat="1" ht="22.5" customHeight="1">
      <c r="B1606" s="39"/>
      <c r="C1606" s="230" t="s">
        <v>2300</v>
      </c>
      <c r="D1606" s="230" t="s">
        <v>290</v>
      </c>
      <c r="E1606" s="231" t="s">
        <v>2301</v>
      </c>
      <c r="F1606" s="232" t="s">
        <v>2302</v>
      </c>
      <c r="G1606" s="233" t="s">
        <v>411</v>
      </c>
      <c r="H1606" s="234">
        <v>506.96</v>
      </c>
      <c r="I1606" s="235"/>
      <c r="J1606" s="236">
        <f>ROUND(I1606*H1606,2)</f>
        <v>0</v>
      </c>
      <c r="K1606" s="232" t="s">
        <v>177</v>
      </c>
      <c r="L1606" s="237"/>
      <c r="M1606" s="238" t="s">
        <v>21</v>
      </c>
      <c r="N1606" s="239" t="s">
        <v>40</v>
      </c>
      <c r="O1606" s="40"/>
      <c r="P1606" s="200">
        <f>O1606*H1606</f>
        <v>0</v>
      </c>
      <c r="Q1606" s="200">
        <v>2.9999999999999997E-4</v>
      </c>
      <c r="R1606" s="200">
        <f>Q1606*H1606</f>
        <v>0.15208799999999997</v>
      </c>
      <c r="S1606" s="200">
        <v>0</v>
      </c>
      <c r="T1606" s="201">
        <f>S1606*H1606</f>
        <v>0</v>
      </c>
      <c r="AR1606" s="22" t="s">
        <v>345</v>
      </c>
      <c r="AT1606" s="22" t="s">
        <v>290</v>
      </c>
      <c r="AU1606" s="22" t="s">
        <v>79</v>
      </c>
      <c r="AY1606" s="22" t="s">
        <v>171</v>
      </c>
      <c r="BE1606" s="202">
        <f>IF(N1606="základní",J1606,0)</f>
        <v>0</v>
      </c>
      <c r="BF1606" s="202">
        <f>IF(N1606="snížená",J1606,0)</f>
        <v>0</v>
      </c>
      <c r="BG1606" s="202">
        <f>IF(N1606="zákl. přenesená",J1606,0)</f>
        <v>0</v>
      </c>
      <c r="BH1606" s="202">
        <f>IF(N1606="sníž. přenesená",J1606,0)</f>
        <v>0</v>
      </c>
      <c r="BI1606" s="202">
        <f>IF(N1606="nulová",J1606,0)</f>
        <v>0</v>
      </c>
      <c r="BJ1606" s="22" t="s">
        <v>77</v>
      </c>
      <c r="BK1606" s="202">
        <f>ROUND(I1606*H1606,2)</f>
        <v>0</v>
      </c>
      <c r="BL1606" s="22" t="s">
        <v>249</v>
      </c>
      <c r="BM1606" s="22" t="s">
        <v>2303</v>
      </c>
    </row>
    <row r="1607" spans="2:65" s="11" customFormat="1">
      <c r="B1607" s="203"/>
      <c r="C1607" s="204"/>
      <c r="D1607" s="205" t="s">
        <v>180</v>
      </c>
      <c r="E1607" s="204"/>
      <c r="F1607" s="207" t="s">
        <v>2304</v>
      </c>
      <c r="G1607" s="204"/>
      <c r="H1607" s="208">
        <v>506.96</v>
      </c>
      <c r="I1607" s="209"/>
      <c r="J1607" s="204"/>
      <c r="K1607" s="204"/>
      <c r="L1607" s="210"/>
      <c r="M1607" s="211"/>
      <c r="N1607" s="212"/>
      <c r="O1607" s="212"/>
      <c r="P1607" s="212"/>
      <c r="Q1607" s="212"/>
      <c r="R1607" s="212"/>
      <c r="S1607" s="212"/>
      <c r="T1607" s="213"/>
      <c r="AT1607" s="214" t="s">
        <v>180</v>
      </c>
      <c r="AU1607" s="214" t="s">
        <v>79</v>
      </c>
      <c r="AV1607" s="11" t="s">
        <v>79</v>
      </c>
      <c r="AW1607" s="11" t="s">
        <v>6</v>
      </c>
      <c r="AX1607" s="11" t="s">
        <v>77</v>
      </c>
      <c r="AY1607" s="214" t="s">
        <v>171</v>
      </c>
    </row>
    <row r="1608" spans="2:65" s="1" customFormat="1" ht="22.5" customHeight="1">
      <c r="B1608" s="39"/>
      <c r="C1608" s="191" t="s">
        <v>2305</v>
      </c>
      <c r="D1608" s="191" t="s">
        <v>173</v>
      </c>
      <c r="E1608" s="192" t="s">
        <v>2306</v>
      </c>
      <c r="F1608" s="193" t="s">
        <v>2307</v>
      </c>
      <c r="G1608" s="194" t="s">
        <v>411</v>
      </c>
      <c r="H1608" s="195">
        <v>56.5</v>
      </c>
      <c r="I1608" s="196"/>
      <c r="J1608" s="197">
        <f>ROUND(I1608*H1608,2)</f>
        <v>0</v>
      </c>
      <c r="K1608" s="193" t="s">
        <v>177</v>
      </c>
      <c r="L1608" s="59"/>
      <c r="M1608" s="198" t="s">
        <v>21</v>
      </c>
      <c r="N1608" s="199" t="s">
        <v>40</v>
      </c>
      <c r="O1608" s="40"/>
      <c r="P1608" s="200">
        <f>O1608*H1608</f>
        <v>0</v>
      </c>
      <c r="Q1608" s="200">
        <v>0</v>
      </c>
      <c r="R1608" s="200">
        <f>Q1608*H1608</f>
        <v>0</v>
      </c>
      <c r="S1608" s="200">
        <v>0</v>
      </c>
      <c r="T1608" s="201">
        <f>S1608*H1608</f>
        <v>0</v>
      </c>
      <c r="AR1608" s="22" t="s">
        <v>249</v>
      </c>
      <c r="AT1608" s="22" t="s">
        <v>173</v>
      </c>
      <c r="AU1608" s="22" t="s">
        <v>79</v>
      </c>
      <c r="AY1608" s="22" t="s">
        <v>171</v>
      </c>
      <c r="BE1608" s="202">
        <f>IF(N1608="základní",J1608,0)</f>
        <v>0</v>
      </c>
      <c r="BF1608" s="202">
        <f>IF(N1608="snížená",J1608,0)</f>
        <v>0</v>
      </c>
      <c r="BG1608" s="202">
        <f>IF(N1608="zákl. přenesená",J1608,0)</f>
        <v>0</v>
      </c>
      <c r="BH1608" s="202">
        <f>IF(N1608="sníž. přenesená",J1608,0)</f>
        <v>0</v>
      </c>
      <c r="BI1608" s="202">
        <f>IF(N1608="nulová",J1608,0)</f>
        <v>0</v>
      </c>
      <c r="BJ1608" s="22" t="s">
        <v>77</v>
      </c>
      <c r="BK1608" s="202">
        <f>ROUND(I1608*H1608,2)</f>
        <v>0</v>
      </c>
      <c r="BL1608" s="22" t="s">
        <v>249</v>
      </c>
      <c r="BM1608" s="22" t="s">
        <v>2308</v>
      </c>
    </row>
    <row r="1609" spans="2:65" s="12" customFormat="1">
      <c r="B1609" s="219"/>
      <c r="C1609" s="220"/>
      <c r="D1609" s="215" t="s">
        <v>180</v>
      </c>
      <c r="E1609" s="221" t="s">
        <v>21</v>
      </c>
      <c r="F1609" s="222" t="s">
        <v>1002</v>
      </c>
      <c r="G1609" s="220"/>
      <c r="H1609" s="223" t="s">
        <v>21</v>
      </c>
      <c r="I1609" s="224"/>
      <c r="J1609" s="220"/>
      <c r="K1609" s="220"/>
      <c r="L1609" s="225"/>
      <c r="M1609" s="226"/>
      <c r="N1609" s="227"/>
      <c r="O1609" s="227"/>
      <c r="P1609" s="227"/>
      <c r="Q1609" s="227"/>
      <c r="R1609" s="227"/>
      <c r="S1609" s="227"/>
      <c r="T1609" s="228"/>
      <c r="AT1609" s="229" t="s">
        <v>180</v>
      </c>
      <c r="AU1609" s="229" t="s">
        <v>79</v>
      </c>
      <c r="AV1609" s="12" t="s">
        <v>77</v>
      </c>
      <c r="AW1609" s="12" t="s">
        <v>33</v>
      </c>
      <c r="AX1609" s="12" t="s">
        <v>69</v>
      </c>
      <c r="AY1609" s="229" t="s">
        <v>171</v>
      </c>
    </row>
    <row r="1610" spans="2:65" s="11" customFormat="1">
      <c r="B1610" s="203"/>
      <c r="C1610" s="204"/>
      <c r="D1610" s="215" t="s">
        <v>180</v>
      </c>
      <c r="E1610" s="216" t="s">
        <v>21</v>
      </c>
      <c r="F1610" s="217" t="s">
        <v>2309</v>
      </c>
      <c r="G1610" s="204"/>
      <c r="H1610" s="218">
        <v>3.6</v>
      </c>
      <c r="I1610" s="209"/>
      <c r="J1610" s="204"/>
      <c r="K1610" s="204"/>
      <c r="L1610" s="210"/>
      <c r="M1610" s="211"/>
      <c r="N1610" s="212"/>
      <c r="O1610" s="212"/>
      <c r="P1610" s="212"/>
      <c r="Q1610" s="212"/>
      <c r="R1610" s="212"/>
      <c r="S1610" s="212"/>
      <c r="T1610" s="213"/>
      <c r="AT1610" s="214" t="s">
        <v>180</v>
      </c>
      <c r="AU1610" s="214" t="s">
        <v>79</v>
      </c>
      <c r="AV1610" s="11" t="s">
        <v>79</v>
      </c>
      <c r="AW1610" s="11" t="s">
        <v>33</v>
      </c>
      <c r="AX1610" s="11" t="s">
        <v>69</v>
      </c>
      <c r="AY1610" s="214" t="s">
        <v>171</v>
      </c>
    </row>
    <row r="1611" spans="2:65" s="11" customFormat="1">
      <c r="B1611" s="203"/>
      <c r="C1611" s="204"/>
      <c r="D1611" s="215" t="s">
        <v>180</v>
      </c>
      <c r="E1611" s="216" t="s">
        <v>21</v>
      </c>
      <c r="F1611" s="217" t="s">
        <v>2310</v>
      </c>
      <c r="G1611" s="204"/>
      <c r="H1611" s="218">
        <v>3.5</v>
      </c>
      <c r="I1611" s="209"/>
      <c r="J1611" s="204"/>
      <c r="K1611" s="204"/>
      <c r="L1611" s="210"/>
      <c r="M1611" s="211"/>
      <c r="N1611" s="212"/>
      <c r="O1611" s="212"/>
      <c r="P1611" s="212"/>
      <c r="Q1611" s="212"/>
      <c r="R1611" s="212"/>
      <c r="S1611" s="212"/>
      <c r="T1611" s="213"/>
      <c r="AT1611" s="214" t="s">
        <v>180</v>
      </c>
      <c r="AU1611" s="214" t="s">
        <v>79</v>
      </c>
      <c r="AV1611" s="11" t="s">
        <v>79</v>
      </c>
      <c r="AW1611" s="11" t="s">
        <v>33</v>
      </c>
      <c r="AX1611" s="11" t="s">
        <v>69</v>
      </c>
      <c r="AY1611" s="214" t="s">
        <v>171</v>
      </c>
    </row>
    <row r="1612" spans="2:65" s="11" customFormat="1">
      <c r="B1612" s="203"/>
      <c r="C1612" s="204"/>
      <c r="D1612" s="215" t="s">
        <v>180</v>
      </c>
      <c r="E1612" s="216" t="s">
        <v>21</v>
      </c>
      <c r="F1612" s="217" t="s">
        <v>2311</v>
      </c>
      <c r="G1612" s="204"/>
      <c r="H1612" s="218">
        <v>44</v>
      </c>
      <c r="I1612" s="209"/>
      <c r="J1612" s="204"/>
      <c r="K1612" s="204"/>
      <c r="L1612" s="210"/>
      <c r="M1612" s="211"/>
      <c r="N1612" s="212"/>
      <c r="O1612" s="212"/>
      <c r="P1612" s="212"/>
      <c r="Q1612" s="212"/>
      <c r="R1612" s="212"/>
      <c r="S1612" s="212"/>
      <c r="T1612" s="213"/>
      <c r="AT1612" s="214" t="s">
        <v>180</v>
      </c>
      <c r="AU1612" s="214" t="s">
        <v>79</v>
      </c>
      <c r="AV1612" s="11" t="s">
        <v>79</v>
      </c>
      <c r="AW1612" s="11" t="s">
        <v>33</v>
      </c>
      <c r="AX1612" s="11" t="s">
        <v>69</v>
      </c>
      <c r="AY1612" s="214" t="s">
        <v>171</v>
      </c>
    </row>
    <row r="1613" spans="2:65" s="11" customFormat="1">
      <c r="B1613" s="203"/>
      <c r="C1613" s="204"/>
      <c r="D1613" s="205" t="s">
        <v>180</v>
      </c>
      <c r="E1613" s="206" t="s">
        <v>21</v>
      </c>
      <c r="F1613" s="207" t="s">
        <v>2312</v>
      </c>
      <c r="G1613" s="204"/>
      <c r="H1613" s="208">
        <v>5.4</v>
      </c>
      <c r="I1613" s="209"/>
      <c r="J1613" s="204"/>
      <c r="K1613" s="204"/>
      <c r="L1613" s="210"/>
      <c r="M1613" s="211"/>
      <c r="N1613" s="212"/>
      <c r="O1613" s="212"/>
      <c r="P1613" s="212"/>
      <c r="Q1613" s="212"/>
      <c r="R1613" s="212"/>
      <c r="S1613" s="212"/>
      <c r="T1613" s="213"/>
      <c r="AT1613" s="214" t="s">
        <v>180</v>
      </c>
      <c r="AU1613" s="214" t="s">
        <v>79</v>
      </c>
      <c r="AV1613" s="11" t="s">
        <v>79</v>
      </c>
      <c r="AW1613" s="11" t="s">
        <v>33</v>
      </c>
      <c r="AX1613" s="11" t="s">
        <v>69</v>
      </c>
      <c r="AY1613" s="214" t="s">
        <v>171</v>
      </c>
    </row>
    <row r="1614" spans="2:65" s="1" customFormat="1" ht="22.5" customHeight="1">
      <c r="B1614" s="39"/>
      <c r="C1614" s="230" t="s">
        <v>2313</v>
      </c>
      <c r="D1614" s="230" t="s">
        <v>290</v>
      </c>
      <c r="E1614" s="231" t="s">
        <v>2314</v>
      </c>
      <c r="F1614" s="232" t="s">
        <v>2315</v>
      </c>
      <c r="G1614" s="233" t="s">
        <v>411</v>
      </c>
      <c r="H1614" s="234">
        <v>67.8</v>
      </c>
      <c r="I1614" s="235"/>
      <c r="J1614" s="236">
        <f>ROUND(I1614*H1614,2)</f>
        <v>0</v>
      </c>
      <c r="K1614" s="232" t="s">
        <v>177</v>
      </c>
      <c r="L1614" s="237"/>
      <c r="M1614" s="238" t="s">
        <v>21</v>
      </c>
      <c r="N1614" s="239" t="s">
        <v>40</v>
      </c>
      <c r="O1614" s="40"/>
      <c r="P1614" s="200">
        <f>O1614*H1614</f>
        <v>0</v>
      </c>
      <c r="Q1614" s="200">
        <v>2.1000000000000001E-4</v>
      </c>
      <c r="R1614" s="200">
        <f>Q1614*H1614</f>
        <v>1.4238000000000001E-2</v>
      </c>
      <c r="S1614" s="200">
        <v>0</v>
      </c>
      <c r="T1614" s="201">
        <f>S1614*H1614</f>
        <v>0</v>
      </c>
      <c r="AR1614" s="22" t="s">
        <v>345</v>
      </c>
      <c r="AT1614" s="22" t="s">
        <v>290</v>
      </c>
      <c r="AU1614" s="22" t="s">
        <v>79</v>
      </c>
      <c r="AY1614" s="22" t="s">
        <v>171</v>
      </c>
      <c r="BE1614" s="202">
        <f>IF(N1614="základní",J1614,0)</f>
        <v>0</v>
      </c>
      <c r="BF1614" s="202">
        <f>IF(N1614="snížená",J1614,0)</f>
        <v>0</v>
      </c>
      <c r="BG1614" s="202">
        <f>IF(N1614="zákl. přenesená",J1614,0)</f>
        <v>0</v>
      </c>
      <c r="BH1614" s="202">
        <f>IF(N1614="sníž. přenesená",J1614,0)</f>
        <v>0</v>
      </c>
      <c r="BI1614" s="202">
        <f>IF(N1614="nulová",J1614,0)</f>
        <v>0</v>
      </c>
      <c r="BJ1614" s="22" t="s">
        <v>77</v>
      </c>
      <c r="BK1614" s="202">
        <f>ROUND(I1614*H1614,2)</f>
        <v>0</v>
      </c>
      <c r="BL1614" s="22" t="s">
        <v>249</v>
      </c>
      <c r="BM1614" s="22" t="s">
        <v>2316</v>
      </c>
    </row>
    <row r="1615" spans="2:65" s="11" customFormat="1">
      <c r="B1615" s="203"/>
      <c r="C1615" s="204"/>
      <c r="D1615" s="205" t="s">
        <v>180</v>
      </c>
      <c r="E1615" s="204"/>
      <c r="F1615" s="207" t="s">
        <v>2317</v>
      </c>
      <c r="G1615" s="204"/>
      <c r="H1615" s="208">
        <v>67.8</v>
      </c>
      <c r="I1615" s="209"/>
      <c r="J1615" s="204"/>
      <c r="K1615" s="204"/>
      <c r="L1615" s="210"/>
      <c r="M1615" s="211"/>
      <c r="N1615" s="212"/>
      <c r="O1615" s="212"/>
      <c r="P1615" s="212"/>
      <c r="Q1615" s="212"/>
      <c r="R1615" s="212"/>
      <c r="S1615" s="212"/>
      <c r="T1615" s="213"/>
      <c r="AT1615" s="214" t="s">
        <v>180</v>
      </c>
      <c r="AU1615" s="214" t="s">
        <v>79</v>
      </c>
      <c r="AV1615" s="11" t="s">
        <v>79</v>
      </c>
      <c r="AW1615" s="11" t="s">
        <v>6</v>
      </c>
      <c r="AX1615" s="11" t="s">
        <v>77</v>
      </c>
      <c r="AY1615" s="214" t="s">
        <v>171</v>
      </c>
    </row>
    <row r="1616" spans="2:65" s="1" customFormat="1" ht="22.5" customHeight="1">
      <c r="B1616" s="39"/>
      <c r="C1616" s="191" t="s">
        <v>2318</v>
      </c>
      <c r="D1616" s="191" t="s">
        <v>173</v>
      </c>
      <c r="E1616" s="192" t="s">
        <v>2319</v>
      </c>
      <c r="F1616" s="193" t="s">
        <v>2320</v>
      </c>
      <c r="G1616" s="194" t="s">
        <v>219</v>
      </c>
      <c r="H1616" s="195">
        <v>9.6059999999999999</v>
      </c>
      <c r="I1616" s="196"/>
      <c r="J1616" s="197">
        <f>ROUND(I1616*H1616,2)</f>
        <v>0</v>
      </c>
      <c r="K1616" s="193" t="s">
        <v>177</v>
      </c>
      <c r="L1616" s="59"/>
      <c r="M1616" s="198" t="s">
        <v>21</v>
      </c>
      <c r="N1616" s="199" t="s">
        <v>40</v>
      </c>
      <c r="O1616" s="40"/>
      <c r="P1616" s="200">
        <f>O1616*H1616</f>
        <v>0</v>
      </c>
      <c r="Q1616" s="200">
        <v>0</v>
      </c>
      <c r="R1616" s="200">
        <f>Q1616*H1616</f>
        <v>0</v>
      </c>
      <c r="S1616" s="200">
        <v>0</v>
      </c>
      <c r="T1616" s="201">
        <f>S1616*H1616</f>
        <v>0</v>
      </c>
      <c r="AR1616" s="22" t="s">
        <v>249</v>
      </c>
      <c r="AT1616" s="22" t="s">
        <v>173</v>
      </c>
      <c r="AU1616" s="22" t="s">
        <v>79</v>
      </c>
      <c r="AY1616" s="22" t="s">
        <v>171</v>
      </c>
      <c r="BE1616" s="202">
        <f>IF(N1616="základní",J1616,0)</f>
        <v>0</v>
      </c>
      <c r="BF1616" s="202">
        <f>IF(N1616="snížená",J1616,0)</f>
        <v>0</v>
      </c>
      <c r="BG1616" s="202">
        <f>IF(N1616="zákl. přenesená",J1616,0)</f>
        <v>0</v>
      </c>
      <c r="BH1616" s="202">
        <f>IF(N1616="sníž. přenesená",J1616,0)</f>
        <v>0</v>
      </c>
      <c r="BI1616" s="202">
        <f>IF(N1616="nulová",J1616,0)</f>
        <v>0</v>
      </c>
      <c r="BJ1616" s="22" t="s">
        <v>77</v>
      </c>
      <c r="BK1616" s="202">
        <f>ROUND(I1616*H1616,2)</f>
        <v>0</v>
      </c>
      <c r="BL1616" s="22" t="s">
        <v>249</v>
      </c>
      <c r="BM1616" s="22" t="s">
        <v>2321</v>
      </c>
    </row>
    <row r="1617" spans="2:65" s="10" customFormat="1" ht="29.85" customHeight="1">
      <c r="B1617" s="174"/>
      <c r="C1617" s="175"/>
      <c r="D1617" s="188" t="s">
        <v>68</v>
      </c>
      <c r="E1617" s="189" t="s">
        <v>2322</v>
      </c>
      <c r="F1617" s="189" t="s">
        <v>2323</v>
      </c>
      <c r="G1617" s="175"/>
      <c r="H1617" s="175"/>
      <c r="I1617" s="178"/>
      <c r="J1617" s="190">
        <f>BK1617</f>
        <v>0</v>
      </c>
      <c r="K1617" s="175"/>
      <c r="L1617" s="180"/>
      <c r="M1617" s="181"/>
      <c r="N1617" s="182"/>
      <c r="O1617" s="182"/>
      <c r="P1617" s="183">
        <f>SUM(P1618:P1720)</f>
        <v>0</v>
      </c>
      <c r="Q1617" s="182"/>
      <c r="R1617" s="183">
        <f>SUM(R1618:R1720)</f>
        <v>7.3753137999999998</v>
      </c>
      <c r="S1617" s="182"/>
      <c r="T1617" s="184">
        <f>SUM(T1618:T1720)</f>
        <v>0</v>
      </c>
      <c r="AR1617" s="185" t="s">
        <v>79</v>
      </c>
      <c r="AT1617" s="186" t="s">
        <v>68</v>
      </c>
      <c r="AU1617" s="186" t="s">
        <v>77</v>
      </c>
      <c r="AY1617" s="185" t="s">
        <v>171</v>
      </c>
      <c r="BK1617" s="187">
        <f>SUM(BK1618:BK1720)</f>
        <v>0</v>
      </c>
    </row>
    <row r="1618" spans="2:65" s="1" customFormat="1" ht="31.5" customHeight="1">
      <c r="B1618" s="39"/>
      <c r="C1618" s="191" t="s">
        <v>2324</v>
      </c>
      <c r="D1618" s="191" t="s">
        <v>173</v>
      </c>
      <c r="E1618" s="192" t="s">
        <v>2325</v>
      </c>
      <c r="F1618" s="193" t="s">
        <v>2326</v>
      </c>
      <c r="G1618" s="194" t="s">
        <v>176</v>
      </c>
      <c r="H1618" s="195">
        <v>345.072</v>
      </c>
      <c r="I1618" s="196"/>
      <c r="J1618" s="197">
        <f>ROUND(I1618*H1618,2)</f>
        <v>0</v>
      </c>
      <c r="K1618" s="193" t="s">
        <v>177</v>
      </c>
      <c r="L1618" s="59"/>
      <c r="M1618" s="198" t="s">
        <v>21</v>
      </c>
      <c r="N1618" s="199" t="s">
        <v>40</v>
      </c>
      <c r="O1618" s="40"/>
      <c r="P1618" s="200">
        <f>O1618*H1618</f>
        <v>0</v>
      </c>
      <c r="Q1618" s="200">
        <v>3.0000000000000001E-3</v>
      </c>
      <c r="R1618" s="200">
        <f>Q1618*H1618</f>
        <v>1.0352160000000001</v>
      </c>
      <c r="S1618" s="200">
        <v>0</v>
      </c>
      <c r="T1618" s="201">
        <f>S1618*H1618</f>
        <v>0</v>
      </c>
      <c r="AR1618" s="22" t="s">
        <v>249</v>
      </c>
      <c r="AT1618" s="22" t="s">
        <v>173</v>
      </c>
      <c r="AU1618" s="22" t="s">
        <v>79</v>
      </c>
      <c r="AY1618" s="22" t="s">
        <v>171</v>
      </c>
      <c r="BE1618" s="202">
        <f>IF(N1618="základní",J1618,0)</f>
        <v>0</v>
      </c>
      <c r="BF1618" s="202">
        <f>IF(N1618="snížená",J1618,0)</f>
        <v>0</v>
      </c>
      <c r="BG1618" s="202">
        <f>IF(N1618="zákl. přenesená",J1618,0)</f>
        <v>0</v>
      </c>
      <c r="BH1618" s="202">
        <f>IF(N1618="sníž. přenesená",J1618,0)</f>
        <v>0</v>
      </c>
      <c r="BI1618" s="202">
        <f>IF(N1618="nulová",J1618,0)</f>
        <v>0</v>
      </c>
      <c r="BJ1618" s="22" t="s">
        <v>77</v>
      </c>
      <c r="BK1618" s="202">
        <f>ROUND(I1618*H1618,2)</f>
        <v>0</v>
      </c>
      <c r="BL1618" s="22" t="s">
        <v>249</v>
      </c>
      <c r="BM1618" s="22" t="s">
        <v>2327</v>
      </c>
    </row>
    <row r="1619" spans="2:65" s="12" customFormat="1">
      <c r="B1619" s="219"/>
      <c r="C1619" s="220"/>
      <c r="D1619" s="215" t="s">
        <v>180</v>
      </c>
      <c r="E1619" s="221" t="s">
        <v>21</v>
      </c>
      <c r="F1619" s="222" t="s">
        <v>364</v>
      </c>
      <c r="G1619" s="220"/>
      <c r="H1619" s="223" t="s">
        <v>21</v>
      </c>
      <c r="I1619" s="224"/>
      <c r="J1619" s="220"/>
      <c r="K1619" s="220"/>
      <c r="L1619" s="225"/>
      <c r="M1619" s="226"/>
      <c r="N1619" s="227"/>
      <c r="O1619" s="227"/>
      <c r="P1619" s="227"/>
      <c r="Q1619" s="227"/>
      <c r="R1619" s="227"/>
      <c r="S1619" s="227"/>
      <c r="T1619" s="228"/>
      <c r="AT1619" s="229" t="s">
        <v>180</v>
      </c>
      <c r="AU1619" s="229" t="s">
        <v>79</v>
      </c>
      <c r="AV1619" s="12" t="s">
        <v>77</v>
      </c>
      <c r="AW1619" s="12" t="s">
        <v>33</v>
      </c>
      <c r="AX1619" s="12" t="s">
        <v>69</v>
      </c>
      <c r="AY1619" s="229" t="s">
        <v>171</v>
      </c>
    </row>
    <row r="1620" spans="2:65" s="11" customFormat="1">
      <c r="B1620" s="203"/>
      <c r="C1620" s="204"/>
      <c r="D1620" s="215" t="s">
        <v>180</v>
      </c>
      <c r="E1620" s="216" t="s">
        <v>21</v>
      </c>
      <c r="F1620" s="217" t="s">
        <v>1213</v>
      </c>
      <c r="G1620" s="204"/>
      <c r="H1620" s="218">
        <v>41.4</v>
      </c>
      <c r="I1620" s="209"/>
      <c r="J1620" s="204"/>
      <c r="K1620" s="204"/>
      <c r="L1620" s="210"/>
      <c r="M1620" s="211"/>
      <c r="N1620" s="212"/>
      <c r="O1620" s="212"/>
      <c r="P1620" s="212"/>
      <c r="Q1620" s="212"/>
      <c r="R1620" s="212"/>
      <c r="S1620" s="212"/>
      <c r="T1620" s="213"/>
      <c r="AT1620" s="214" t="s">
        <v>180</v>
      </c>
      <c r="AU1620" s="214" t="s">
        <v>79</v>
      </c>
      <c r="AV1620" s="11" t="s">
        <v>79</v>
      </c>
      <c r="AW1620" s="11" t="s">
        <v>33</v>
      </c>
      <c r="AX1620" s="11" t="s">
        <v>69</v>
      </c>
      <c r="AY1620" s="214" t="s">
        <v>171</v>
      </c>
    </row>
    <row r="1621" spans="2:65" s="11" customFormat="1">
      <c r="B1621" s="203"/>
      <c r="C1621" s="204"/>
      <c r="D1621" s="215" t="s">
        <v>180</v>
      </c>
      <c r="E1621" s="216" t="s">
        <v>21</v>
      </c>
      <c r="F1621" s="217" t="s">
        <v>1214</v>
      </c>
      <c r="G1621" s="204"/>
      <c r="H1621" s="218">
        <v>17.64</v>
      </c>
      <c r="I1621" s="209"/>
      <c r="J1621" s="204"/>
      <c r="K1621" s="204"/>
      <c r="L1621" s="210"/>
      <c r="M1621" s="211"/>
      <c r="N1621" s="212"/>
      <c r="O1621" s="212"/>
      <c r="P1621" s="212"/>
      <c r="Q1621" s="212"/>
      <c r="R1621" s="212"/>
      <c r="S1621" s="212"/>
      <c r="T1621" s="213"/>
      <c r="AT1621" s="214" t="s">
        <v>180</v>
      </c>
      <c r="AU1621" s="214" t="s">
        <v>79</v>
      </c>
      <c r="AV1621" s="11" t="s">
        <v>79</v>
      </c>
      <c r="AW1621" s="11" t="s">
        <v>33</v>
      </c>
      <c r="AX1621" s="11" t="s">
        <v>69</v>
      </c>
      <c r="AY1621" s="214" t="s">
        <v>171</v>
      </c>
    </row>
    <row r="1622" spans="2:65" s="11" customFormat="1">
      <c r="B1622" s="203"/>
      <c r="C1622" s="204"/>
      <c r="D1622" s="215" t="s">
        <v>180</v>
      </c>
      <c r="E1622" s="216" t="s">
        <v>21</v>
      </c>
      <c r="F1622" s="217" t="s">
        <v>1215</v>
      </c>
      <c r="G1622" s="204"/>
      <c r="H1622" s="218">
        <v>6.3</v>
      </c>
      <c r="I1622" s="209"/>
      <c r="J1622" s="204"/>
      <c r="K1622" s="204"/>
      <c r="L1622" s="210"/>
      <c r="M1622" s="211"/>
      <c r="N1622" s="212"/>
      <c r="O1622" s="212"/>
      <c r="P1622" s="212"/>
      <c r="Q1622" s="212"/>
      <c r="R1622" s="212"/>
      <c r="S1622" s="212"/>
      <c r="T1622" s="213"/>
      <c r="AT1622" s="214" t="s">
        <v>180</v>
      </c>
      <c r="AU1622" s="214" t="s">
        <v>79</v>
      </c>
      <c r="AV1622" s="11" t="s">
        <v>79</v>
      </c>
      <c r="AW1622" s="11" t="s">
        <v>33</v>
      </c>
      <c r="AX1622" s="11" t="s">
        <v>69</v>
      </c>
      <c r="AY1622" s="214" t="s">
        <v>171</v>
      </c>
    </row>
    <row r="1623" spans="2:65" s="11" customFormat="1">
      <c r="B1623" s="203"/>
      <c r="C1623" s="204"/>
      <c r="D1623" s="215" t="s">
        <v>180</v>
      </c>
      <c r="E1623" s="216" t="s">
        <v>21</v>
      </c>
      <c r="F1623" s="217" t="s">
        <v>1216</v>
      </c>
      <c r="G1623" s="204"/>
      <c r="H1623" s="218">
        <v>6.3</v>
      </c>
      <c r="I1623" s="209"/>
      <c r="J1623" s="204"/>
      <c r="K1623" s="204"/>
      <c r="L1623" s="210"/>
      <c r="M1623" s="211"/>
      <c r="N1623" s="212"/>
      <c r="O1623" s="212"/>
      <c r="P1623" s="212"/>
      <c r="Q1623" s="212"/>
      <c r="R1623" s="212"/>
      <c r="S1623" s="212"/>
      <c r="T1623" s="213"/>
      <c r="AT1623" s="214" t="s">
        <v>180</v>
      </c>
      <c r="AU1623" s="214" t="s">
        <v>79</v>
      </c>
      <c r="AV1623" s="11" t="s">
        <v>79</v>
      </c>
      <c r="AW1623" s="11" t="s">
        <v>33</v>
      </c>
      <c r="AX1623" s="11" t="s">
        <v>69</v>
      </c>
      <c r="AY1623" s="214" t="s">
        <v>171</v>
      </c>
    </row>
    <row r="1624" spans="2:65" s="11" customFormat="1">
      <c r="B1624" s="203"/>
      <c r="C1624" s="204"/>
      <c r="D1624" s="215" t="s">
        <v>180</v>
      </c>
      <c r="E1624" s="216" t="s">
        <v>21</v>
      </c>
      <c r="F1624" s="217" t="s">
        <v>1217</v>
      </c>
      <c r="G1624" s="204"/>
      <c r="H1624" s="218">
        <v>26.388000000000002</v>
      </c>
      <c r="I1624" s="209"/>
      <c r="J1624" s="204"/>
      <c r="K1624" s="204"/>
      <c r="L1624" s="210"/>
      <c r="M1624" s="211"/>
      <c r="N1624" s="212"/>
      <c r="O1624" s="212"/>
      <c r="P1624" s="212"/>
      <c r="Q1624" s="212"/>
      <c r="R1624" s="212"/>
      <c r="S1624" s="212"/>
      <c r="T1624" s="213"/>
      <c r="AT1624" s="214" t="s">
        <v>180</v>
      </c>
      <c r="AU1624" s="214" t="s">
        <v>79</v>
      </c>
      <c r="AV1624" s="11" t="s">
        <v>79</v>
      </c>
      <c r="AW1624" s="11" t="s">
        <v>33</v>
      </c>
      <c r="AX1624" s="11" t="s">
        <v>69</v>
      </c>
      <c r="AY1624" s="214" t="s">
        <v>171</v>
      </c>
    </row>
    <row r="1625" spans="2:65" s="11" customFormat="1">
      <c r="B1625" s="203"/>
      <c r="C1625" s="204"/>
      <c r="D1625" s="215" t="s">
        <v>180</v>
      </c>
      <c r="E1625" s="216" t="s">
        <v>21</v>
      </c>
      <c r="F1625" s="217" t="s">
        <v>1218</v>
      </c>
      <c r="G1625" s="204"/>
      <c r="H1625" s="218">
        <v>17.07</v>
      </c>
      <c r="I1625" s="209"/>
      <c r="J1625" s="204"/>
      <c r="K1625" s="204"/>
      <c r="L1625" s="210"/>
      <c r="M1625" s="211"/>
      <c r="N1625" s="212"/>
      <c r="O1625" s="212"/>
      <c r="P1625" s="212"/>
      <c r="Q1625" s="212"/>
      <c r="R1625" s="212"/>
      <c r="S1625" s="212"/>
      <c r="T1625" s="213"/>
      <c r="AT1625" s="214" t="s">
        <v>180</v>
      </c>
      <c r="AU1625" s="214" t="s">
        <v>79</v>
      </c>
      <c r="AV1625" s="11" t="s">
        <v>79</v>
      </c>
      <c r="AW1625" s="11" t="s">
        <v>33</v>
      </c>
      <c r="AX1625" s="11" t="s">
        <v>69</v>
      </c>
      <c r="AY1625" s="214" t="s">
        <v>171</v>
      </c>
    </row>
    <row r="1626" spans="2:65" s="11" customFormat="1">
      <c r="B1626" s="203"/>
      <c r="C1626" s="204"/>
      <c r="D1626" s="215" t="s">
        <v>180</v>
      </c>
      <c r="E1626" s="216" t="s">
        <v>21</v>
      </c>
      <c r="F1626" s="217" t="s">
        <v>1219</v>
      </c>
      <c r="G1626" s="204"/>
      <c r="H1626" s="218">
        <v>21.24</v>
      </c>
      <c r="I1626" s="209"/>
      <c r="J1626" s="204"/>
      <c r="K1626" s="204"/>
      <c r="L1626" s="210"/>
      <c r="M1626" s="211"/>
      <c r="N1626" s="212"/>
      <c r="O1626" s="212"/>
      <c r="P1626" s="212"/>
      <c r="Q1626" s="212"/>
      <c r="R1626" s="212"/>
      <c r="S1626" s="212"/>
      <c r="T1626" s="213"/>
      <c r="AT1626" s="214" t="s">
        <v>180</v>
      </c>
      <c r="AU1626" s="214" t="s">
        <v>79</v>
      </c>
      <c r="AV1626" s="11" t="s">
        <v>79</v>
      </c>
      <c r="AW1626" s="11" t="s">
        <v>33</v>
      </c>
      <c r="AX1626" s="11" t="s">
        <v>69</v>
      </c>
      <c r="AY1626" s="214" t="s">
        <v>171</v>
      </c>
    </row>
    <row r="1627" spans="2:65" s="11" customFormat="1">
      <c r="B1627" s="203"/>
      <c r="C1627" s="204"/>
      <c r="D1627" s="215" t="s">
        <v>180</v>
      </c>
      <c r="E1627" s="216" t="s">
        <v>21</v>
      </c>
      <c r="F1627" s="217" t="s">
        <v>1220</v>
      </c>
      <c r="G1627" s="204"/>
      <c r="H1627" s="218">
        <v>5.7</v>
      </c>
      <c r="I1627" s="209"/>
      <c r="J1627" s="204"/>
      <c r="K1627" s="204"/>
      <c r="L1627" s="210"/>
      <c r="M1627" s="211"/>
      <c r="N1627" s="212"/>
      <c r="O1627" s="212"/>
      <c r="P1627" s="212"/>
      <c r="Q1627" s="212"/>
      <c r="R1627" s="212"/>
      <c r="S1627" s="212"/>
      <c r="T1627" s="213"/>
      <c r="AT1627" s="214" t="s">
        <v>180</v>
      </c>
      <c r="AU1627" s="214" t="s">
        <v>79</v>
      </c>
      <c r="AV1627" s="11" t="s">
        <v>79</v>
      </c>
      <c r="AW1627" s="11" t="s">
        <v>33</v>
      </c>
      <c r="AX1627" s="11" t="s">
        <v>69</v>
      </c>
      <c r="AY1627" s="214" t="s">
        <v>171</v>
      </c>
    </row>
    <row r="1628" spans="2:65" s="11" customFormat="1">
      <c r="B1628" s="203"/>
      <c r="C1628" s="204"/>
      <c r="D1628" s="215" t="s">
        <v>180</v>
      </c>
      <c r="E1628" s="216" t="s">
        <v>21</v>
      </c>
      <c r="F1628" s="217" t="s">
        <v>1221</v>
      </c>
      <c r="G1628" s="204"/>
      <c r="H1628" s="218">
        <v>13.5</v>
      </c>
      <c r="I1628" s="209"/>
      <c r="J1628" s="204"/>
      <c r="K1628" s="204"/>
      <c r="L1628" s="210"/>
      <c r="M1628" s="211"/>
      <c r="N1628" s="212"/>
      <c r="O1628" s="212"/>
      <c r="P1628" s="212"/>
      <c r="Q1628" s="212"/>
      <c r="R1628" s="212"/>
      <c r="S1628" s="212"/>
      <c r="T1628" s="213"/>
      <c r="AT1628" s="214" t="s">
        <v>180</v>
      </c>
      <c r="AU1628" s="214" t="s">
        <v>79</v>
      </c>
      <c r="AV1628" s="11" t="s">
        <v>79</v>
      </c>
      <c r="AW1628" s="11" t="s">
        <v>33</v>
      </c>
      <c r="AX1628" s="11" t="s">
        <v>69</v>
      </c>
      <c r="AY1628" s="214" t="s">
        <v>171</v>
      </c>
    </row>
    <row r="1629" spans="2:65" s="11" customFormat="1">
      <c r="B1629" s="203"/>
      <c r="C1629" s="204"/>
      <c r="D1629" s="215" t="s">
        <v>180</v>
      </c>
      <c r="E1629" s="216" t="s">
        <v>21</v>
      </c>
      <c r="F1629" s="217" t="s">
        <v>1222</v>
      </c>
      <c r="G1629" s="204"/>
      <c r="H1629" s="218">
        <v>6.9</v>
      </c>
      <c r="I1629" s="209"/>
      <c r="J1629" s="204"/>
      <c r="K1629" s="204"/>
      <c r="L1629" s="210"/>
      <c r="M1629" s="211"/>
      <c r="N1629" s="212"/>
      <c r="O1629" s="212"/>
      <c r="P1629" s="212"/>
      <c r="Q1629" s="212"/>
      <c r="R1629" s="212"/>
      <c r="S1629" s="212"/>
      <c r="T1629" s="213"/>
      <c r="AT1629" s="214" t="s">
        <v>180</v>
      </c>
      <c r="AU1629" s="214" t="s">
        <v>79</v>
      </c>
      <c r="AV1629" s="11" t="s">
        <v>79</v>
      </c>
      <c r="AW1629" s="11" t="s">
        <v>33</v>
      </c>
      <c r="AX1629" s="11" t="s">
        <v>69</v>
      </c>
      <c r="AY1629" s="214" t="s">
        <v>171</v>
      </c>
    </row>
    <row r="1630" spans="2:65" s="11" customFormat="1">
      <c r="B1630" s="203"/>
      <c r="C1630" s="204"/>
      <c r="D1630" s="215" t="s">
        <v>180</v>
      </c>
      <c r="E1630" s="216" t="s">
        <v>21</v>
      </c>
      <c r="F1630" s="217" t="s">
        <v>1223</v>
      </c>
      <c r="G1630" s="204"/>
      <c r="H1630" s="218">
        <v>6.45</v>
      </c>
      <c r="I1630" s="209"/>
      <c r="J1630" s="204"/>
      <c r="K1630" s="204"/>
      <c r="L1630" s="210"/>
      <c r="M1630" s="211"/>
      <c r="N1630" s="212"/>
      <c r="O1630" s="212"/>
      <c r="P1630" s="212"/>
      <c r="Q1630" s="212"/>
      <c r="R1630" s="212"/>
      <c r="S1630" s="212"/>
      <c r="T1630" s="213"/>
      <c r="AT1630" s="214" t="s">
        <v>180</v>
      </c>
      <c r="AU1630" s="214" t="s">
        <v>79</v>
      </c>
      <c r="AV1630" s="11" t="s">
        <v>79</v>
      </c>
      <c r="AW1630" s="11" t="s">
        <v>33</v>
      </c>
      <c r="AX1630" s="11" t="s">
        <v>69</v>
      </c>
      <c r="AY1630" s="214" t="s">
        <v>171</v>
      </c>
    </row>
    <row r="1631" spans="2:65" s="12" customFormat="1">
      <c r="B1631" s="219"/>
      <c r="C1631" s="220"/>
      <c r="D1631" s="215" t="s">
        <v>180</v>
      </c>
      <c r="E1631" s="221" t="s">
        <v>21</v>
      </c>
      <c r="F1631" s="222" t="s">
        <v>563</v>
      </c>
      <c r="G1631" s="220"/>
      <c r="H1631" s="223" t="s">
        <v>21</v>
      </c>
      <c r="I1631" s="224"/>
      <c r="J1631" s="220"/>
      <c r="K1631" s="220"/>
      <c r="L1631" s="225"/>
      <c r="M1631" s="226"/>
      <c r="N1631" s="227"/>
      <c r="O1631" s="227"/>
      <c r="P1631" s="227"/>
      <c r="Q1631" s="227"/>
      <c r="R1631" s="227"/>
      <c r="S1631" s="227"/>
      <c r="T1631" s="228"/>
      <c r="AT1631" s="229" t="s">
        <v>180</v>
      </c>
      <c r="AU1631" s="229" t="s">
        <v>79</v>
      </c>
      <c r="AV1631" s="12" t="s">
        <v>77</v>
      </c>
      <c r="AW1631" s="12" t="s">
        <v>33</v>
      </c>
      <c r="AX1631" s="12" t="s">
        <v>69</v>
      </c>
      <c r="AY1631" s="229" t="s">
        <v>171</v>
      </c>
    </row>
    <row r="1632" spans="2:65" s="11" customFormat="1" ht="27">
      <c r="B1632" s="203"/>
      <c r="C1632" s="204"/>
      <c r="D1632" s="215" t="s">
        <v>180</v>
      </c>
      <c r="E1632" s="216" t="s">
        <v>21</v>
      </c>
      <c r="F1632" s="217" t="s">
        <v>2328</v>
      </c>
      <c r="G1632" s="204"/>
      <c r="H1632" s="218">
        <v>26.437999999999999</v>
      </c>
      <c r="I1632" s="209"/>
      <c r="J1632" s="204"/>
      <c r="K1632" s="204"/>
      <c r="L1632" s="210"/>
      <c r="M1632" s="211"/>
      <c r="N1632" s="212"/>
      <c r="O1632" s="212"/>
      <c r="P1632" s="212"/>
      <c r="Q1632" s="212"/>
      <c r="R1632" s="212"/>
      <c r="S1632" s="212"/>
      <c r="T1632" s="213"/>
      <c r="AT1632" s="214" t="s">
        <v>180</v>
      </c>
      <c r="AU1632" s="214" t="s">
        <v>79</v>
      </c>
      <c r="AV1632" s="11" t="s">
        <v>79</v>
      </c>
      <c r="AW1632" s="11" t="s">
        <v>33</v>
      </c>
      <c r="AX1632" s="11" t="s">
        <v>69</v>
      </c>
      <c r="AY1632" s="214" t="s">
        <v>171</v>
      </c>
    </row>
    <row r="1633" spans="2:65" s="11" customFormat="1">
      <c r="B1633" s="203"/>
      <c r="C1633" s="204"/>
      <c r="D1633" s="215" t="s">
        <v>180</v>
      </c>
      <c r="E1633" s="216" t="s">
        <v>21</v>
      </c>
      <c r="F1633" s="217" t="s">
        <v>2329</v>
      </c>
      <c r="G1633" s="204"/>
      <c r="H1633" s="218">
        <v>14.976000000000001</v>
      </c>
      <c r="I1633" s="209"/>
      <c r="J1633" s="204"/>
      <c r="K1633" s="204"/>
      <c r="L1633" s="210"/>
      <c r="M1633" s="211"/>
      <c r="N1633" s="212"/>
      <c r="O1633" s="212"/>
      <c r="P1633" s="212"/>
      <c r="Q1633" s="212"/>
      <c r="R1633" s="212"/>
      <c r="S1633" s="212"/>
      <c r="T1633" s="213"/>
      <c r="AT1633" s="214" t="s">
        <v>180</v>
      </c>
      <c r="AU1633" s="214" t="s">
        <v>79</v>
      </c>
      <c r="AV1633" s="11" t="s">
        <v>79</v>
      </c>
      <c r="AW1633" s="11" t="s">
        <v>33</v>
      </c>
      <c r="AX1633" s="11" t="s">
        <v>69</v>
      </c>
      <c r="AY1633" s="214" t="s">
        <v>171</v>
      </c>
    </row>
    <row r="1634" spans="2:65" s="11" customFormat="1">
      <c r="B1634" s="203"/>
      <c r="C1634" s="204"/>
      <c r="D1634" s="215" t="s">
        <v>180</v>
      </c>
      <c r="E1634" s="216" t="s">
        <v>21</v>
      </c>
      <c r="F1634" s="217" t="s">
        <v>2330</v>
      </c>
      <c r="G1634" s="204"/>
      <c r="H1634" s="218">
        <v>11.268000000000001</v>
      </c>
      <c r="I1634" s="209"/>
      <c r="J1634" s="204"/>
      <c r="K1634" s="204"/>
      <c r="L1634" s="210"/>
      <c r="M1634" s="211"/>
      <c r="N1634" s="212"/>
      <c r="O1634" s="212"/>
      <c r="P1634" s="212"/>
      <c r="Q1634" s="212"/>
      <c r="R1634" s="212"/>
      <c r="S1634" s="212"/>
      <c r="T1634" s="213"/>
      <c r="AT1634" s="214" t="s">
        <v>180</v>
      </c>
      <c r="AU1634" s="214" t="s">
        <v>79</v>
      </c>
      <c r="AV1634" s="11" t="s">
        <v>79</v>
      </c>
      <c r="AW1634" s="11" t="s">
        <v>33</v>
      </c>
      <c r="AX1634" s="11" t="s">
        <v>69</v>
      </c>
      <c r="AY1634" s="214" t="s">
        <v>171</v>
      </c>
    </row>
    <row r="1635" spans="2:65" s="11" customFormat="1">
      <c r="B1635" s="203"/>
      <c r="C1635" s="204"/>
      <c r="D1635" s="215" t="s">
        <v>180</v>
      </c>
      <c r="E1635" s="216" t="s">
        <v>21</v>
      </c>
      <c r="F1635" s="217" t="s">
        <v>2331</v>
      </c>
      <c r="G1635" s="204"/>
      <c r="H1635" s="218">
        <v>5.94</v>
      </c>
      <c r="I1635" s="209"/>
      <c r="J1635" s="204"/>
      <c r="K1635" s="204"/>
      <c r="L1635" s="210"/>
      <c r="M1635" s="211"/>
      <c r="N1635" s="212"/>
      <c r="O1635" s="212"/>
      <c r="P1635" s="212"/>
      <c r="Q1635" s="212"/>
      <c r="R1635" s="212"/>
      <c r="S1635" s="212"/>
      <c r="T1635" s="213"/>
      <c r="AT1635" s="214" t="s">
        <v>180</v>
      </c>
      <c r="AU1635" s="214" t="s">
        <v>79</v>
      </c>
      <c r="AV1635" s="11" t="s">
        <v>79</v>
      </c>
      <c r="AW1635" s="11" t="s">
        <v>33</v>
      </c>
      <c r="AX1635" s="11" t="s">
        <v>69</v>
      </c>
      <c r="AY1635" s="214" t="s">
        <v>171</v>
      </c>
    </row>
    <row r="1636" spans="2:65" s="11" customFormat="1">
      <c r="B1636" s="203"/>
      <c r="C1636" s="204"/>
      <c r="D1636" s="215" t="s">
        <v>180</v>
      </c>
      <c r="E1636" s="216" t="s">
        <v>21</v>
      </c>
      <c r="F1636" s="217" t="s">
        <v>2332</v>
      </c>
      <c r="G1636" s="204"/>
      <c r="H1636" s="218">
        <v>8.2799999999999994</v>
      </c>
      <c r="I1636" s="209"/>
      <c r="J1636" s="204"/>
      <c r="K1636" s="204"/>
      <c r="L1636" s="210"/>
      <c r="M1636" s="211"/>
      <c r="N1636" s="212"/>
      <c r="O1636" s="212"/>
      <c r="P1636" s="212"/>
      <c r="Q1636" s="212"/>
      <c r="R1636" s="212"/>
      <c r="S1636" s="212"/>
      <c r="T1636" s="213"/>
      <c r="AT1636" s="214" t="s">
        <v>180</v>
      </c>
      <c r="AU1636" s="214" t="s">
        <v>79</v>
      </c>
      <c r="AV1636" s="11" t="s">
        <v>79</v>
      </c>
      <c r="AW1636" s="11" t="s">
        <v>33</v>
      </c>
      <c r="AX1636" s="11" t="s">
        <v>69</v>
      </c>
      <c r="AY1636" s="214" t="s">
        <v>171</v>
      </c>
    </row>
    <row r="1637" spans="2:65" s="11" customFormat="1">
      <c r="B1637" s="203"/>
      <c r="C1637" s="204"/>
      <c r="D1637" s="215" t="s">
        <v>180</v>
      </c>
      <c r="E1637" s="216" t="s">
        <v>21</v>
      </c>
      <c r="F1637" s="217" t="s">
        <v>2333</v>
      </c>
      <c r="G1637" s="204"/>
      <c r="H1637" s="218">
        <v>17.128</v>
      </c>
      <c r="I1637" s="209"/>
      <c r="J1637" s="204"/>
      <c r="K1637" s="204"/>
      <c r="L1637" s="210"/>
      <c r="M1637" s="211"/>
      <c r="N1637" s="212"/>
      <c r="O1637" s="212"/>
      <c r="P1637" s="212"/>
      <c r="Q1637" s="212"/>
      <c r="R1637" s="212"/>
      <c r="S1637" s="212"/>
      <c r="T1637" s="213"/>
      <c r="AT1637" s="214" t="s">
        <v>180</v>
      </c>
      <c r="AU1637" s="214" t="s">
        <v>79</v>
      </c>
      <c r="AV1637" s="11" t="s">
        <v>79</v>
      </c>
      <c r="AW1637" s="11" t="s">
        <v>33</v>
      </c>
      <c r="AX1637" s="11" t="s">
        <v>69</v>
      </c>
      <c r="AY1637" s="214" t="s">
        <v>171</v>
      </c>
    </row>
    <row r="1638" spans="2:65" s="12" customFormat="1">
      <c r="B1638" s="219"/>
      <c r="C1638" s="220"/>
      <c r="D1638" s="215" t="s">
        <v>180</v>
      </c>
      <c r="E1638" s="221" t="s">
        <v>21</v>
      </c>
      <c r="F1638" s="222" t="s">
        <v>366</v>
      </c>
      <c r="G1638" s="220"/>
      <c r="H1638" s="223" t="s">
        <v>21</v>
      </c>
      <c r="I1638" s="224"/>
      <c r="J1638" s="220"/>
      <c r="K1638" s="220"/>
      <c r="L1638" s="225"/>
      <c r="M1638" s="226"/>
      <c r="N1638" s="227"/>
      <c r="O1638" s="227"/>
      <c r="P1638" s="227"/>
      <c r="Q1638" s="227"/>
      <c r="R1638" s="227"/>
      <c r="S1638" s="227"/>
      <c r="T1638" s="228"/>
      <c r="AT1638" s="229" t="s">
        <v>180</v>
      </c>
      <c r="AU1638" s="229" t="s">
        <v>79</v>
      </c>
      <c r="AV1638" s="12" t="s">
        <v>77</v>
      </c>
      <c r="AW1638" s="12" t="s">
        <v>33</v>
      </c>
      <c r="AX1638" s="12" t="s">
        <v>69</v>
      </c>
      <c r="AY1638" s="229" t="s">
        <v>171</v>
      </c>
    </row>
    <row r="1639" spans="2:65" s="11" customFormat="1" ht="27">
      <c r="B1639" s="203"/>
      <c r="C1639" s="204"/>
      <c r="D1639" s="215" t="s">
        <v>180</v>
      </c>
      <c r="E1639" s="216" t="s">
        <v>21</v>
      </c>
      <c r="F1639" s="217" t="s">
        <v>2334</v>
      </c>
      <c r="G1639" s="204"/>
      <c r="H1639" s="218">
        <v>27.576000000000001</v>
      </c>
      <c r="I1639" s="209"/>
      <c r="J1639" s="204"/>
      <c r="K1639" s="204"/>
      <c r="L1639" s="210"/>
      <c r="M1639" s="211"/>
      <c r="N1639" s="212"/>
      <c r="O1639" s="212"/>
      <c r="P1639" s="212"/>
      <c r="Q1639" s="212"/>
      <c r="R1639" s="212"/>
      <c r="S1639" s="212"/>
      <c r="T1639" s="213"/>
      <c r="AT1639" s="214" t="s">
        <v>180</v>
      </c>
      <c r="AU1639" s="214" t="s">
        <v>79</v>
      </c>
      <c r="AV1639" s="11" t="s">
        <v>79</v>
      </c>
      <c r="AW1639" s="11" t="s">
        <v>33</v>
      </c>
      <c r="AX1639" s="11" t="s">
        <v>69</v>
      </c>
      <c r="AY1639" s="214" t="s">
        <v>171</v>
      </c>
    </row>
    <row r="1640" spans="2:65" s="11" customFormat="1">
      <c r="B1640" s="203"/>
      <c r="C1640" s="204"/>
      <c r="D1640" s="215" t="s">
        <v>180</v>
      </c>
      <c r="E1640" s="216" t="s">
        <v>21</v>
      </c>
      <c r="F1640" s="217" t="s">
        <v>2335</v>
      </c>
      <c r="G1640" s="204"/>
      <c r="H1640" s="218">
        <v>38.808</v>
      </c>
      <c r="I1640" s="209"/>
      <c r="J1640" s="204"/>
      <c r="K1640" s="204"/>
      <c r="L1640" s="210"/>
      <c r="M1640" s="211"/>
      <c r="N1640" s="212"/>
      <c r="O1640" s="212"/>
      <c r="P1640" s="212"/>
      <c r="Q1640" s="212"/>
      <c r="R1640" s="212"/>
      <c r="S1640" s="212"/>
      <c r="T1640" s="213"/>
      <c r="AT1640" s="214" t="s">
        <v>180</v>
      </c>
      <c r="AU1640" s="214" t="s">
        <v>79</v>
      </c>
      <c r="AV1640" s="11" t="s">
        <v>79</v>
      </c>
      <c r="AW1640" s="11" t="s">
        <v>33</v>
      </c>
      <c r="AX1640" s="11" t="s">
        <v>69</v>
      </c>
      <c r="AY1640" s="214" t="s">
        <v>171</v>
      </c>
    </row>
    <row r="1641" spans="2:65" s="11" customFormat="1">
      <c r="B1641" s="203"/>
      <c r="C1641" s="204"/>
      <c r="D1641" s="215" t="s">
        <v>180</v>
      </c>
      <c r="E1641" s="216" t="s">
        <v>21</v>
      </c>
      <c r="F1641" s="217" t="s">
        <v>2336</v>
      </c>
      <c r="G1641" s="204"/>
      <c r="H1641" s="218">
        <v>16.739999999999998</v>
      </c>
      <c r="I1641" s="209"/>
      <c r="J1641" s="204"/>
      <c r="K1641" s="204"/>
      <c r="L1641" s="210"/>
      <c r="M1641" s="211"/>
      <c r="N1641" s="212"/>
      <c r="O1641" s="212"/>
      <c r="P1641" s="212"/>
      <c r="Q1641" s="212"/>
      <c r="R1641" s="212"/>
      <c r="S1641" s="212"/>
      <c r="T1641" s="213"/>
      <c r="AT1641" s="214" t="s">
        <v>180</v>
      </c>
      <c r="AU1641" s="214" t="s">
        <v>79</v>
      </c>
      <c r="AV1641" s="11" t="s">
        <v>79</v>
      </c>
      <c r="AW1641" s="11" t="s">
        <v>33</v>
      </c>
      <c r="AX1641" s="11" t="s">
        <v>69</v>
      </c>
      <c r="AY1641" s="214" t="s">
        <v>171</v>
      </c>
    </row>
    <row r="1642" spans="2:65" s="11" customFormat="1">
      <c r="B1642" s="203"/>
      <c r="C1642" s="204"/>
      <c r="D1642" s="215" t="s">
        <v>180</v>
      </c>
      <c r="E1642" s="216" t="s">
        <v>21</v>
      </c>
      <c r="F1642" s="217" t="s">
        <v>2337</v>
      </c>
      <c r="G1642" s="204"/>
      <c r="H1642" s="218">
        <v>1.98</v>
      </c>
      <c r="I1642" s="209"/>
      <c r="J1642" s="204"/>
      <c r="K1642" s="204"/>
      <c r="L1642" s="210"/>
      <c r="M1642" s="211"/>
      <c r="N1642" s="212"/>
      <c r="O1642" s="212"/>
      <c r="P1642" s="212"/>
      <c r="Q1642" s="212"/>
      <c r="R1642" s="212"/>
      <c r="S1642" s="212"/>
      <c r="T1642" s="213"/>
      <c r="AT1642" s="214" t="s">
        <v>180</v>
      </c>
      <c r="AU1642" s="214" t="s">
        <v>79</v>
      </c>
      <c r="AV1642" s="11" t="s">
        <v>79</v>
      </c>
      <c r="AW1642" s="11" t="s">
        <v>33</v>
      </c>
      <c r="AX1642" s="11" t="s">
        <v>69</v>
      </c>
      <c r="AY1642" s="214" t="s">
        <v>171</v>
      </c>
    </row>
    <row r="1643" spans="2:65" s="11" customFormat="1">
      <c r="B1643" s="203"/>
      <c r="C1643" s="204"/>
      <c r="D1643" s="205" t="s">
        <v>180</v>
      </c>
      <c r="E1643" s="206" t="s">
        <v>21</v>
      </c>
      <c r="F1643" s="207" t="s">
        <v>2338</v>
      </c>
      <c r="G1643" s="204"/>
      <c r="H1643" s="208">
        <v>7.05</v>
      </c>
      <c r="I1643" s="209"/>
      <c r="J1643" s="204"/>
      <c r="K1643" s="204"/>
      <c r="L1643" s="210"/>
      <c r="M1643" s="211"/>
      <c r="N1643" s="212"/>
      <c r="O1643" s="212"/>
      <c r="P1643" s="212"/>
      <c r="Q1643" s="212"/>
      <c r="R1643" s="212"/>
      <c r="S1643" s="212"/>
      <c r="T1643" s="213"/>
      <c r="AT1643" s="214" t="s">
        <v>180</v>
      </c>
      <c r="AU1643" s="214" t="s">
        <v>79</v>
      </c>
      <c r="AV1643" s="11" t="s">
        <v>79</v>
      </c>
      <c r="AW1643" s="11" t="s">
        <v>33</v>
      </c>
      <c r="AX1643" s="11" t="s">
        <v>69</v>
      </c>
      <c r="AY1643" s="214" t="s">
        <v>171</v>
      </c>
    </row>
    <row r="1644" spans="2:65" s="1" customFormat="1" ht="22.5" customHeight="1">
      <c r="B1644" s="39"/>
      <c r="C1644" s="230" t="s">
        <v>2339</v>
      </c>
      <c r="D1644" s="230" t="s">
        <v>290</v>
      </c>
      <c r="E1644" s="231" t="s">
        <v>2340</v>
      </c>
      <c r="F1644" s="232" t="s">
        <v>2341</v>
      </c>
      <c r="G1644" s="233" t="s">
        <v>176</v>
      </c>
      <c r="H1644" s="234">
        <v>386.48099999999999</v>
      </c>
      <c r="I1644" s="235"/>
      <c r="J1644" s="236">
        <f>ROUND(I1644*H1644,2)</f>
        <v>0</v>
      </c>
      <c r="K1644" s="232" t="s">
        <v>177</v>
      </c>
      <c r="L1644" s="237"/>
      <c r="M1644" s="238" t="s">
        <v>21</v>
      </c>
      <c r="N1644" s="239" t="s">
        <v>40</v>
      </c>
      <c r="O1644" s="40"/>
      <c r="P1644" s="200">
        <f>O1644*H1644</f>
        <v>0</v>
      </c>
      <c r="Q1644" s="200">
        <v>1.18E-2</v>
      </c>
      <c r="R1644" s="200">
        <f>Q1644*H1644</f>
        <v>4.5604757999999999</v>
      </c>
      <c r="S1644" s="200">
        <v>0</v>
      </c>
      <c r="T1644" s="201">
        <f>S1644*H1644</f>
        <v>0</v>
      </c>
      <c r="AR1644" s="22" t="s">
        <v>345</v>
      </c>
      <c r="AT1644" s="22" t="s">
        <v>290</v>
      </c>
      <c r="AU1644" s="22" t="s">
        <v>79</v>
      </c>
      <c r="AY1644" s="22" t="s">
        <v>171</v>
      </c>
      <c r="BE1644" s="202">
        <f>IF(N1644="základní",J1644,0)</f>
        <v>0</v>
      </c>
      <c r="BF1644" s="202">
        <f>IF(N1644="snížená",J1644,0)</f>
        <v>0</v>
      </c>
      <c r="BG1644" s="202">
        <f>IF(N1644="zákl. přenesená",J1644,0)</f>
        <v>0</v>
      </c>
      <c r="BH1644" s="202">
        <f>IF(N1644="sníž. přenesená",J1644,0)</f>
        <v>0</v>
      </c>
      <c r="BI1644" s="202">
        <f>IF(N1644="nulová",J1644,0)</f>
        <v>0</v>
      </c>
      <c r="BJ1644" s="22" t="s">
        <v>77</v>
      </c>
      <c r="BK1644" s="202">
        <f>ROUND(I1644*H1644,2)</f>
        <v>0</v>
      </c>
      <c r="BL1644" s="22" t="s">
        <v>249</v>
      </c>
      <c r="BM1644" s="22" t="s">
        <v>2342</v>
      </c>
    </row>
    <row r="1645" spans="2:65" s="11" customFormat="1">
      <c r="B1645" s="203"/>
      <c r="C1645" s="204"/>
      <c r="D1645" s="205" t="s">
        <v>180</v>
      </c>
      <c r="E1645" s="204"/>
      <c r="F1645" s="207" t="s">
        <v>2343</v>
      </c>
      <c r="G1645" s="204"/>
      <c r="H1645" s="208">
        <v>386.48099999999999</v>
      </c>
      <c r="I1645" s="209"/>
      <c r="J1645" s="204"/>
      <c r="K1645" s="204"/>
      <c r="L1645" s="210"/>
      <c r="M1645" s="211"/>
      <c r="N1645" s="212"/>
      <c r="O1645" s="212"/>
      <c r="P1645" s="212"/>
      <c r="Q1645" s="212"/>
      <c r="R1645" s="212"/>
      <c r="S1645" s="212"/>
      <c r="T1645" s="213"/>
      <c r="AT1645" s="214" t="s">
        <v>180</v>
      </c>
      <c r="AU1645" s="214" t="s">
        <v>79</v>
      </c>
      <c r="AV1645" s="11" t="s">
        <v>79</v>
      </c>
      <c r="AW1645" s="11" t="s">
        <v>6</v>
      </c>
      <c r="AX1645" s="11" t="s">
        <v>77</v>
      </c>
      <c r="AY1645" s="214" t="s">
        <v>171</v>
      </c>
    </row>
    <row r="1646" spans="2:65" s="1" customFormat="1" ht="22.5" customHeight="1">
      <c r="B1646" s="39"/>
      <c r="C1646" s="191" t="s">
        <v>2344</v>
      </c>
      <c r="D1646" s="191" t="s">
        <v>173</v>
      </c>
      <c r="E1646" s="192" t="s">
        <v>2345</v>
      </c>
      <c r="F1646" s="193" t="s">
        <v>2346</v>
      </c>
      <c r="G1646" s="194" t="s">
        <v>176</v>
      </c>
      <c r="H1646" s="195">
        <v>168.88800000000001</v>
      </c>
      <c r="I1646" s="196"/>
      <c r="J1646" s="197">
        <f>ROUND(I1646*H1646,2)</f>
        <v>0</v>
      </c>
      <c r="K1646" s="193" t="s">
        <v>177</v>
      </c>
      <c r="L1646" s="59"/>
      <c r="M1646" s="198" t="s">
        <v>21</v>
      </c>
      <c r="N1646" s="199" t="s">
        <v>40</v>
      </c>
      <c r="O1646" s="40"/>
      <c r="P1646" s="200">
        <f>O1646*H1646</f>
        <v>0</v>
      </c>
      <c r="Q1646" s="200">
        <v>8.0000000000000002E-3</v>
      </c>
      <c r="R1646" s="200">
        <f>Q1646*H1646</f>
        <v>1.3511040000000001</v>
      </c>
      <c r="S1646" s="200">
        <v>0</v>
      </c>
      <c r="T1646" s="201">
        <f>S1646*H1646</f>
        <v>0</v>
      </c>
      <c r="AR1646" s="22" t="s">
        <v>249</v>
      </c>
      <c r="AT1646" s="22" t="s">
        <v>173</v>
      </c>
      <c r="AU1646" s="22" t="s">
        <v>79</v>
      </c>
      <c r="AY1646" s="22" t="s">
        <v>171</v>
      </c>
      <c r="BE1646" s="202">
        <f>IF(N1646="základní",J1646,0)</f>
        <v>0</v>
      </c>
      <c r="BF1646" s="202">
        <f>IF(N1646="snížená",J1646,0)</f>
        <v>0</v>
      </c>
      <c r="BG1646" s="202">
        <f>IF(N1646="zákl. přenesená",J1646,0)</f>
        <v>0</v>
      </c>
      <c r="BH1646" s="202">
        <f>IF(N1646="sníž. přenesená",J1646,0)</f>
        <v>0</v>
      </c>
      <c r="BI1646" s="202">
        <f>IF(N1646="nulová",J1646,0)</f>
        <v>0</v>
      </c>
      <c r="BJ1646" s="22" t="s">
        <v>77</v>
      </c>
      <c r="BK1646" s="202">
        <f>ROUND(I1646*H1646,2)</f>
        <v>0</v>
      </c>
      <c r="BL1646" s="22" t="s">
        <v>249</v>
      </c>
      <c r="BM1646" s="22" t="s">
        <v>2347</v>
      </c>
    </row>
    <row r="1647" spans="2:65" s="12" customFormat="1">
      <c r="B1647" s="219"/>
      <c r="C1647" s="220"/>
      <c r="D1647" s="215" t="s">
        <v>180</v>
      </c>
      <c r="E1647" s="221" t="s">
        <v>21</v>
      </c>
      <c r="F1647" s="222" t="s">
        <v>364</v>
      </c>
      <c r="G1647" s="220"/>
      <c r="H1647" s="223" t="s">
        <v>21</v>
      </c>
      <c r="I1647" s="224"/>
      <c r="J1647" s="220"/>
      <c r="K1647" s="220"/>
      <c r="L1647" s="225"/>
      <c r="M1647" s="226"/>
      <c r="N1647" s="227"/>
      <c r="O1647" s="227"/>
      <c r="P1647" s="227"/>
      <c r="Q1647" s="227"/>
      <c r="R1647" s="227"/>
      <c r="S1647" s="227"/>
      <c r="T1647" s="228"/>
      <c r="AT1647" s="229" t="s">
        <v>180</v>
      </c>
      <c r="AU1647" s="229" t="s">
        <v>79</v>
      </c>
      <c r="AV1647" s="12" t="s">
        <v>77</v>
      </c>
      <c r="AW1647" s="12" t="s">
        <v>33</v>
      </c>
      <c r="AX1647" s="12" t="s">
        <v>69</v>
      </c>
      <c r="AY1647" s="229" t="s">
        <v>171</v>
      </c>
    </row>
    <row r="1648" spans="2:65" s="11" customFormat="1">
      <c r="B1648" s="203"/>
      <c r="C1648" s="204"/>
      <c r="D1648" s="215" t="s">
        <v>180</v>
      </c>
      <c r="E1648" s="216" t="s">
        <v>21</v>
      </c>
      <c r="F1648" s="217" t="s">
        <v>1213</v>
      </c>
      <c r="G1648" s="204"/>
      <c r="H1648" s="218">
        <v>41.4</v>
      </c>
      <c r="I1648" s="209"/>
      <c r="J1648" s="204"/>
      <c r="K1648" s="204"/>
      <c r="L1648" s="210"/>
      <c r="M1648" s="211"/>
      <c r="N1648" s="212"/>
      <c r="O1648" s="212"/>
      <c r="P1648" s="212"/>
      <c r="Q1648" s="212"/>
      <c r="R1648" s="212"/>
      <c r="S1648" s="212"/>
      <c r="T1648" s="213"/>
      <c r="AT1648" s="214" t="s">
        <v>180</v>
      </c>
      <c r="AU1648" s="214" t="s">
        <v>79</v>
      </c>
      <c r="AV1648" s="11" t="s">
        <v>79</v>
      </c>
      <c r="AW1648" s="11" t="s">
        <v>33</v>
      </c>
      <c r="AX1648" s="11" t="s">
        <v>69</v>
      </c>
      <c r="AY1648" s="214" t="s">
        <v>171</v>
      </c>
    </row>
    <row r="1649" spans="2:65" s="11" customFormat="1">
      <c r="B1649" s="203"/>
      <c r="C1649" s="204"/>
      <c r="D1649" s="215" t="s">
        <v>180</v>
      </c>
      <c r="E1649" s="216" t="s">
        <v>21</v>
      </c>
      <c r="F1649" s="217" t="s">
        <v>1214</v>
      </c>
      <c r="G1649" s="204"/>
      <c r="H1649" s="218">
        <v>17.64</v>
      </c>
      <c r="I1649" s="209"/>
      <c r="J1649" s="204"/>
      <c r="K1649" s="204"/>
      <c r="L1649" s="210"/>
      <c r="M1649" s="211"/>
      <c r="N1649" s="212"/>
      <c r="O1649" s="212"/>
      <c r="P1649" s="212"/>
      <c r="Q1649" s="212"/>
      <c r="R1649" s="212"/>
      <c r="S1649" s="212"/>
      <c r="T1649" s="213"/>
      <c r="AT1649" s="214" t="s">
        <v>180</v>
      </c>
      <c r="AU1649" s="214" t="s">
        <v>79</v>
      </c>
      <c r="AV1649" s="11" t="s">
        <v>79</v>
      </c>
      <c r="AW1649" s="11" t="s">
        <v>33</v>
      </c>
      <c r="AX1649" s="11" t="s">
        <v>69</v>
      </c>
      <c r="AY1649" s="214" t="s">
        <v>171</v>
      </c>
    </row>
    <row r="1650" spans="2:65" s="11" customFormat="1">
      <c r="B1650" s="203"/>
      <c r="C1650" s="204"/>
      <c r="D1650" s="215" t="s">
        <v>180</v>
      </c>
      <c r="E1650" s="216" t="s">
        <v>21</v>
      </c>
      <c r="F1650" s="217" t="s">
        <v>1215</v>
      </c>
      <c r="G1650" s="204"/>
      <c r="H1650" s="218">
        <v>6.3</v>
      </c>
      <c r="I1650" s="209"/>
      <c r="J1650" s="204"/>
      <c r="K1650" s="204"/>
      <c r="L1650" s="210"/>
      <c r="M1650" s="211"/>
      <c r="N1650" s="212"/>
      <c r="O1650" s="212"/>
      <c r="P1650" s="212"/>
      <c r="Q1650" s="212"/>
      <c r="R1650" s="212"/>
      <c r="S1650" s="212"/>
      <c r="T1650" s="213"/>
      <c r="AT1650" s="214" t="s">
        <v>180</v>
      </c>
      <c r="AU1650" s="214" t="s">
        <v>79</v>
      </c>
      <c r="AV1650" s="11" t="s">
        <v>79</v>
      </c>
      <c r="AW1650" s="11" t="s">
        <v>33</v>
      </c>
      <c r="AX1650" s="11" t="s">
        <v>69</v>
      </c>
      <c r="AY1650" s="214" t="s">
        <v>171</v>
      </c>
    </row>
    <row r="1651" spans="2:65" s="11" customFormat="1">
      <c r="B1651" s="203"/>
      <c r="C1651" s="204"/>
      <c r="D1651" s="215" t="s">
        <v>180</v>
      </c>
      <c r="E1651" s="216" t="s">
        <v>21</v>
      </c>
      <c r="F1651" s="217" t="s">
        <v>1216</v>
      </c>
      <c r="G1651" s="204"/>
      <c r="H1651" s="218">
        <v>6.3</v>
      </c>
      <c r="I1651" s="209"/>
      <c r="J1651" s="204"/>
      <c r="K1651" s="204"/>
      <c r="L1651" s="210"/>
      <c r="M1651" s="211"/>
      <c r="N1651" s="212"/>
      <c r="O1651" s="212"/>
      <c r="P1651" s="212"/>
      <c r="Q1651" s="212"/>
      <c r="R1651" s="212"/>
      <c r="S1651" s="212"/>
      <c r="T1651" s="213"/>
      <c r="AT1651" s="214" t="s">
        <v>180</v>
      </c>
      <c r="AU1651" s="214" t="s">
        <v>79</v>
      </c>
      <c r="AV1651" s="11" t="s">
        <v>79</v>
      </c>
      <c r="AW1651" s="11" t="s">
        <v>33</v>
      </c>
      <c r="AX1651" s="11" t="s">
        <v>69</v>
      </c>
      <c r="AY1651" s="214" t="s">
        <v>171</v>
      </c>
    </row>
    <row r="1652" spans="2:65" s="11" customFormat="1">
      <c r="B1652" s="203"/>
      <c r="C1652" s="204"/>
      <c r="D1652" s="215" t="s">
        <v>180</v>
      </c>
      <c r="E1652" s="216" t="s">
        <v>21</v>
      </c>
      <c r="F1652" s="217" t="s">
        <v>1217</v>
      </c>
      <c r="G1652" s="204"/>
      <c r="H1652" s="218">
        <v>26.388000000000002</v>
      </c>
      <c r="I1652" s="209"/>
      <c r="J1652" s="204"/>
      <c r="K1652" s="204"/>
      <c r="L1652" s="210"/>
      <c r="M1652" s="211"/>
      <c r="N1652" s="212"/>
      <c r="O1652" s="212"/>
      <c r="P1652" s="212"/>
      <c r="Q1652" s="212"/>
      <c r="R1652" s="212"/>
      <c r="S1652" s="212"/>
      <c r="T1652" s="213"/>
      <c r="AT1652" s="214" t="s">
        <v>180</v>
      </c>
      <c r="AU1652" s="214" t="s">
        <v>79</v>
      </c>
      <c r="AV1652" s="11" t="s">
        <v>79</v>
      </c>
      <c r="AW1652" s="11" t="s">
        <v>33</v>
      </c>
      <c r="AX1652" s="11" t="s">
        <v>69</v>
      </c>
      <c r="AY1652" s="214" t="s">
        <v>171</v>
      </c>
    </row>
    <row r="1653" spans="2:65" s="11" customFormat="1">
      <c r="B1653" s="203"/>
      <c r="C1653" s="204"/>
      <c r="D1653" s="215" t="s">
        <v>180</v>
      </c>
      <c r="E1653" s="216" t="s">
        <v>21</v>
      </c>
      <c r="F1653" s="217" t="s">
        <v>1218</v>
      </c>
      <c r="G1653" s="204"/>
      <c r="H1653" s="218">
        <v>17.07</v>
      </c>
      <c r="I1653" s="209"/>
      <c r="J1653" s="204"/>
      <c r="K1653" s="204"/>
      <c r="L1653" s="210"/>
      <c r="M1653" s="211"/>
      <c r="N1653" s="212"/>
      <c r="O1653" s="212"/>
      <c r="P1653" s="212"/>
      <c r="Q1653" s="212"/>
      <c r="R1653" s="212"/>
      <c r="S1653" s="212"/>
      <c r="T1653" s="213"/>
      <c r="AT1653" s="214" t="s">
        <v>180</v>
      </c>
      <c r="AU1653" s="214" t="s">
        <v>79</v>
      </c>
      <c r="AV1653" s="11" t="s">
        <v>79</v>
      </c>
      <c r="AW1653" s="11" t="s">
        <v>33</v>
      </c>
      <c r="AX1653" s="11" t="s">
        <v>69</v>
      </c>
      <c r="AY1653" s="214" t="s">
        <v>171</v>
      </c>
    </row>
    <row r="1654" spans="2:65" s="11" customFormat="1">
      <c r="B1654" s="203"/>
      <c r="C1654" s="204"/>
      <c r="D1654" s="215" t="s">
        <v>180</v>
      </c>
      <c r="E1654" s="216" t="s">
        <v>21</v>
      </c>
      <c r="F1654" s="217" t="s">
        <v>1219</v>
      </c>
      <c r="G1654" s="204"/>
      <c r="H1654" s="218">
        <v>21.24</v>
      </c>
      <c r="I1654" s="209"/>
      <c r="J1654" s="204"/>
      <c r="K1654" s="204"/>
      <c r="L1654" s="210"/>
      <c r="M1654" s="211"/>
      <c r="N1654" s="212"/>
      <c r="O1654" s="212"/>
      <c r="P1654" s="212"/>
      <c r="Q1654" s="212"/>
      <c r="R1654" s="212"/>
      <c r="S1654" s="212"/>
      <c r="T1654" s="213"/>
      <c r="AT1654" s="214" t="s">
        <v>180</v>
      </c>
      <c r="AU1654" s="214" t="s">
        <v>79</v>
      </c>
      <c r="AV1654" s="11" t="s">
        <v>79</v>
      </c>
      <c r="AW1654" s="11" t="s">
        <v>33</v>
      </c>
      <c r="AX1654" s="11" t="s">
        <v>69</v>
      </c>
      <c r="AY1654" s="214" t="s">
        <v>171</v>
      </c>
    </row>
    <row r="1655" spans="2:65" s="11" customFormat="1">
      <c r="B1655" s="203"/>
      <c r="C1655" s="204"/>
      <c r="D1655" s="215" t="s">
        <v>180</v>
      </c>
      <c r="E1655" s="216" t="s">
        <v>21</v>
      </c>
      <c r="F1655" s="217" t="s">
        <v>1220</v>
      </c>
      <c r="G1655" s="204"/>
      <c r="H1655" s="218">
        <v>5.7</v>
      </c>
      <c r="I1655" s="209"/>
      <c r="J1655" s="204"/>
      <c r="K1655" s="204"/>
      <c r="L1655" s="210"/>
      <c r="M1655" s="211"/>
      <c r="N1655" s="212"/>
      <c r="O1655" s="212"/>
      <c r="P1655" s="212"/>
      <c r="Q1655" s="212"/>
      <c r="R1655" s="212"/>
      <c r="S1655" s="212"/>
      <c r="T1655" s="213"/>
      <c r="AT1655" s="214" t="s">
        <v>180</v>
      </c>
      <c r="AU1655" s="214" t="s">
        <v>79</v>
      </c>
      <c r="AV1655" s="11" t="s">
        <v>79</v>
      </c>
      <c r="AW1655" s="11" t="s">
        <v>33</v>
      </c>
      <c r="AX1655" s="11" t="s">
        <v>69</v>
      </c>
      <c r="AY1655" s="214" t="s">
        <v>171</v>
      </c>
    </row>
    <row r="1656" spans="2:65" s="11" customFormat="1">
      <c r="B1656" s="203"/>
      <c r="C1656" s="204"/>
      <c r="D1656" s="215" t="s">
        <v>180</v>
      </c>
      <c r="E1656" s="216" t="s">
        <v>21</v>
      </c>
      <c r="F1656" s="217" t="s">
        <v>1221</v>
      </c>
      <c r="G1656" s="204"/>
      <c r="H1656" s="218">
        <v>13.5</v>
      </c>
      <c r="I1656" s="209"/>
      <c r="J1656" s="204"/>
      <c r="K1656" s="204"/>
      <c r="L1656" s="210"/>
      <c r="M1656" s="211"/>
      <c r="N1656" s="212"/>
      <c r="O1656" s="212"/>
      <c r="P1656" s="212"/>
      <c r="Q1656" s="212"/>
      <c r="R1656" s="212"/>
      <c r="S1656" s="212"/>
      <c r="T1656" s="213"/>
      <c r="AT1656" s="214" t="s">
        <v>180</v>
      </c>
      <c r="AU1656" s="214" t="s">
        <v>79</v>
      </c>
      <c r="AV1656" s="11" t="s">
        <v>79</v>
      </c>
      <c r="AW1656" s="11" t="s">
        <v>33</v>
      </c>
      <c r="AX1656" s="11" t="s">
        <v>69</v>
      </c>
      <c r="AY1656" s="214" t="s">
        <v>171</v>
      </c>
    </row>
    <row r="1657" spans="2:65" s="11" customFormat="1">
      <c r="B1657" s="203"/>
      <c r="C1657" s="204"/>
      <c r="D1657" s="215" t="s">
        <v>180</v>
      </c>
      <c r="E1657" s="216" t="s">
        <v>21</v>
      </c>
      <c r="F1657" s="217" t="s">
        <v>1222</v>
      </c>
      <c r="G1657" s="204"/>
      <c r="H1657" s="218">
        <v>6.9</v>
      </c>
      <c r="I1657" s="209"/>
      <c r="J1657" s="204"/>
      <c r="K1657" s="204"/>
      <c r="L1657" s="210"/>
      <c r="M1657" s="211"/>
      <c r="N1657" s="212"/>
      <c r="O1657" s="212"/>
      <c r="P1657" s="212"/>
      <c r="Q1657" s="212"/>
      <c r="R1657" s="212"/>
      <c r="S1657" s="212"/>
      <c r="T1657" s="213"/>
      <c r="AT1657" s="214" t="s">
        <v>180</v>
      </c>
      <c r="AU1657" s="214" t="s">
        <v>79</v>
      </c>
      <c r="AV1657" s="11" t="s">
        <v>79</v>
      </c>
      <c r="AW1657" s="11" t="s">
        <v>33</v>
      </c>
      <c r="AX1657" s="11" t="s">
        <v>69</v>
      </c>
      <c r="AY1657" s="214" t="s">
        <v>171</v>
      </c>
    </row>
    <row r="1658" spans="2:65" s="11" customFormat="1">
      <c r="B1658" s="203"/>
      <c r="C1658" s="204"/>
      <c r="D1658" s="205" t="s">
        <v>180</v>
      </c>
      <c r="E1658" s="206" t="s">
        <v>21</v>
      </c>
      <c r="F1658" s="207" t="s">
        <v>1223</v>
      </c>
      <c r="G1658" s="204"/>
      <c r="H1658" s="208">
        <v>6.45</v>
      </c>
      <c r="I1658" s="209"/>
      <c r="J1658" s="204"/>
      <c r="K1658" s="204"/>
      <c r="L1658" s="210"/>
      <c r="M1658" s="211"/>
      <c r="N1658" s="212"/>
      <c r="O1658" s="212"/>
      <c r="P1658" s="212"/>
      <c r="Q1658" s="212"/>
      <c r="R1658" s="212"/>
      <c r="S1658" s="212"/>
      <c r="T1658" s="213"/>
      <c r="AT1658" s="214" t="s">
        <v>180</v>
      </c>
      <c r="AU1658" s="214" t="s">
        <v>79</v>
      </c>
      <c r="AV1658" s="11" t="s">
        <v>79</v>
      </c>
      <c r="AW1658" s="11" t="s">
        <v>33</v>
      </c>
      <c r="AX1658" s="11" t="s">
        <v>69</v>
      </c>
      <c r="AY1658" s="214" t="s">
        <v>171</v>
      </c>
    </row>
    <row r="1659" spans="2:65" s="1" customFormat="1" ht="22.5" customHeight="1">
      <c r="B1659" s="39"/>
      <c r="C1659" s="191" t="s">
        <v>2348</v>
      </c>
      <c r="D1659" s="191" t="s">
        <v>173</v>
      </c>
      <c r="E1659" s="192" t="s">
        <v>2349</v>
      </c>
      <c r="F1659" s="193" t="s">
        <v>2350</v>
      </c>
      <c r="G1659" s="194" t="s">
        <v>176</v>
      </c>
      <c r="H1659" s="195">
        <v>12.5</v>
      </c>
      <c r="I1659" s="196"/>
      <c r="J1659" s="197">
        <f>ROUND(I1659*H1659,2)</f>
        <v>0</v>
      </c>
      <c r="K1659" s="193" t="s">
        <v>177</v>
      </c>
      <c r="L1659" s="59"/>
      <c r="M1659" s="198" t="s">
        <v>21</v>
      </c>
      <c r="N1659" s="199" t="s">
        <v>40</v>
      </c>
      <c r="O1659" s="40"/>
      <c r="P1659" s="200">
        <f>O1659*H1659</f>
        <v>0</v>
      </c>
      <c r="Q1659" s="200">
        <v>5.1999999999999995E-4</v>
      </c>
      <c r="R1659" s="200">
        <f>Q1659*H1659</f>
        <v>6.4999999999999997E-3</v>
      </c>
      <c r="S1659" s="200">
        <v>0</v>
      </c>
      <c r="T1659" s="201">
        <f>S1659*H1659</f>
        <v>0</v>
      </c>
      <c r="AR1659" s="22" t="s">
        <v>249</v>
      </c>
      <c r="AT1659" s="22" t="s">
        <v>173</v>
      </c>
      <c r="AU1659" s="22" t="s">
        <v>79</v>
      </c>
      <c r="AY1659" s="22" t="s">
        <v>171</v>
      </c>
      <c r="BE1659" s="202">
        <f>IF(N1659="základní",J1659,0)</f>
        <v>0</v>
      </c>
      <c r="BF1659" s="202">
        <f>IF(N1659="snížená",J1659,0)</f>
        <v>0</v>
      </c>
      <c r="BG1659" s="202">
        <f>IF(N1659="zákl. přenesená",J1659,0)</f>
        <v>0</v>
      </c>
      <c r="BH1659" s="202">
        <f>IF(N1659="sníž. přenesená",J1659,0)</f>
        <v>0</v>
      </c>
      <c r="BI1659" s="202">
        <f>IF(N1659="nulová",J1659,0)</f>
        <v>0</v>
      </c>
      <c r="BJ1659" s="22" t="s">
        <v>77</v>
      </c>
      <c r="BK1659" s="202">
        <f>ROUND(I1659*H1659,2)</f>
        <v>0</v>
      </c>
      <c r="BL1659" s="22" t="s">
        <v>249</v>
      </c>
      <c r="BM1659" s="22" t="s">
        <v>2351</v>
      </c>
    </row>
    <row r="1660" spans="2:65" s="12" customFormat="1">
      <c r="B1660" s="219"/>
      <c r="C1660" s="220"/>
      <c r="D1660" s="215" t="s">
        <v>180</v>
      </c>
      <c r="E1660" s="221" t="s">
        <v>21</v>
      </c>
      <c r="F1660" s="222" t="s">
        <v>563</v>
      </c>
      <c r="G1660" s="220"/>
      <c r="H1660" s="223" t="s">
        <v>21</v>
      </c>
      <c r="I1660" s="224"/>
      <c r="J1660" s="220"/>
      <c r="K1660" s="220"/>
      <c r="L1660" s="225"/>
      <c r="M1660" s="226"/>
      <c r="N1660" s="227"/>
      <c r="O1660" s="227"/>
      <c r="P1660" s="227"/>
      <c r="Q1660" s="227"/>
      <c r="R1660" s="227"/>
      <c r="S1660" s="227"/>
      <c r="T1660" s="228"/>
      <c r="AT1660" s="229" t="s">
        <v>180</v>
      </c>
      <c r="AU1660" s="229" t="s">
        <v>79</v>
      </c>
      <c r="AV1660" s="12" t="s">
        <v>77</v>
      </c>
      <c r="AW1660" s="12" t="s">
        <v>33</v>
      </c>
      <c r="AX1660" s="12" t="s">
        <v>69</v>
      </c>
      <c r="AY1660" s="229" t="s">
        <v>171</v>
      </c>
    </row>
    <row r="1661" spans="2:65" s="11" customFormat="1">
      <c r="B1661" s="203"/>
      <c r="C1661" s="204"/>
      <c r="D1661" s="215" t="s">
        <v>180</v>
      </c>
      <c r="E1661" s="216" t="s">
        <v>21</v>
      </c>
      <c r="F1661" s="217" t="s">
        <v>2352</v>
      </c>
      <c r="G1661" s="204"/>
      <c r="H1661" s="218">
        <v>2.5</v>
      </c>
      <c r="I1661" s="209"/>
      <c r="J1661" s="204"/>
      <c r="K1661" s="204"/>
      <c r="L1661" s="210"/>
      <c r="M1661" s="211"/>
      <c r="N1661" s="212"/>
      <c r="O1661" s="212"/>
      <c r="P1661" s="212"/>
      <c r="Q1661" s="212"/>
      <c r="R1661" s="212"/>
      <c r="S1661" s="212"/>
      <c r="T1661" s="213"/>
      <c r="AT1661" s="214" t="s">
        <v>180</v>
      </c>
      <c r="AU1661" s="214" t="s">
        <v>79</v>
      </c>
      <c r="AV1661" s="11" t="s">
        <v>79</v>
      </c>
      <c r="AW1661" s="11" t="s">
        <v>33</v>
      </c>
      <c r="AX1661" s="11" t="s">
        <v>69</v>
      </c>
      <c r="AY1661" s="214" t="s">
        <v>171</v>
      </c>
    </row>
    <row r="1662" spans="2:65" s="11" customFormat="1">
      <c r="B1662" s="203"/>
      <c r="C1662" s="204"/>
      <c r="D1662" s="215" t="s">
        <v>180</v>
      </c>
      <c r="E1662" s="216" t="s">
        <v>21</v>
      </c>
      <c r="F1662" s="217" t="s">
        <v>2353</v>
      </c>
      <c r="G1662" s="204"/>
      <c r="H1662" s="218">
        <v>1</v>
      </c>
      <c r="I1662" s="209"/>
      <c r="J1662" s="204"/>
      <c r="K1662" s="204"/>
      <c r="L1662" s="210"/>
      <c r="M1662" s="211"/>
      <c r="N1662" s="212"/>
      <c r="O1662" s="212"/>
      <c r="P1662" s="212"/>
      <c r="Q1662" s="212"/>
      <c r="R1662" s="212"/>
      <c r="S1662" s="212"/>
      <c r="T1662" s="213"/>
      <c r="AT1662" s="214" t="s">
        <v>180</v>
      </c>
      <c r="AU1662" s="214" t="s">
        <v>79</v>
      </c>
      <c r="AV1662" s="11" t="s">
        <v>79</v>
      </c>
      <c r="AW1662" s="11" t="s">
        <v>33</v>
      </c>
      <c r="AX1662" s="11" t="s">
        <v>69</v>
      </c>
      <c r="AY1662" s="214" t="s">
        <v>171</v>
      </c>
    </row>
    <row r="1663" spans="2:65" s="12" customFormat="1">
      <c r="B1663" s="219"/>
      <c r="C1663" s="220"/>
      <c r="D1663" s="215" t="s">
        <v>180</v>
      </c>
      <c r="E1663" s="221" t="s">
        <v>21</v>
      </c>
      <c r="F1663" s="222" t="s">
        <v>366</v>
      </c>
      <c r="G1663" s="220"/>
      <c r="H1663" s="223" t="s">
        <v>21</v>
      </c>
      <c r="I1663" s="224"/>
      <c r="J1663" s="220"/>
      <c r="K1663" s="220"/>
      <c r="L1663" s="225"/>
      <c r="M1663" s="226"/>
      <c r="N1663" s="227"/>
      <c r="O1663" s="227"/>
      <c r="P1663" s="227"/>
      <c r="Q1663" s="227"/>
      <c r="R1663" s="227"/>
      <c r="S1663" s="227"/>
      <c r="T1663" s="228"/>
      <c r="AT1663" s="229" t="s">
        <v>180</v>
      </c>
      <c r="AU1663" s="229" t="s">
        <v>79</v>
      </c>
      <c r="AV1663" s="12" t="s">
        <v>77</v>
      </c>
      <c r="AW1663" s="12" t="s">
        <v>33</v>
      </c>
      <c r="AX1663" s="12" t="s">
        <v>69</v>
      </c>
      <c r="AY1663" s="229" t="s">
        <v>171</v>
      </c>
    </row>
    <row r="1664" spans="2:65" s="11" customFormat="1">
      <c r="B1664" s="203"/>
      <c r="C1664" s="204"/>
      <c r="D1664" s="215" t="s">
        <v>180</v>
      </c>
      <c r="E1664" s="216" t="s">
        <v>21</v>
      </c>
      <c r="F1664" s="217" t="s">
        <v>2354</v>
      </c>
      <c r="G1664" s="204"/>
      <c r="H1664" s="218">
        <v>4</v>
      </c>
      <c r="I1664" s="209"/>
      <c r="J1664" s="204"/>
      <c r="K1664" s="204"/>
      <c r="L1664" s="210"/>
      <c r="M1664" s="211"/>
      <c r="N1664" s="212"/>
      <c r="O1664" s="212"/>
      <c r="P1664" s="212"/>
      <c r="Q1664" s="212"/>
      <c r="R1664" s="212"/>
      <c r="S1664" s="212"/>
      <c r="T1664" s="213"/>
      <c r="AT1664" s="214" t="s">
        <v>180</v>
      </c>
      <c r="AU1664" s="214" t="s">
        <v>79</v>
      </c>
      <c r="AV1664" s="11" t="s">
        <v>79</v>
      </c>
      <c r="AW1664" s="11" t="s">
        <v>33</v>
      </c>
      <c r="AX1664" s="11" t="s">
        <v>69</v>
      </c>
      <c r="AY1664" s="214" t="s">
        <v>171</v>
      </c>
    </row>
    <row r="1665" spans="2:65" s="11" customFormat="1">
      <c r="B1665" s="203"/>
      <c r="C1665" s="204"/>
      <c r="D1665" s="215" t="s">
        <v>180</v>
      </c>
      <c r="E1665" s="216" t="s">
        <v>21</v>
      </c>
      <c r="F1665" s="217" t="s">
        <v>2355</v>
      </c>
      <c r="G1665" s="204"/>
      <c r="H1665" s="218">
        <v>1</v>
      </c>
      <c r="I1665" s="209"/>
      <c r="J1665" s="204"/>
      <c r="K1665" s="204"/>
      <c r="L1665" s="210"/>
      <c r="M1665" s="211"/>
      <c r="N1665" s="212"/>
      <c r="O1665" s="212"/>
      <c r="P1665" s="212"/>
      <c r="Q1665" s="212"/>
      <c r="R1665" s="212"/>
      <c r="S1665" s="212"/>
      <c r="T1665" s="213"/>
      <c r="AT1665" s="214" t="s">
        <v>180</v>
      </c>
      <c r="AU1665" s="214" t="s">
        <v>79</v>
      </c>
      <c r="AV1665" s="11" t="s">
        <v>79</v>
      </c>
      <c r="AW1665" s="11" t="s">
        <v>33</v>
      </c>
      <c r="AX1665" s="11" t="s">
        <v>69</v>
      </c>
      <c r="AY1665" s="214" t="s">
        <v>171</v>
      </c>
    </row>
    <row r="1666" spans="2:65" s="11" customFormat="1">
      <c r="B1666" s="203"/>
      <c r="C1666" s="204"/>
      <c r="D1666" s="205" t="s">
        <v>180</v>
      </c>
      <c r="E1666" s="206" t="s">
        <v>21</v>
      </c>
      <c r="F1666" s="207" t="s">
        <v>2356</v>
      </c>
      <c r="G1666" s="204"/>
      <c r="H1666" s="208">
        <v>4</v>
      </c>
      <c r="I1666" s="209"/>
      <c r="J1666" s="204"/>
      <c r="K1666" s="204"/>
      <c r="L1666" s="210"/>
      <c r="M1666" s="211"/>
      <c r="N1666" s="212"/>
      <c r="O1666" s="212"/>
      <c r="P1666" s="212"/>
      <c r="Q1666" s="212"/>
      <c r="R1666" s="212"/>
      <c r="S1666" s="212"/>
      <c r="T1666" s="213"/>
      <c r="AT1666" s="214" t="s">
        <v>180</v>
      </c>
      <c r="AU1666" s="214" t="s">
        <v>79</v>
      </c>
      <c r="AV1666" s="11" t="s">
        <v>79</v>
      </c>
      <c r="AW1666" s="11" t="s">
        <v>33</v>
      </c>
      <c r="AX1666" s="11" t="s">
        <v>69</v>
      </c>
      <c r="AY1666" s="214" t="s">
        <v>171</v>
      </c>
    </row>
    <row r="1667" spans="2:65" s="1" customFormat="1" ht="22.5" customHeight="1">
      <c r="B1667" s="39"/>
      <c r="C1667" s="230" t="s">
        <v>2357</v>
      </c>
      <c r="D1667" s="230" t="s">
        <v>290</v>
      </c>
      <c r="E1667" s="231" t="s">
        <v>2358</v>
      </c>
      <c r="F1667" s="232" t="s">
        <v>2359</v>
      </c>
      <c r="G1667" s="233" t="s">
        <v>176</v>
      </c>
      <c r="H1667" s="234">
        <v>13.75</v>
      </c>
      <c r="I1667" s="235"/>
      <c r="J1667" s="236">
        <f>ROUND(I1667*H1667,2)</f>
        <v>0</v>
      </c>
      <c r="K1667" s="232" t="s">
        <v>177</v>
      </c>
      <c r="L1667" s="237"/>
      <c r="M1667" s="238" t="s">
        <v>21</v>
      </c>
      <c r="N1667" s="239" t="s">
        <v>40</v>
      </c>
      <c r="O1667" s="40"/>
      <c r="P1667" s="200">
        <f>O1667*H1667</f>
        <v>0</v>
      </c>
      <c r="Q1667" s="200">
        <v>1.2E-2</v>
      </c>
      <c r="R1667" s="200">
        <f>Q1667*H1667</f>
        <v>0.16500000000000001</v>
      </c>
      <c r="S1667" s="200">
        <v>0</v>
      </c>
      <c r="T1667" s="201">
        <f>S1667*H1667</f>
        <v>0</v>
      </c>
      <c r="AR1667" s="22" t="s">
        <v>345</v>
      </c>
      <c r="AT1667" s="22" t="s">
        <v>290</v>
      </c>
      <c r="AU1667" s="22" t="s">
        <v>79</v>
      </c>
      <c r="AY1667" s="22" t="s">
        <v>171</v>
      </c>
      <c r="BE1667" s="202">
        <f>IF(N1667="základní",J1667,0)</f>
        <v>0</v>
      </c>
      <c r="BF1667" s="202">
        <f>IF(N1667="snížená",J1667,0)</f>
        <v>0</v>
      </c>
      <c r="BG1667" s="202">
        <f>IF(N1667="zákl. přenesená",J1667,0)</f>
        <v>0</v>
      </c>
      <c r="BH1667" s="202">
        <f>IF(N1667="sníž. přenesená",J1667,0)</f>
        <v>0</v>
      </c>
      <c r="BI1667" s="202">
        <f>IF(N1667="nulová",J1667,0)</f>
        <v>0</v>
      </c>
      <c r="BJ1667" s="22" t="s">
        <v>77</v>
      </c>
      <c r="BK1667" s="202">
        <f>ROUND(I1667*H1667,2)</f>
        <v>0</v>
      </c>
      <c r="BL1667" s="22" t="s">
        <v>249</v>
      </c>
      <c r="BM1667" s="22" t="s">
        <v>2360</v>
      </c>
    </row>
    <row r="1668" spans="2:65" s="11" customFormat="1">
      <c r="B1668" s="203"/>
      <c r="C1668" s="204"/>
      <c r="D1668" s="205" t="s">
        <v>180</v>
      </c>
      <c r="E1668" s="204"/>
      <c r="F1668" s="207" t="s">
        <v>2361</v>
      </c>
      <c r="G1668" s="204"/>
      <c r="H1668" s="208">
        <v>13.75</v>
      </c>
      <c r="I1668" s="209"/>
      <c r="J1668" s="204"/>
      <c r="K1668" s="204"/>
      <c r="L1668" s="210"/>
      <c r="M1668" s="211"/>
      <c r="N1668" s="212"/>
      <c r="O1668" s="212"/>
      <c r="P1668" s="212"/>
      <c r="Q1668" s="212"/>
      <c r="R1668" s="212"/>
      <c r="S1668" s="212"/>
      <c r="T1668" s="213"/>
      <c r="AT1668" s="214" t="s">
        <v>180</v>
      </c>
      <c r="AU1668" s="214" t="s">
        <v>79</v>
      </c>
      <c r="AV1668" s="11" t="s">
        <v>79</v>
      </c>
      <c r="AW1668" s="11" t="s">
        <v>6</v>
      </c>
      <c r="AX1668" s="11" t="s">
        <v>77</v>
      </c>
      <c r="AY1668" s="214" t="s">
        <v>171</v>
      </c>
    </row>
    <row r="1669" spans="2:65" s="1" customFormat="1" ht="22.5" customHeight="1">
      <c r="B1669" s="39"/>
      <c r="C1669" s="191" t="s">
        <v>2362</v>
      </c>
      <c r="D1669" s="191" t="s">
        <v>173</v>
      </c>
      <c r="E1669" s="192" t="s">
        <v>2363</v>
      </c>
      <c r="F1669" s="193" t="s">
        <v>2364</v>
      </c>
      <c r="G1669" s="194" t="s">
        <v>285</v>
      </c>
      <c r="H1669" s="195">
        <v>10</v>
      </c>
      <c r="I1669" s="196"/>
      <c r="J1669" s="197">
        <f>ROUND(I1669*H1669,2)</f>
        <v>0</v>
      </c>
      <c r="K1669" s="193" t="s">
        <v>177</v>
      </c>
      <c r="L1669" s="59"/>
      <c r="M1669" s="198" t="s">
        <v>21</v>
      </c>
      <c r="N1669" s="199" t="s">
        <v>40</v>
      </c>
      <c r="O1669" s="40"/>
      <c r="P1669" s="200">
        <f>O1669*H1669</f>
        <v>0</v>
      </c>
      <c r="Q1669" s="200">
        <v>0</v>
      </c>
      <c r="R1669" s="200">
        <f>Q1669*H1669</f>
        <v>0</v>
      </c>
      <c r="S1669" s="200">
        <v>0</v>
      </c>
      <c r="T1669" s="201">
        <f>S1669*H1669</f>
        <v>0</v>
      </c>
      <c r="AR1669" s="22" t="s">
        <v>249</v>
      </c>
      <c r="AT1669" s="22" t="s">
        <v>173</v>
      </c>
      <c r="AU1669" s="22" t="s">
        <v>79</v>
      </c>
      <c r="AY1669" s="22" t="s">
        <v>171</v>
      </c>
      <c r="BE1669" s="202">
        <f>IF(N1669="základní",J1669,0)</f>
        <v>0</v>
      </c>
      <c r="BF1669" s="202">
        <f>IF(N1669="snížená",J1669,0)</f>
        <v>0</v>
      </c>
      <c r="BG1669" s="202">
        <f>IF(N1669="zákl. přenesená",J1669,0)</f>
        <v>0</v>
      </c>
      <c r="BH1669" s="202">
        <f>IF(N1669="sníž. přenesená",J1669,0)</f>
        <v>0</v>
      </c>
      <c r="BI1669" s="202">
        <f>IF(N1669="nulová",J1669,0)</f>
        <v>0</v>
      </c>
      <c r="BJ1669" s="22" t="s">
        <v>77</v>
      </c>
      <c r="BK1669" s="202">
        <f>ROUND(I1669*H1669,2)</f>
        <v>0</v>
      </c>
      <c r="BL1669" s="22" t="s">
        <v>249</v>
      </c>
      <c r="BM1669" s="22" t="s">
        <v>2365</v>
      </c>
    </row>
    <row r="1670" spans="2:65" s="1" customFormat="1" ht="22.5" customHeight="1">
      <c r="B1670" s="39"/>
      <c r="C1670" s="230" t="s">
        <v>2366</v>
      </c>
      <c r="D1670" s="230" t="s">
        <v>290</v>
      </c>
      <c r="E1670" s="231" t="s">
        <v>2367</v>
      </c>
      <c r="F1670" s="232" t="s">
        <v>2368</v>
      </c>
      <c r="G1670" s="233" t="s">
        <v>285</v>
      </c>
      <c r="H1670" s="234">
        <v>10</v>
      </c>
      <c r="I1670" s="235"/>
      <c r="J1670" s="236">
        <f>ROUND(I1670*H1670,2)</f>
        <v>0</v>
      </c>
      <c r="K1670" s="232" t="s">
        <v>177</v>
      </c>
      <c r="L1670" s="237"/>
      <c r="M1670" s="238" t="s">
        <v>21</v>
      </c>
      <c r="N1670" s="239" t="s">
        <v>40</v>
      </c>
      <c r="O1670" s="40"/>
      <c r="P1670" s="200">
        <f>O1670*H1670</f>
        <v>0</v>
      </c>
      <c r="Q1670" s="200">
        <v>4.4999999999999999E-4</v>
      </c>
      <c r="R1670" s="200">
        <f>Q1670*H1670</f>
        <v>4.4999999999999997E-3</v>
      </c>
      <c r="S1670" s="200">
        <v>0</v>
      </c>
      <c r="T1670" s="201">
        <f>S1670*H1670</f>
        <v>0</v>
      </c>
      <c r="AR1670" s="22" t="s">
        <v>345</v>
      </c>
      <c r="AT1670" s="22" t="s">
        <v>290</v>
      </c>
      <c r="AU1670" s="22" t="s">
        <v>79</v>
      </c>
      <c r="AY1670" s="22" t="s">
        <v>171</v>
      </c>
      <c r="BE1670" s="202">
        <f>IF(N1670="základní",J1670,0)</f>
        <v>0</v>
      </c>
      <c r="BF1670" s="202">
        <f>IF(N1670="snížená",J1670,0)</f>
        <v>0</v>
      </c>
      <c r="BG1670" s="202">
        <f>IF(N1670="zákl. přenesená",J1670,0)</f>
        <v>0</v>
      </c>
      <c r="BH1670" s="202">
        <f>IF(N1670="sníž. přenesená",J1670,0)</f>
        <v>0</v>
      </c>
      <c r="BI1670" s="202">
        <f>IF(N1670="nulová",J1670,0)</f>
        <v>0</v>
      </c>
      <c r="BJ1670" s="22" t="s">
        <v>77</v>
      </c>
      <c r="BK1670" s="202">
        <f>ROUND(I1670*H1670,2)</f>
        <v>0</v>
      </c>
      <c r="BL1670" s="22" t="s">
        <v>249</v>
      </c>
      <c r="BM1670" s="22" t="s">
        <v>2369</v>
      </c>
    </row>
    <row r="1671" spans="2:65" s="1" customFormat="1" ht="22.5" customHeight="1">
      <c r="B1671" s="39"/>
      <c r="C1671" s="191" t="s">
        <v>2370</v>
      </c>
      <c r="D1671" s="191" t="s">
        <v>173</v>
      </c>
      <c r="E1671" s="192" t="s">
        <v>2371</v>
      </c>
      <c r="F1671" s="193" t="s">
        <v>2372</v>
      </c>
      <c r="G1671" s="194" t="s">
        <v>411</v>
      </c>
      <c r="H1671" s="195">
        <v>63.5</v>
      </c>
      <c r="I1671" s="196"/>
      <c r="J1671" s="197">
        <f>ROUND(I1671*H1671,2)</f>
        <v>0</v>
      </c>
      <c r="K1671" s="193" t="s">
        <v>177</v>
      </c>
      <c r="L1671" s="59"/>
      <c r="M1671" s="198" t="s">
        <v>21</v>
      </c>
      <c r="N1671" s="199" t="s">
        <v>40</v>
      </c>
      <c r="O1671" s="40"/>
      <c r="P1671" s="200">
        <f>O1671*H1671</f>
        <v>0</v>
      </c>
      <c r="Q1671" s="200">
        <v>3.1E-4</v>
      </c>
      <c r="R1671" s="200">
        <f>Q1671*H1671</f>
        <v>1.9685000000000001E-2</v>
      </c>
      <c r="S1671" s="200">
        <v>0</v>
      </c>
      <c r="T1671" s="201">
        <f>S1671*H1671</f>
        <v>0</v>
      </c>
      <c r="AR1671" s="22" t="s">
        <v>249</v>
      </c>
      <c r="AT1671" s="22" t="s">
        <v>173</v>
      </c>
      <c r="AU1671" s="22" t="s">
        <v>79</v>
      </c>
      <c r="AY1671" s="22" t="s">
        <v>171</v>
      </c>
      <c r="BE1671" s="202">
        <f>IF(N1671="základní",J1671,0)</f>
        <v>0</v>
      </c>
      <c r="BF1671" s="202">
        <f>IF(N1671="snížená",J1671,0)</f>
        <v>0</v>
      </c>
      <c r="BG1671" s="202">
        <f>IF(N1671="zákl. přenesená",J1671,0)</f>
        <v>0</v>
      </c>
      <c r="BH1671" s="202">
        <f>IF(N1671="sníž. přenesená",J1671,0)</f>
        <v>0</v>
      </c>
      <c r="BI1671" s="202">
        <f>IF(N1671="nulová",J1671,0)</f>
        <v>0</v>
      </c>
      <c r="BJ1671" s="22" t="s">
        <v>77</v>
      </c>
      <c r="BK1671" s="202">
        <f>ROUND(I1671*H1671,2)</f>
        <v>0</v>
      </c>
      <c r="BL1671" s="22" t="s">
        <v>249</v>
      </c>
      <c r="BM1671" s="22" t="s">
        <v>2373</v>
      </c>
    </row>
    <row r="1672" spans="2:65" s="12" customFormat="1">
      <c r="B1672" s="219"/>
      <c r="C1672" s="220"/>
      <c r="D1672" s="215" t="s">
        <v>180</v>
      </c>
      <c r="E1672" s="221" t="s">
        <v>21</v>
      </c>
      <c r="F1672" s="222" t="s">
        <v>563</v>
      </c>
      <c r="G1672" s="220"/>
      <c r="H1672" s="223" t="s">
        <v>21</v>
      </c>
      <c r="I1672" s="224"/>
      <c r="J1672" s="220"/>
      <c r="K1672" s="220"/>
      <c r="L1672" s="225"/>
      <c r="M1672" s="226"/>
      <c r="N1672" s="227"/>
      <c r="O1672" s="227"/>
      <c r="P1672" s="227"/>
      <c r="Q1672" s="227"/>
      <c r="R1672" s="227"/>
      <c r="S1672" s="227"/>
      <c r="T1672" s="228"/>
      <c r="AT1672" s="229" t="s">
        <v>180</v>
      </c>
      <c r="AU1672" s="229" t="s">
        <v>79</v>
      </c>
      <c r="AV1672" s="12" t="s">
        <v>77</v>
      </c>
      <c r="AW1672" s="12" t="s">
        <v>33</v>
      </c>
      <c r="AX1672" s="12" t="s">
        <v>69</v>
      </c>
      <c r="AY1672" s="229" t="s">
        <v>171</v>
      </c>
    </row>
    <row r="1673" spans="2:65" s="11" customFormat="1">
      <c r="B1673" s="203"/>
      <c r="C1673" s="204"/>
      <c r="D1673" s="215" t="s">
        <v>180</v>
      </c>
      <c r="E1673" s="216" t="s">
        <v>21</v>
      </c>
      <c r="F1673" s="217" t="s">
        <v>2374</v>
      </c>
      <c r="G1673" s="204"/>
      <c r="H1673" s="218">
        <v>11.1</v>
      </c>
      <c r="I1673" s="209"/>
      <c r="J1673" s="204"/>
      <c r="K1673" s="204"/>
      <c r="L1673" s="210"/>
      <c r="M1673" s="211"/>
      <c r="N1673" s="212"/>
      <c r="O1673" s="212"/>
      <c r="P1673" s="212"/>
      <c r="Q1673" s="212"/>
      <c r="R1673" s="212"/>
      <c r="S1673" s="212"/>
      <c r="T1673" s="213"/>
      <c r="AT1673" s="214" t="s">
        <v>180</v>
      </c>
      <c r="AU1673" s="214" t="s">
        <v>79</v>
      </c>
      <c r="AV1673" s="11" t="s">
        <v>79</v>
      </c>
      <c r="AW1673" s="11" t="s">
        <v>33</v>
      </c>
      <c r="AX1673" s="11" t="s">
        <v>69</v>
      </c>
      <c r="AY1673" s="214" t="s">
        <v>171</v>
      </c>
    </row>
    <row r="1674" spans="2:65" s="11" customFormat="1">
      <c r="B1674" s="203"/>
      <c r="C1674" s="204"/>
      <c r="D1674" s="215" t="s">
        <v>180</v>
      </c>
      <c r="E1674" s="216" t="s">
        <v>21</v>
      </c>
      <c r="F1674" s="217" t="s">
        <v>2375</v>
      </c>
      <c r="G1674" s="204"/>
      <c r="H1674" s="218">
        <v>5.2</v>
      </c>
      <c r="I1674" s="209"/>
      <c r="J1674" s="204"/>
      <c r="K1674" s="204"/>
      <c r="L1674" s="210"/>
      <c r="M1674" s="211"/>
      <c r="N1674" s="212"/>
      <c r="O1674" s="212"/>
      <c r="P1674" s="212"/>
      <c r="Q1674" s="212"/>
      <c r="R1674" s="212"/>
      <c r="S1674" s="212"/>
      <c r="T1674" s="213"/>
      <c r="AT1674" s="214" t="s">
        <v>180</v>
      </c>
      <c r="AU1674" s="214" t="s">
        <v>79</v>
      </c>
      <c r="AV1674" s="11" t="s">
        <v>79</v>
      </c>
      <c r="AW1674" s="11" t="s">
        <v>33</v>
      </c>
      <c r="AX1674" s="11" t="s">
        <v>69</v>
      </c>
      <c r="AY1674" s="214" t="s">
        <v>171</v>
      </c>
    </row>
    <row r="1675" spans="2:65" s="11" customFormat="1">
      <c r="B1675" s="203"/>
      <c r="C1675" s="204"/>
      <c r="D1675" s="215" t="s">
        <v>180</v>
      </c>
      <c r="E1675" s="216" t="s">
        <v>21</v>
      </c>
      <c r="F1675" s="217" t="s">
        <v>2376</v>
      </c>
      <c r="G1675" s="204"/>
      <c r="H1675" s="218">
        <v>5</v>
      </c>
      <c r="I1675" s="209"/>
      <c r="J1675" s="204"/>
      <c r="K1675" s="204"/>
      <c r="L1675" s="210"/>
      <c r="M1675" s="211"/>
      <c r="N1675" s="212"/>
      <c r="O1675" s="212"/>
      <c r="P1675" s="212"/>
      <c r="Q1675" s="212"/>
      <c r="R1675" s="212"/>
      <c r="S1675" s="212"/>
      <c r="T1675" s="213"/>
      <c r="AT1675" s="214" t="s">
        <v>180</v>
      </c>
      <c r="AU1675" s="214" t="s">
        <v>79</v>
      </c>
      <c r="AV1675" s="11" t="s">
        <v>79</v>
      </c>
      <c r="AW1675" s="11" t="s">
        <v>33</v>
      </c>
      <c r="AX1675" s="11" t="s">
        <v>69</v>
      </c>
      <c r="AY1675" s="214" t="s">
        <v>171</v>
      </c>
    </row>
    <row r="1676" spans="2:65" s="12" customFormat="1">
      <c r="B1676" s="219"/>
      <c r="C1676" s="220"/>
      <c r="D1676" s="215" t="s">
        <v>180</v>
      </c>
      <c r="E1676" s="221" t="s">
        <v>21</v>
      </c>
      <c r="F1676" s="222" t="s">
        <v>366</v>
      </c>
      <c r="G1676" s="220"/>
      <c r="H1676" s="223" t="s">
        <v>21</v>
      </c>
      <c r="I1676" s="224"/>
      <c r="J1676" s="220"/>
      <c r="K1676" s="220"/>
      <c r="L1676" s="225"/>
      <c r="M1676" s="226"/>
      <c r="N1676" s="227"/>
      <c r="O1676" s="227"/>
      <c r="P1676" s="227"/>
      <c r="Q1676" s="227"/>
      <c r="R1676" s="227"/>
      <c r="S1676" s="227"/>
      <c r="T1676" s="228"/>
      <c r="AT1676" s="229" t="s">
        <v>180</v>
      </c>
      <c r="AU1676" s="229" t="s">
        <v>79</v>
      </c>
      <c r="AV1676" s="12" t="s">
        <v>77</v>
      </c>
      <c r="AW1676" s="12" t="s">
        <v>33</v>
      </c>
      <c r="AX1676" s="12" t="s">
        <v>69</v>
      </c>
      <c r="AY1676" s="229" t="s">
        <v>171</v>
      </c>
    </row>
    <row r="1677" spans="2:65" s="11" customFormat="1">
      <c r="B1677" s="203"/>
      <c r="C1677" s="204"/>
      <c r="D1677" s="215" t="s">
        <v>180</v>
      </c>
      <c r="E1677" s="216" t="s">
        <v>21</v>
      </c>
      <c r="F1677" s="217" t="s">
        <v>2377</v>
      </c>
      <c r="G1677" s="204"/>
      <c r="H1677" s="218">
        <v>1.8</v>
      </c>
      <c r="I1677" s="209"/>
      <c r="J1677" s="204"/>
      <c r="K1677" s="204"/>
      <c r="L1677" s="210"/>
      <c r="M1677" s="211"/>
      <c r="N1677" s="212"/>
      <c r="O1677" s="212"/>
      <c r="P1677" s="212"/>
      <c r="Q1677" s="212"/>
      <c r="R1677" s="212"/>
      <c r="S1677" s="212"/>
      <c r="T1677" s="213"/>
      <c r="AT1677" s="214" t="s">
        <v>180</v>
      </c>
      <c r="AU1677" s="214" t="s">
        <v>79</v>
      </c>
      <c r="AV1677" s="11" t="s">
        <v>79</v>
      </c>
      <c r="AW1677" s="11" t="s">
        <v>33</v>
      </c>
      <c r="AX1677" s="11" t="s">
        <v>69</v>
      </c>
      <c r="AY1677" s="214" t="s">
        <v>171</v>
      </c>
    </row>
    <row r="1678" spans="2:65" s="11" customFormat="1">
      <c r="B1678" s="203"/>
      <c r="C1678" s="204"/>
      <c r="D1678" s="215" t="s">
        <v>180</v>
      </c>
      <c r="E1678" s="216" t="s">
        <v>21</v>
      </c>
      <c r="F1678" s="217" t="s">
        <v>2378</v>
      </c>
      <c r="G1678" s="204"/>
      <c r="H1678" s="218">
        <v>9</v>
      </c>
      <c r="I1678" s="209"/>
      <c r="J1678" s="204"/>
      <c r="K1678" s="204"/>
      <c r="L1678" s="210"/>
      <c r="M1678" s="211"/>
      <c r="N1678" s="212"/>
      <c r="O1678" s="212"/>
      <c r="P1678" s="212"/>
      <c r="Q1678" s="212"/>
      <c r="R1678" s="212"/>
      <c r="S1678" s="212"/>
      <c r="T1678" s="213"/>
      <c r="AT1678" s="214" t="s">
        <v>180</v>
      </c>
      <c r="AU1678" s="214" t="s">
        <v>79</v>
      </c>
      <c r="AV1678" s="11" t="s">
        <v>79</v>
      </c>
      <c r="AW1678" s="11" t="s">
        <v>33</v>
      </c>
      <c r="AX1678" s="11" t="s">
        <v>69</v>
      </c>
      <c r="AY1678" s="214" t="s">
        <v>171</v>
      </c>
    </row>
    <row r="1679" spans="2:65" s="11" customFormat="1">
      <c r="B1679" s="203"/>
      <c r="C1679" s="204"/>
      <c r="D1679" s="215" t="s">
        <v>180</v>
      </c>
      <c r="E1679" s="216" t="s">
        <v>21</v>
      </c>
      <c r="F1679" s="217" t="s">
        <v>2379</v>
      </c>
      <c r="G1679" s="204"/>
      <c r="H1679" s="218">
        <v>5.4</v>
      </c>
      <c r="I1679" s="209"/>
      <c r="J1679" s="204"/>
      <c r="K1679" s="204"/>
      <c r="L1679" s="210"/>
      <c r="M1679" s="211"/>
      <c r="N1679" s="212"/>
      <c r="O1679" s="212"/>
      <c r="P1679" s="212"/>
      <c r="Q1679" s="212"/>
      <c r="R1679" s="212"/>
      <c r="S1679" s="212"/>
      <c r="T1679" s="213"/>
      <c r="AT1679" s="214" t="s">
        <v>180</v>
      </c>
      <c r="AU1679" s="214" t="s">
        <v>79</v>
      </c>
      <c r="AV1679" s="11" t="s">
        <v>79</v>
      </c>
      <c r="AW1679" s="11" t="s">
        <v>33</v>
      </c>
      <c r="AX1679" s="11" t="s">
        <v>69</v>
      </c>
      <c r="AY1679" s="214" t="s">
        <v>171</v>
      </c>
    </row>
    <row r="1680" spans="2:65" s="11" customFormat="1">
      <c r="B1680" s="203"/>
      <c r="C1680" s="204"/>
      <c r="D1680" s="205" t="s">
        <v>180</v>
      </c>
      <c r="E1680" s="206" t="s">
        <v>21</v>
      </c>
      <c r="F1680" s="207" t="s">
        <v>2380</v>
      </c>
      <c r="G1680" s="204"/>
      <c r="H1680" s="208">
        <v>26</v>
      </c>
      <c r="I1680" s="209"/>
      <c r="J1680" s="204"/>
      <c r="K1680" s="204"/>
      <c r="L1680" s="210"/>
      <c r="M1680" s="211"/>
      <c r="N1680" s="212"/>
      <c r="O1680" s="212"/>
      <c r="P1680" s="212"/>
      <c r="Q1680" s="212"/>
      <c r="R1680" s="212"/>
      <c r="S1680" s="212"/>
      <c r="T1680" s="213"/>
      <c r="AT1680" s="214" t="s">
        <v>180</v>
      </c>
      <c r="AU1680" s="214" t="s">
        <v>79</v>
      </c>
      <c r="AV1680" s="11" t="s">
        <v>79</v>
      </c>
      <c r="AW1680" s="11" t="s">
        <v>33</v>
      </c>
      <c r="AX1680" s="11" t="s">
        <v>69</v>
      </c>
      <c r="AY1680" s="214" t="s">
        <v>171</v>
      </c>
    </row>
    <row r="1681" spans="2:65" s="1" customFormat="1" ht="22.5" customHeight="1">
      <c r="B1681" s="39"/>
      <c r="C1681" s="191" t="s">
        <v>2381</v>
      </c>
      <c r="D1681" s="191" t="s">
        <v>173</v>
      </c>
      <c r="E1681" s="192" t="s">
        <v>2382</v>
      </c>
      <c r="F1681" s="193" t="s">
        <v>2383</v>
      </c>
      <c r="G1681" s="194" t="s">
        <v>176</v>
      </c>
      <c r="H1681" s="195">
        <v>345.072</v>
      </c>
      <c r="I1681" s="196"/>
      <c r="J1681" s="197">
        <f>ROUND(I1681*H1681,2)</f>
        <v>0</v>
      </c>
      <c r="K1681" s="193" t="s">
        <v>177</v>
      </c>
      <c r="L1681" s="59"/>
      <c r="M1681" s="198" t="s">
        <v>21</v>
      </c>
      <c r="N1681" s="199" t="s">
        <v>40</v>
      </c>
      <c r="O1681" s="40"/>
      <c r="P1681" s="200">
        <f>O1681*H1681</f>
        <v>0</v>
      </c>
      <c r="Q1681" s="200">
        <v>2.9999999999999997E-4</v>
      </c>
      <c r="R1681" s="200">
        <f>Q1681*H1681</f>
        <v>0.10352159999999999</v>
      </c>
      <c r="S1681" s="200">
        <v>0</v>
      </c>
      <c r="T1681" s="201">
        <f>S1681*H1681</f>
        <v>0</v>
      </c>
      <c r="AR1681" s="22" t="s">
        <v>249</v>
      </c>
      <c r="AT1681" s="22" t="s">
        <v>173</v>
      </c>
      <c r="AU1681" s="22" t="s">
        <v>79</v>
      </c>
      <c r="AY1681" s="22" t="s">
        <v>171</v>
      </c>
      <c r="BE1681" s="202">
        <f>IF(N1681="základní",J1681,0)</f>
        <v>0</v>
      </c>
      <c r="BF1681" s="202">
        <f>IF(N1681="snížená",J1681,0)</f>
        <v>0</v>
      </c>
      <c r="BG1681" s="202">
        <f>IF(N1681="zákl. přenesená",J1681,0)</f>
        <v>0</v>
      </c>
      <c r="BH1681" s="202">
        <f>IF(N1681="sníž. přenesená",J1681,0)</f>
        <v>0</v>
      </c>
      <c r="BI1681" s="202">
        <f>IF(N1681="nulová",J1681,0)</f>
        <v>0</v>
      </c>
      <c r="BJ1681" s="22" t="s">
        <v>77</v>
      </c>
      <c r="BK1681" s="202">
        <f>ROUND(I1681*H1681,2)</f>
        <v>0</v>
      </c>
      <c r="BL1681" s="22" t="s">
        <v>249</v>
      </c>
      <c r="BM1681" s="22" t="s">
        <v>2384</v>
      </c>
    </row>
    <row r="1682" spans="2:65" s="1" customFormat="1" ht="22.5" customHeight="1">
      <c r="B1682" s="39"/>
      <c r="C1682" s="191" t="s">
        <v>2385</v>
      </c>
      <c r="D1682" s="191" t="s">
        <v>173</v>
      </c>
      <c r="E1682" s="192" t="s">
        <v>2386</v>
      </c>
      <c r="F1682" s="193" t="s">
        <v>2387</v>
      </c>
      <c r="G1682" s="194" t="s">
        <v>411</v>
      </c>
      <c r="H1682" s="195">
        <v>319.38</v>
      </c>
      <c r="I1682" s="196"/>
      <c r="J1682" s="197">
        <f>ROUND(I1682*H1682,2)</f>
        <v>0</v>
      </c>
      <c r="K1682" s="193" t="s">
        <v>177</v>
      </c>
      <c r="L1682" s="59"/>
      <c r="M1682" s="198" t="s">
        <v>21</v>
      </c>
      <c r="N1682" s="199" t="s">
        <v>40</v>
      </c>
      <c r="O1682" s="40"/>
      <c r="P1682" s="200">
        <f>O1682*H1682</f>
        <v>0</v>
      </c>
      <c r="Q1682" s="200">
        <v>3.0000000000000001E-5</v>
      </c>
      <c r="R1682" s="200">
        <f>Q1682*H1682</f>
        <v>9.5814000000000003E-3</v>
      </c>
      <c r="S1682" s="200">
        <v>0</v>
      </c>
      <c r="T1682" s="201">
        <f>S1682*H1682</f>
        <v>0</v>
      </c>
      <c r="AR1682" s="22" t="s">
        <v>249</v>
      </c>
      <c r="AT1682" s="22" t="s">
        <v>173</v>
      </c>
      <c r="AU1682" s="22" t="s">
        <v>79</v>
      </c>
      <c r="AY1682" s="22" t="s">
        <v>171</v>
      </c>
      <c r="BE1682" s="202">
        <f>IF(N1682="základní",J1682,0)</f>
        <v>0</v>
      </c>
      <c r="BF1682" s="202">
        <f>IF(N1682="snížená",J1682,0)</f>
        <v>0</v>
      </c>
      <c r="BG1682" s="202">
        <f>IF(N1682="zákl. přenesená",J1682,0)</f>
        <v>0</v>
      </c>
      <c r="BH1682" s="202">
        <f>IF(N1682="sníž. přenesená",J1682,0)</f>
        <v>0</v>
      </c>
      <c r="BI1682" s="202">
        <f>IF(N1682="nulová",J1682,0)</f>
        <v>0</v>
      </c>
      <c r="BJ1682" s="22" t="s">
        <v>77</v>
      </c>
      <c r="BK1682" s="202">
        <f>ROUND(I1682*H1682,2)</f>
        <v>0</v>
      </c>
      <c r="BL1682" s="22" t="s">
        <v>249</v>
      </c>
      <c r="BM1682" s="22" t="s">
        <v>2388</v>
      </c>
    </row>
    <row r="1683" spans="2:65" s="12" customFormat="1">
      <c r="B1683" s="219"/>
      <c r="C1683" s="220"/>
      <c r="D1683" s="215" t="s">
        <v>180</v>
      </c>
      <c r="E1683" s="221" t="s">
        <v>21</v>
      </c>
      <c r="F1683" s="222" t="s">
        <v>563</v>
      </c>
      <c r="G1683" s="220"/>
      <c r="H1683" s="223" t="s">
        <v>21</v>
      </c>
      <c r="I1683" s="224"/>
      <c r="J1683" s="220"/>
      <c r="K1683" s="220"/>
      <c r="L1683" s="225"/>
      <c r="M1683" s="226"/>
      <c r="N1683" s="227"/>
      <c r="O1683" s="227"/>
      <c r="P1683" s="227"/>
      <c r="Q1683" s="227"/>
      <c r="R1683" s="227"/>
      <c r="S1683" s="227"/>
      <c r="T1683" s="228"/>
      <c r="AT1683" s="229" t="s">
        <v>180</v>
      </c>
      <c r="AU1683" s="229" t="s">
        <v>79</v>
      </c>
      <c r="AV1683" s="12" t="s">
        <v>77</v>
      </c>
      <c r="AW1683" s="12" t="s">
        <v>33</v>
      </c>
      <c r="AX1683" s="12" t="s">
        <v>69</v>
      </c>
      <c r="AY1683" s="229" t="s">
        <v>171</v>
      </c>
    </row>
    <row r="1684" spans="2:65" s="11" customFormat="1">
      <c r="B1684" s="203"/>
      <c r="C1684" s="204"/>
      <c r="D1684" s="215" t="s">
        <v>180</v>
      </c>
      <c r="E1684" s="216" t="s">
        <v>21</v>
      </c>
      <c r="F1684" s="217" t="s">
        <v>2389</v>
      </c>
      <c r="G1684" s="204"/>
      <c r="H1684" s="218">
        <v>27.66</v>
      </c>
      <c r="I1684" s="209"/>
      <c r="J1684" s="204"/>
      <c r="K1684" s="204"/>
      <c r="L1684" s="210"/>
      <c r="M1684" s="211"/>
      <c r="N1684" s="212"/>
      <c r="O1684" s="212"/>
      <c r="P1684" s="212"/>
      <c r="Q1684" s="212"/>
      <c r="R1684" s="212"/>
      <c r="S1684" s="212"/>
      <c r="T1684" s="213"/>
      <c r="AT1684" s="214" t="s">
        <v>180</v>
      </c>
      <c r="AU1684" s="214" t="s">
        <v>79</v>
      </c>
      <c r="AV1684" s="11" t="s">
        <v>79</v>
      </c>
      <c r="AW1684" s="11" t="s">
        <v>33</v>
      </c>
      <c r="AX1684" s="11" t="s">
        <v>69</v>
      </c>
      <c r="AY1684" s="214" t="s">
        <v>171</v>
      </c>
    </row>
    <row r="1685" spans="2:65" s="11" customFormat="1">
      <c r="B1685" s="203"/>
      <c r="C1685" s="204"/>
      <c r="D1685" s="215" t="s">
        <v>180</v>
      </c>
      <c r="E1685" s="216" t="s">
        <v>21</v>
      </c>
      <c r="F1685" s="217" t="s">
        <v>2390</v>
      </c>
      <c r="G1685" s="204"/>
      <c r="H1685" s="218">
        <v>17.420000000000002</v>
      </c>
      <c r="I1685" s="209"/>
      <c r="J1685" s="204"/>
      <c r="K1685" s="204"/>
      <c r="L1685" s="210"/>
      <c r="M1685" s="211"/>
      <c r="N1685" s="212"/>
      <c r="O1685" s="212"/>
      <c r="P1685" s="212"/>
      <c r="Q1685" s="212"/>
      <c r="R1685" s="212"/>
      <c r="S1685" s="212"/>
      <c r="T1685" s="213"/>
      <c r="AT1685" s="214" t="s">
        <v>180</v>
      </c>
      <c r="AU1685" s="214" t="s">
        <v>79</v>
      </c>
      <c r="AV1685" s="11" t="s">
        <v>79</v>
      </c>
      <c r="AW1685" s="11" t="s">
        <v>33</v>
      </c>
      <c r="AX1685" s="11" t="s">
        <v>69</v>
      </c>
      <c r="AY1685" s="214" t="s">
        <v>171</v>
      </c>
    </row>
    <row r="1686" spans="2:65" s="11" customFormat="1">
      <c r="B1686" s="203"/>
      <c r="C1686" s="204"/>
      <c r="D1686" s="215" t="s">
        <v>180</v>
      </c>
      <c r="E1686" s="216" t="s">
        <v>21</v>
      </c>
      <c r="F1686" s="217" t="s">
        <v>2391</v>
      </c>
      <c r="G1686" s="204"/>
      <c r="H1686" s="218">
        <v>14.26</v>
      </c>
      <c r="I1686" s="209"/>
      <c r="J1686" s="204"/>
      <c r="K1686" s="204"/>
      <c r="L1686" s="210"/>
      <c r="M1686" s="211"/>
      <c r="N1686" s="212"/>
      <c r="O1686" s="212"/>
      <c r="P1686" s="212"/>
      <c r="Q1686" s="212"/>
      <c r="R1686" s="212"/>
      <c r="S1686" s="212"/>
      <c r="T1686" s="213"/>
      <c r="AT1686" s="214" t="s">
        <v>180</v>
      </c>
      <c r="AU1686" s="214" t="s">
        <v>79</v>
      </c>
      <c r="AV1686" s="11" t="s">
        <v>79</v>
      </c>
      <c r="AW1686" s="11" t="s">
        <v>33</v>
      </c>
      <c r="AX1686" s="11" t="s">
        <v>69</v>
      </c>
      <c r="AY1686" s="214" t="s">
        <v>171</v>
      </c>
    </row>
    <row r="1687" spans="2:65" s="11" customFormat="1">
      <c r="B1687" s="203"/>
      <c r="C1687" s="204"/>
      <c r="D1687" s="215" t="s">
        <v>180</v>
      </c>
      <c r="E1687" s="216" t="s">
        <v>21</v>
      </c>
      <c r="F1687" s="217" t="s">
        <v>2392</v>
      </c>
      <c r="G1687" s="204"/>
      <c r="H1687" s="218">
        <v>7.1</v>
      </c>
      <c r="I1687" s="209"/>
      <c r="J1687" s="204"/>
      <c r="K1687" s="204"/>
      <c r="L1687" s="210"/>
      <c r="M1687" s="211"/>
      <c r="N1687" s="212"/>
      <c r="O1687" s="212"/>
      <c r="P1687" s="212"/>
      <c r="Q1687" s="212"/>
      <c r="R1687" s="212"/>
      <c r="S1687" s="212"/>
      <c r="T1687" s="213"/>
      <c r="AT1687" s="214" t="s">
        <v>180</v>
      </c>
      <c r="AU1687" s="214" t="s">
        <v>79</v>
      </c>
      <c r="AV1687" s="11" t="s">
        <v>79</v>
      </c>
      <c r="AW1687" s="11" t="s">
        <v>33</v>
      </c>
      <c r="AX1687" s="11" t="s">
        <v>69</v>
      </c>
      <c r="AY1687" s="214" t="s">
        <v>171</v>
      </c>
    </row>
    <row r="1688" spans="2:65" s="11" customFormat="1">
      <c r="B1688" s="203"/>
      <c r="C1688" s="204"/>
      <c r="D1688" s="215" t="s">
        <v>180</v>
      </c>
      <c r="E1688" s="216" t="s">
        <v>21</v>
      </c>
      <c r="F1688" s="217" t="s">
        <v>2393</v>
      </c>
      <c r="G1688" s="204"/>
      <c r="H1688" s="218">
        <v>12.5</v>
      </c>
      <c r="I1688" s="209"/>
      <c r="J1688" s="204"/>
      <c r="K1688" s="204"/>
      <c r="L1688" s="210"/>
      <c r="M1688" s="211"/>
      <c r="N1688" s="212"/>
      <c r="O1688" s="212"/>
      <c r="P1688" s="212"/>
      <c r="Q1688" s="212"/>
      <c r="R1688" s="212"/>
      <c r="S1688" s="212"/>
      <c r="T1688" s="213"/>
      <c r="AT1688" s="214" t="s">
        <v>180</v>
      </c>
      <c r="AU1688" s="214" t="s">
        <v>79</v>
      </c>
      <c r="AV1688" s="11" t="s">
        <v>79</v>
      </c>
      <c r="AW1688" s="11" t="s">
        <v>33</v>
      </c>
      <c r="AX1688" s="11" t="s">
        <v>69</v>
      </c>
      <c r="AY1688" s="214" t="s">
        <v>171</v>
      </c>
    </row>
    <row r="1689" spans="2:65" s="11" customFormat="1">
      <c r="B1689" s="203"/>
      <c r="C1689" s="204"/>
      <c r="D1689" s="215" t="s">
        <v>180</v>
      </c>
      <c r="E1689" s="216" t="s">
        <v>21</v>
      </c>
      <c r="F1689" s="217" t="s">
        <v>2394</v>
      </c>
      <c r="G1689" s="204"/>
      <c r="H1689" s="218">
        <v>17.760000000000002</v>
      </c>
      <c r="I1689" s="209"/>
      <c r="J1689" s="204"/>
      <c r="K1689" s="204"/>
      <c r="L1689" s="210"/>
      <c r="M1689" s="211"/>
      <c r="N1689" s="212"/>
      <c r="O1689" s="212"/>
      <c r="P1689" s="212"/>
      <c r="Q1689" s="212"/>
      <c r="R1689" s="212"/>
      <c r="S1689" s="212"/>
      <c r="T1689" s="213"/>
      <c r="AT1689" s="214" t="s">
        <v>180</v>
      </c>
      <c r="AU1689" s="214" t="s">
        <v>79</v>
      </c>
      <c r="AV1689" s="11" t="s">
        <v>79</v>
      </c>
      <c r="AW1689" s="11" t="s">
        <v>33</v>
      </c>
      <c r="AX1689" s="11" t="s">
        <v>69</v>
      </c>
      <c r="AY1689" s="214" t="s">
        <v>171</v>
      </c>
    </row>
    <row r="1690" spans="2:65" s="12" customFormat="1">
      <c r="B1690" s="219"/>
      <c r="C1690" s="220"/>
      <c r="D1690" s="215" t="s">
        <v>180</v>
      </c>
      <c r="E1690" s="221" t="s">
        <v>21</v>
      </c>
      <c r="F1690" s="222" t="s">
        <v>366</v>
      </c>
      <c r="G1690" s="220"/>
      <c r="H1690" s="223" t="s">
        <v>21</v>
      </c>
      <c r="I1690" s="224"/>
      <c r="J1690" s="220"/>
      <c r="K1690" s="220"/>
      <c r="L1690" s="225"/>
      <c r="M1690" s="226"/>
      <c r="N1690" s="227"/>
      <c r="O1690" s="227"/>
      <c r="P1690" s="227"/>
      <c r="Q1690" s="227"/>
      <c r="R1690" s="227"/>
      <c r="S1690" s="227"/>
      <c r="T1690" s="228"/>
      <c r="AT1690" s="229" t="s">
        <v>180</v>
      </c>
      <c r="AU1690" s="229" t="s">
        <v>79</v>
      </c>
      <c r="AV1690" s="12" t="s">
        <v>77</v>
      </c>
      <c r="AW1690" s="12" t="s">
        <v>33</v>
      </c>
      <c r="AX1690" s="12" t="s">
        <v>69</v>
      </c>
      <c r="AY1690" s="229" t="s">
        <v>171</v>
      </c>
    </row>
    <row r="1691" spans="2:65" s="11" customFormat="1">
      <c r="B1691" s="203"/>
      <c r="C1691" s="204"/>
      <c r="D1691" s="215" t="s">
        <v>180</v>
      </c>
      <c r="E1691" s="216" t="s">
        <v>21</v>
      </c>
      <c r="F1691" s="217" t="s">
        <v>2395</v>
      </c>
      <c r="G1691" s="204"/>
      <c r="H1691" s="218">
        <v>35.32</v>
      </c>
      <c r="I1691" s="209"/>
      <c r="J1691" s="204"/>
      <c r="K1691" s="204"/>
      <c r="L1691" s="210"/>
      <c r="M1691" s="211"/>
      <c r="N1691" s="212"/>
      <c r="O1691" s="212"/>
      <c r="P1691" s="212"/>
      <c r="Q1691" s="212"/>
      <c r="R1691" s="212"/>
      <c r="S1691" s="212"/>
      <c r="T1691" s="213"/>
      <c r="AT1691" s="214" t="s">
        <v>180</v>
      </c>
      <c r="AU1691" s="214" t="s">
        <v>79</v>
      </c>
      <c r="AV1691" s="11" t="s">
        <v>79</v>
      </c>
      <c r="AW1691" s="11" t="s">
        <v>33</v>
      </c>
      <c r="AX1691" s="11" t="s">
        <v>69</v>
      </c>
      <c r="AY1691" s="214" t="s">
        <v>171</v>
      </c>
    </row>
    <row r="1692" spans="2:65" s="11" customFormat="1">
      <c r="B1692" s="203"/>
      <c r="C1692" s="204"/>
      <c r="D1692" s="215" t="s">
        <v>180</v>
      </c>
      <c r="E1692" s="216" t="s">
        <v>21</v>
      </c>
      <c r="F1692" s="217" t="s">
        <v>2396</v>
      </c>
      <c r="G1692" s="204"/>
      <c r="H1692" s="218">
        <v>36.56</v>
      </c>
      <c r="I1692" s="209"/>
      <c r="J1692" s="204"/>
      <c r="K1692" s="204"/>
      <c r="L1692" s="210"/>
      <c r="M1692" s="211"/>
      <c r="N1692" s="212"/>
      <c r="O1692" s="212"/>
      <c r="P1692" s="212"/>
      <c r="Q1692" s="212"/>
      <c r="R1692" s="212"/>
      <c r="S1692" s="212"/>
      <c r="T1692" s="213"/>
      <c r="AT1692" s="214" t="s">
        <v>180</v>
      </c>
      <c r="AU1692" s="214" t="s">
        <v>79</v>
      </c>
      <c r="AV1692" s="11" t="s">
        <v>79</v>
      </c>
      <c r="AW1692" s="11" t="s">
        <v>33</v>
      </c>
      <c r="AX1692" s="11" t="s">
        <v>69</v>
      </c>
      <c r="AY1692" s="214" t="s">
        <v>171</v>
      </c>
    </row>
    <row r="1693" spans="2:65" s="11" customFormat="1">
      <c r="B1693" s="203"/>
      <c r="C1693" s="204"/>
      <c r="D1693" s="215" t="s">
        <v>180</v>
      </c>
      <c r="E1693" s="216" t="s">
        <v>21</v>
      </c>
      <c r="F1693" s="217" t="s">
        <v>2397</v>
      </c>
      <c r="G1693" s="204"/>
      <c r="H1693" s="218">
        <v>18.3</v>
      </c>
      <c r="I1693" s="209"/>
      <c r="J1693" s="204"/>
      <c r="K1693" s="204"/>
      <c r="L1693" s="210"/>
      <c r="M1693" s="211"/>
      <c r="N1693" s="212"/>
      <c r="O1693" s="212"/>
      <c r="P1693" s="212"/>
      <c r="Q1693" s="212"/>
      <c r="R1693" s="212"/>
      <c r="S1693" s="212"/>
      <c r="T1693" s="213"/>
      <c r="AT1693" s="214" t="s">
        <v>180</v>
      </c>
      <c r="AU1693" s="214" t="s">
        <v>79</v>
      </c>
      <c r="AV1693" s="11" t="s">
        <v>79</v>
      </c>
      <c r="AW1693" s="11" t="s">
        <v>33</v>
      </c>
      <c r="AX1693" s="11" t="s">
        <v>69</v>
      </c>
      <c r="AY1693" s="214" t="s">
        <v>171</v>
      </c>
    </row>
    <row r="1694" spans="2:65" s="11" customFormat="1">
      <c r="B1694" s="203"/>
      <c r="C1694" s="204"/>
      <c r="D1694" s="215" t="s">
        <v>180</v>
      </c>
      <c r="E1694" s="216" t="s">
        <v>21</v>
      </c>
      <c r="F1694" s="217" t="s">
        <v>2398</v>
      </c>
      <c r="G1694" s="204"/>
      <c r="H1694" s="218">
        <v>1.1000000000000001</v>
      </c>
      <c r="I1694" s="209"/>
      <c r="J1694" s="204"/>
      <c r="K1694" s="204"/>
      <c r="L1694" s="210"/>
      <c r="M1694" s="211"/>
      <c r="N1694" s="212"/>
      <c r="O1694" s="212"/>
      <c r="P1694" s="212"/>
      <c r="Q1694" s="212"/>
      <c r="R1694" s="212"/>
      <c r="S1694" s="212"/>
      <c r="T1694" s="213"/>
      <c r="AT1694" s="214" t="s">
        <v>180</v>
      </c>
      <c r="AU1694" s="214" t="s">
        <v>79</v>
      </c>
      <c r="AV1694" s="11" t="s">
        <v>79</v>
      </c>
      <c r="AW1694" s="11" t="s">
        <v>33</v>
      </c>
      <c r="AX1694" s="11" t="s">
        <v>69</v>
      </c>
      <c r="AY1694" s="214" t="s">
        <v>171</v>
      </c>
    </row>
    <row r="1695" spans="2:65" s="11" customFormat="1">
      <c r="B1695" s="203"/>
      <c r="C1695" s="204"/>
      <c r="D1695" s="215" t="s">
        <v>180</v>
      </c>
      <c r="E1695" s="216" t="s">
        <v>21</v>
      </c>
      <c r="F1695" s="217" t="s">
        <v>2399</v>
      </c>
      <c r="G1695" s="204"/>
      <c r="H1695" s="218">
        <v>11.4</v>
      </c>
      <c r="I1695" s="209"/>
      <c r="J1695" s="204"/>
      <c r="K1695" s="204"/>
      <c r="L1695" s="210"/>
      <c r="M1695" s="211"/>
      <c r="N1695" s="212"/>
      <c r="O1695" s="212"/>
      <c r="P1695" s="212"/>
      <c r="Q1695" s="212"/>
      <c r="R1695" s="212"/>
      <c r="S1695" s="212"/>
      <c r="T1695" s="213"/>
      <c r="AT1695" s="214" t="s">
        <v>180</v>
      </c>
      <c r="AU1695" s="214" t="s">
        <v>79</v>
      </c>
      <c r="AV1695" s="11" t="s">
        <v>79</v>
      </c>
      <c r="AW1695" s="11" t="s">
        <v>33</v>
      </c>
      <c r="AX1695" s="11" t="s">
        <v>69</v>
      </c>
      <c r="AY1695" s="214" t="s">
        <v>171</v>
      </c>
    </row>
    <row r="1696" spans="2:65" s="11" customFormat="1">
      <c r="B1696" s="203"/>
      <c r="C1696" s="204"/>
      <c r="D1696" s="205" t="s">
        <v>180</v>
      </c>
      <c r="E1696" s="206" t="s">
        <v>21</v>
      </c>
      <c r="F1696" s="207" t="s">
        <v>2400</v>
      </c>
      <c r="G1696" s="204"/>
      <c r="H1696" s="208">
        <v>120</v>
      </c>
      <c r="I1696" s="209"/>
      <c r="J1696" s="204"/>
      <c r="K1696" s="204"/>
      <c r="L1696" s="210"/>
      <c r="M1696" s="211"/>
      <c r="N1696" s="212"/>
      <c r="O1696" s="212"/>
      <c r="P1696" s="212"/>
      <c r="Q1696" s="212"/>
      <c r="R1696" s="212"/>
      <c r="S1696" s="212"/>
      <c r="T1696" s="213"/>
      <c r="AT1696" s="214" t="s">
        <v>180</v>
      </c>
      <c r="AU1696" s="214" t="s">
        <v>79</v>
      </c>
      <c r="AV1696" s="11" t="s">
        <v>79</v>
      </c>
      <c r="AW1696" s="11" t="s">
        <v>33</v>
      </c>
      <c r="AX1696" s="11" t="s">
        <v>69</v>
      </c>
      <c r="AY1696" s="214" t="s">
        <v>171</v>
      </c>
    </row>
    <row r="1697" spans="2:65" s="1" customFormat="1" ht="22.5" customHeight="1">
      <c r="B1697" s="39"/>
      <c r="C1697" s="191" t="s">
        <v>2401</v>
      </c>
      <c r="D1697" s="191" t="s">
        <v>173</v>
      </c>
      <c r="E1697" s="192" t="s">
        <v>2402</v>
      </c>
      <c r="F1697" s="193" t="s">
        <v>2403</v>
      </c>
      <c r="G1697" s="194" t="s">
        <v>285</v>
      </c>
      <c r="H1697" s="195">
        <v>154</v>
      </c>
      <c r="I1697" s="196"/>
      <c r="J1697" s="197">
        <f>ROUND(I1697*H1697,2)</f>
        <v>0</v>
      </c>
      <c r="K1697" s="193" t="s">
        <v>177</v>
      </c>
      <c r="L1697" s="59"/>
      <c r="M1697" s="198" t="s">
        <v>21</v>
      </c>
      <c r="N1697" s="199" t="s">
        <v>40</v>
      </c>
      <c r="O1697" s="40"/>
      <c r="P1697" s="200">
        <f>O1697*H1697</f>
        <v>0</v>
      </c>
      <c r="Q1697" s="200">
        <v>0</v>
      </c>
      <c r="R1697" s="200">
        <f>Q1697*H1697</f>
        <v>0</v>
      </c>
      <c r="S1697" s="200">
        <v>0</v>
      </c>
      <c r="T1697" s="201">
        <f>S1697*H1697</f>
        <v>0</v>
      </c>
      <c r="AR1697" s="22" t="s">
        <v>249</v>
      </c>
      <c r="AT1697" s="22" t="s">
        <v>173</v>
      </c>
      <c r="AU1697" s="22" t="s">
        <v>79</v>
      </c>
      <c r="AY1697" s="22" t="s">
        <v>171</v>
      </c>
      <c r="BE1697" s="202">
        <f>IF(N1697="základní",J1697,0)</f>
        <v>0</v>
      </c>
      <c r="BF1697" s="202">
        <f>IF(N1697="snížená",J1697,0)</f>
        <v>0</v>
      </c>
      <c r="BG1697" s="202">
        <f>IF(N1697="zákl. přenesená",J1697,0)</f>
        <v>0</v>
      </c>
      <c r="BH1697" s="202">
        <f>IF(N1697="sníž. přenesená",J1697,0)</f>
        <v>0</v>
      </c>
      <c r="BI1697" s="202">
        <f>IF(N1697="nulová",J1697,0)</f>
        <v>0</v>
      </c>
      <c r="BJ1697" s="22" t="s">
        <v>77</v>
      </c>
      <c r="BK1697" s="202">
        <f>ROUND(I1697*H1697,2)</f>
        <v>0</v>
      </c>
      <c r="BL1697" s="22" t="s">
        <v>249</v>
      </c>
      <c r="BM1697" s="22" t="s">
        <v>2404</v>
      </c>
    </row>
    <row r="1698" spans="2:65" s="11" customFormat="1">
      <c r="B1698" s="203"/>
      <c r="C1698" s="204"/>
      <c r="D1698" s="215" t="s">
        <v>180</v>
      </c>
      <c r="E1698" s="216" t="s">
        <v>21</v>
      </c>
      <c r="F1698" s="217" t="s">
        <v>2405</v>
      </c>
      <c r="G1698" s="204"/>
      <c r="H1698" s="218">
        <v>40</v>
      </c>
      <c r="I1698" s="209"/>
      <c r="J1698" s="204"/>
      <c r="K1698" s="204"/>
      <c r="L1698" s="210"/>
      <c r="M1698" s="211"/>
      <c r="N1698" s="212"/>
      <c r="O1698" s="212"/>
      <c r="P1698" s="212"/>
      <c r="Q1698" s="212"/>
      <c r="R1698" s="212"/>
      <c r="S1698" s="212"/>
      <c r="T1698" s="213"/>
      <c r="AT1698" s="214" t="s">
        <v>180</v>
      </c>
      <c r="AU1698" s="214" t="s">
        <v>79</v>
      </c>
      <c r="AV1698" s="11" t="s">
        <v>79</v>
      </c>
      <c r="AW1698" s="11" t="s">
        <v>33</v>
      </c>
      <c r="AX1698" s="11" t="s">
        <v>69</v>
      </c>
      <c r="AY1698" s="214" t="s">
        <v>171</v>
      </c>
    </row>
    <row r="1699" spans="2:65" s="11" customFormat="1">
      <c r="B1699" s="203"/>
      <c r="C1699" s="204"/>
      <c r="D1699" s="215" t="s">
        <v>180</v>
      </c>
      <c r="E1699" s="216" t="s">
        <v>21</v>
      </c>
      <c r="F1699" s="217" t="s">
        <v>2406</v>
      </c>
      <c r="G1699" s="204"/>
      <c r="H1699" s="218">
        <v>54</v>
      </c>
      <c r="I1699" s="209"/>
      <c r="J1699" s="204"/>
      <c r="K1699" s="204"/>
      <c r="L1699" s="210"/>
      <c r="M1699" s="211"/>
      <c r="N1699" s="212"/>
      <c r="O1699" s="212"/>
      <c r="P1699" s="212"/>
      <c r="Q1699" s="212"/>
      <c r="R1699" s="212"/>
      <c r="S1699" s="212"/>
      <c r="T1699" s="213"/>
      <c r="AT1699" s="214" t="s">
        <v>180</v>
      </c>
      <c r="AU1699" s="214" t="s">
        <v>79</v>
      </c>
      <c r="AV1699" s="11" t="s">
        <v>79</v>
      </c>
      <c r="AW1699" s="11" t="s">
        <v>33</v>
      </c>
      <c r="AX1699" s="11" t="s">
        <v>69</v>
      </c>
      <c r="AY1699" s="214" t="s">
        <v>171</v>
      </c>
    </row>
    <row r="1700" spans="2:65" s="11" customFormat="1">
      <c r="B1700" s="203"/>
      <c r="C1700" s="204"/>
      <c r="D1700" s="205" t="s">
        <v>180</v>
      </c>
      <c r="E1700" s="206" t="s">
        <v>21</v>
      </c>
      <c r="F1700" s="207" t="s">
        <v>2407</v>
      </c>
      <c r="G1700" s="204"/>
      <c r="H1700" s="208">
        <v>60</v>
      </c>
      <c r="I1700" s="209"/>
      <c r="J1700" s="204"/>
      <c r="K1700" s="204"/>
      <c r="L1700" s="210"/>
      <c r="M1700" s="211"/>
      <c r="N1700" s="212"/>
      <c r="O1700" s="212"/>
      <c r="P1700" s="212"/>
      <c r="Q1700" s="212"/>
      <c r="R1700" s="212"/>
      <c r="S1700" s="212"/>
      <c r="T1700" s="213"/>
      <c r="AT1700" s="214" t="s">
        <v>180</v>
      </c>
      <c r="AU1700" s="214" t="s">
        <v>79</v>
      </c>
      <c r="AV1700" s="11" t="s">
        <v>79</v>
      </c>
      <c r="AW1700" s="11" t="s">
        <v>33</v>
      </c>
      <c r="AX1700" s="11" t="s">
        <v>69</v>
      </c>
      <c r="AY1700" s="214" t="s">
        <v>171</v>
      </c>
    </row>
    <row r="1701" spans="2:65" s="1" customFormat="1" ht="22.5" customHeight="1">
      <c r="B1701" s="39"/>
      <c r="C1701" s="191" t="s">
        <v>2408</v>
      </c>
      <c r="D1701" s="191" t="s">
        <v>173</v>
      </c>
      <c r="E1701" s="192" t="s">
        <v>2409</v>
      </c>
      <c r="F1701" s="193" t="s">
        <v>2410</v>
      </c>
      <c r="G1701" s="194" t="s">
        <v>411</v>
      </c>
      <c r="H1701" s="195">
        <v>16.600000000000001</v>
      </c>
      <c r="I1701" s="196"/>
      <c r="J1701" s="197">
        <f>ROUND(I1701*H1701,2)</f>
        <v>0</v>
      </c>
      <c r="K1701" s="193" t="s">
        <v>177</v>
      </c>
      <c r="L1701" s="59"/>
      <c r="M1701" s="198" t="s">
        <v>21</v>
      </c>
      <c r="N1701" s="199" t="s">
        <v>40</v>
      </c>
      <c r="O1701" s="40"/>
      <c r="P1701" s="200">
        <f>O1701*H1701</f>
        <v>0</v>
      </c>
      <c r="Q1701" s="200">
        <v>1.0399999999999999E-3</v>
      </c>
      <c r="R1701" s="200">
        <f>Q1701*H1701</f>
        <v>1.7264000000000002E-2</v>
      </c>
      <c r="S1701" s="200">
        <v>0</v>
      </c>
      <c r="T1701" s="201">
        <f>S1701*H1701</f>
        <v>0</v>
      </c>
      <c r="AR1701" s="22" t="s">
        <v>249</v>
      </c>
      <c r="AT1701" s="22" t="s">
        <v>173</v>
      </c>
      <c r="AU1701" s="22" t="s">
        <v>79</v>
      </c>
      <c r="AY1701" s="22" t="s">
        <v>171</v>
      </c>
      <c r="BE1701" s="202">
        <f>IF(N1701="základní",J1701,0)</f>
        <v>0</v>
      </c>
      <c r="BF1701" s="202">
        <f>IF(N1701="snížená",J1701,0)</f>
        <v>0</v>
      </c>
      <c r="BG1701" s="202">
        <f>IF(N1701="zákl. přenesená",J1701,0)</f>
        <v>0</v>
      </c>
      <c r="BH1701" s="202">
        <f>IF(N1701="sníž. přenesená",J1701,0)</f>
        <v>0</v>
      </c>
      <c r="BI1701" s="202">
        <f>IF(N1701="nulová",J1701,0)</f>
        <v>0</v>
      </c>
      <c r="BJ1701" s="22" t="s">
        <v>77</v>
      </c>
      <c r="BK1701" s="202">
        <f>ROUND(I1701*H1701,2)</f>
        <v>0</v>
      </c>
      <c r="BL1701" s="22" t="s">
        <v>249</v>
      </c>
      <c r="BM1701" s="22" t="s">
        <v>2411</v>
      </c>
    </row>
    <row r="1702" spans="2:65" s="12" customFormat="1">
      <c r="B1702" s="219"/>
      <c r="C1702" s="220"/>
      <c r="D1702" s="215" t="s">
        <v>180</v>
      </c>
      <c r="E1702" s="221" t="s">
        <v>21</v>
      </c>
      <c r="F1702" s="222" t="s">
        <v>563</v>
      </c>
      <c r="G1702" s="220"/>
      <c r="H1702" s="223" t="s">
        <v>21</v>
      </c>
      <c r="I1702" s="224"/>
      <c r="J1702" s="220"/>
      <c r="K1702" s="220"/>
      <c r="L1702" s="225"/>
      <c r="M1702" s="226"/>
      <c r="N1702" s="227"/>
      <c r="O1702" s="227"/>
      <c r="P1702" s="227"/>
      <c r="Q1702" s="227"/>
      <c r="R1702" s="227"/>
      <c r="S1702" s="227"/>
      <c r="T1702" s="228"/>
      <c r="AT1702" s="229" t="s">
        <v>180</v>
      </c>
      <c r="AU1702" s="229" t="s">
        <v>79</v>
      </c>
      <c r="AV1702" s="12" t="s">
        <v>77</v>
      </c>
      <c r="AW1702" s="12" t="s">
        <v>33</v>
      </c>
      <c r="AX1702" s="12" t="s">
        <v>69</v>
      </c>
      <c r="AY1702" s="229" t="s">
        <v>171</v>
      </c>
    </row>
    <row r="1703" spans="2:65" s="11" customFormat="1">
      <c r="B1703" s="203"/>
      <c r="C1703" s="204"/>
      <c r="D1703" s="215" t="s">
        <v>180</v>
      </c>
      <c r="E1703" s="216" t="s">
        <v>21</v>
      </c>
      <c r="F1703" s="217" t="s">
        <v>2412</v>
      </c>
      <c r="G1703" s="204"/>
      <c r="H1703" s="218">
        <v>4.0999999999999996</v>
      </c>
      <c r="I1703" s="209"/>
      <c r="J1703" s="204"/>
      <c r="K1703" s="204"/>
      <c r="L1703" s="210"/>
      <c r="M1703" s="211"/>
      <c r="N1703" s="212"/>
      <c r="O1703" s="212"/>
      <c r="P1703" s="212"/>
      <c r="Q1703" s="212"/>
      <c r="R1703" s="212"/>
      <c r="S1703" s="212"/>
      <c r="T1703" s="213"/>
      <c r="AT1703" s="214" t="s">
        <v>180</v>
      </c>
      <c r="AU1703" s="214" t="s">
        <v>79</v>
      </c>
      <c r="AV1703" s="11" t="s">
        <v>79</v>
      </c>
      <c r="AW1703" s="11" t="s">
        <v>33</v>
      </c>
      <c r="AX1703" s="11" t="s">
        <v>69</v>
      </c>
      <c r="AY1703" s="214" t="s">
        <v>171</v>
      </c>
    </row>
    <row r="1704" spans="2:65" s="11" customFormat="1">
      <c r="B1704" s="203"/>
      <c r="C1704" s="204"/>
      <c r="D1704" s="215" t="s">
        <v>180</v>
      </c>
      <c r="E1704" s="216" t="s">
        <v>21</v>
      </c>
      <c r="F1704" s="217" t="s">
        <v>2413</v>
      </c>
      <c r="G1704" s="204"/>
      <c r="H1704" s="218">
        <v>1.5</v>
      </c>
      <c r="I1704" s="209"/>
      <c r="J1704" s="204"/>
      <c r="K1704" s="204"/>
      <c r="L1704" s="210"/>
      <c r="M1704" s="211"/>
      <c r="N1704" s="212"/>
      <c r="O1704" s="212"/>
      <c r="P1704" s="212"/>
      <c r="Q1704" s="212"/>
      <c r="R1704" s="212"/>
      <c r="S1704" s="212"/>
      <c r="T1704" s="213"/>
      <c r="AT1704" s="214" t="s">
        <v>180</v>
      </c>
      <c r="AU1704" s="214" t="s">
        <v>79</v>
      </c>
      <c r="AV1704" s="11" t="s">
        <v>79</v>
      </c>
      <c r="AW1704" s="11" t="s">
        <v>33</v>
      </c>
      <c r="AX1704" s="11" t="s">
        <v>69</v>
      </c>
      <c r="AY1704" s="214" t="s">
        <v>171</v>
      </c>
    </row>
    <row r="1705" spans="2:65" s="11" customFormat="1">
      <c r="B1705" s="203"/>
      <c r="C1705" s="204"/>
      <c r="D1705" s="215" t="s">
        <v>180</v>
      </c>
      <c r="E1705" s="216" t="s">
        <v>21</v>
      </c>
      <c r="F1705" s="217" t="s">
        <v>2376</v>
      </c>
      <c r="G1705" s="204"/>
      <c r="H1705" s="218">
        <v>5</v>
      </c>
      <c r="I1705" s="209"/>
      <c r="J1705" s="204"/>
      <c r="K1705" s="204"/>
      <c r="L1705" s="210"/>
      <c r="M1705" s="211"/>
      <c r="N1705" s="212"/>
      <c r="O1705" s="212"/>
      <c r="P1705" s="212"/>
      <c r="Q1705" s="212"/>
      <c r="R1705" s="212"/>
      <c r="S1705" s="212"/>
      <c r="T1705" s="213"/>
      <c r="AT1705" s="214" t="s">
        <v>180</v>
      </c>
      <c r="AU1705" s="214" t="s">
        <v>79</v>
      </c>
      <c r="AV1705" s="11" t="s">
        <v>79</v>
      </c>
      <c r="AW1705" s="11" t="s">
        <v>33</v>
      </c>
      <c r="AX1705" s="11" t="s">
        <v>69</v>
      </c>
      <c r="AY1705" s="214" t="s">
        <v>171</v>
      </c>
    </row>
    <row r="1706" spans="2:65" s="12" customFormat="1">
      <c r="B1706" s="219"/>
      <c r="C1706" s="220"/>
      <c r="D1706" s="215" t="s">
        <v>180</v>
      </c>
      <c r="E1706" s="221" t="s">
        <v>21</v>
      </c>
      <c r="F1706" s="222" t="s">
        <v>366</v>
      </c>
      <c r="G1706" s="220"/>
      <c r="H1706" s="223" t="s">
        <v>21</v>
      </c>
      <c r="I1706" s="224"/>
      <c r="J1706" s="220"/>
      <c r="K1706" s="220"/>
      <c r="L1706" s="225"/>
      <c r="M1706" s="226"/>
      <c r="N1706" s="227"/>
      <c r="O1706" s="227"/>
      <c r="P1706" s="227"/>
      <c r="Q1706" s="227"/>
      <c r="R1706" s="227"/>
      <c r="S1706" s="227"/>
      <c r="T1706" s="228"/>
      <c r="AT1706" s="229" t="s">
        <v>180</v>
      </c>
      <c r="AU1706" s="229" t="s">
        <v>79</v>
      </c>
      <c r="AV1706" s="12" t="s">
        <v>77</v>
      </c>
      <c r="AW1706" s="12" t="s">
        <v>33</v>
      </c>
      <c r="AX1706" s="12" t="s">
        <v>69</v>
      </c>
      <c r="AY1706" s="229" t="s">
        <v>171</v>
      </c>
    </row>
    <row r="1707" spans="2:65" s="11" customFormat="1">
      <c r="B1707" s="203"/>
      <c r="C1707" s="204"/>
      <c r="D1707" s="215" t="s">
        <v>180</v>
      </c>
      <c r="E1707" s="216" t="s">
        <v>21</v>
      </c>
      <c r="F1707" s="217" t="s">
        <v>2414</v>
      </c>
      <c r="G1707" s="204"/>
      <c r="H1707" s="218">
        <v>3</v>
      </c>
      <c r="I1707" s="209"/>
      <c r="J1707" s="204"/>
      <c r="K1707" s="204"/>
      <c r="L1707" s="210"/>
      <c r="M1707" s="211"/>
      <c r="N1707" s="212"/>
      <c r="O1707" s="212"/>
      <c r="P1707" s="212"/>
      <c r="Q1707" s="212"/>
      <c r="R1707" s="212"/>
      <c r="S1707" s="212"/>
      <c r="T1707" s="213"/>
      <c r="AT1707" s="214" t="s">
        <v>180</v>
      </c>
      <c r="AU1707" s="214" t="s">
        <v>79</v>
      </c>
      <c r="AV1707" s="11" t="s">
        <v>79</v>
      </c>
      <c r="AW1707" s="11" t="s">
        <v>33</v>
      </c>
      <c r="AX1707" s="11" t="s">
        <v>69</v>
      </c>
      <c r="AY1707" s="214" t="s">
        <v>171</v>
      </c>
    </row>
    <row r="1708" spans="2:65" s="11" customFormat="1">
      <c r="B1708" s="203"/>
      <c r="C1708" s="204"/>
      <c r="D1708" s="205" t="s">
        <v>180</v>
      </c>
      <c r="E1708" s="206" t="s">
        <v>21</v>
      </c>
      <c r="F1708" s="207" t="s">
        <v>2415</v>
      </c>
      <c r="G1708" s="204"/>
      <c r="H1708" s="208">
        <v>3</v>
      </c>
      <c r="I1708" s="209"/>
      <c r="J1708" s="204"/>
      <c r="K1708" s="204"/>
      <c r="L1708" s="210"/>
      <c r="M1708" s="211"/>
      <c r="N1708" s="212"/>
      <c r="O1708" s="212"/>
      <c r="P1708" s="212"/>
      <c r="Q1708" s="212"/>
      <c r="R1708" s="212"/>
      <c r="S1708" s="212"/>
      <c r="T1708" s="213"/>
      <c r="AT1708" s="214" t="s">
        <v>180</v>
      </c>
      <c r="AU1708" s="214" t="s">
        <v>79</v>
      </c>
      <c r="AV1708" s="11" t="s">
        <v>79</v>
      </c>
      <c r="AW1708" s="11" t="s">
        <v>33</v>
      </c>
      <c r="AX1708" s="11" t="s">
        <v>69</v>
      </c>
      <c r="AY1708" s="214" t="s">
        <v>171</v>
      </c>
    </row>
    <row r="1709" spans="2:65" s="1" customFormat="1" ht="31.5" customHeight="1">
      <c r="B1709" s="39"/>
      <c r="C1709" s="191" t="s">
        <v>2416</v>
      </c>
      <c r="D1709" s="191" t="s">
        <v>173</v>
      </c>
      <c r="E1709" s="192" t="s">
        <v>2417</v>
      </c>
      <c r="F1709" s="193" t="s">
        <v>2418</v>
      </c>
      <c r="G1709" s="194" t="s">
        <v>411</v>
      </c>
      <c r="H1709" s="195">
        <v>9.4</v>
      </c>
      <c r="I1709" s="196"/>
      <c r="J1709" s="197">
        <f>ROUND(I1709*H1709,2)</f>
        <v>0</v>
      </c>
      <c r="K1709" s="193" t="s">
        <v>177</v>
      </c>
      <c r="L1709" s="59"/>
      <c r="M1709" s="198" t="s">
        <v>21</v>
      </c>
      <c r="N1709" s="199" t="s">
        <v>40</v>
      </c>
      <c r="O1709" s="40"/>
      <c r="P1709" s="200">
        <f>O1709*H1709</f>
        <v>0</v>
      </c>
      <c r="Q1709" s="200">
        <v>1.0399999999999999E-3</v>
      </c>
      <c r="R1709" s="200">
        <f>Q1709*H1709</f>
        <v>9.776E-3</v>
      </c>
      <c r="S1709" s="200">
        <v>0</v>
      </c>
      <c r="T1709" s="201">
        <f>S1709*H1709</f>
        <v>0</v>
      </c>
      <c r="AR1709" s="22" t="s">
        <v>249</v>
      </c>
      <c r="AT1709" s="22" t="s">
        <v>173</v>
      </c>
      <c r="AU1709" s="22" t="s">
        <v>79</v>
      </c>
      <c r="AY1709" s="22" t="s">
        <v>171</v>
      </c>
      <c r="BE1709" s="202">
        <f>IF(N1709="základní",J1709,0)</f>
        <v>0</v>
      </c>
      <c r="BF1709" s="202">
        <f>IF(N1709="snížená",J1709,0)</f>
        <v>0</v>
      </c>
      <c r="BG1709" s="202">
        <f>IF(N1709="zákl. přenesená",J1709,0)</f>
        <v>0</v>
      </c>
      <c r="BH1709" s="202">
        <f>IF(N1709="sníž. přenesená",J1709,0)</f>
        <v>0</v>
      </c>
      <c r="BI1709" s="202">
        <f>IF(N1709="nulová",J1709,0)</f>
        <v>0</v>
      </c>
      <c r="BJ1709" s="22" t="s">
        <v>77</v>
      </c>
      <c r="BK1709" s="202">
        <f>ROUND(I1709*H1709,2)</f>
        <v>0</v>
      </c>
      <c r="BL1709" s="22" t="s">
        <v>249</v>
      </c>
      <c r="BM1709" s="22" t="s">
        <v>2419</v>
      </c>
    </row>
    <row r="1710" spans="2:65" s="12" customFormat="1">
      <c r="B1710" s="219"/>
      <c r="C1710" s="220"/>
      <c r="D1710" s="215" t="s">
        <v>180</v>
      </c>
      <c r="E1710" s="221" t="s">
        <v>21</v>
      </c>
      <c r="F1710" s="222" t="s">
        <v>563</v>
      </c>
      <c r="G1710" s="220"/>
      <c r="H1710" s="223" t="s">
        <v>21</v>
      </c>
      <c r="I1710" s="224"/>
      <c r="J1710" s="220"/>
      <c r="K1710" s="220"/>
      <c r="L1710" s="225"/>
      <c r="M1710" s="226"/>
      <c r="N1710" s="227"/>
      <c r="O1710" s="227"/>
      <c r="P1710" s="227"/>
      <c r="Q1710" s="227"/>
      <c r="R1710" s="227"/>
      <c r="S1710" s="227"/>
      <c r="T1710" s="228"/>
      <c r="AT1710" s="229" t="s">
        <v>180</v>
      </c>
      <c r="AU1710" s="229" t="s">
        <v>79</v>
      </c>
      <c r="AV1710" s="12" t="s">
        <v>77</v>
      </c>
      <c r="AW1710" s="12" t="s">
        <v>33</v>
      </c>
      <c r="AX1710" s="12" t="s">
        <v>69</v>
      </c>
      <c r="AY1710" s="229" t="s">
        <v>171</v>
      </c>
    </row>
    <row r="1711" spans="2:65" s="11" customFormat="1">
      <c r="B1711" s="203"/>
      <c r="C1711" s="204"/>
      <c r="D1711" s="215" t="s">
        <v>180</v>
      </c>
      <c r="E1711" s="216" t="s">
        <v>21</v>
      </c>
      <c r="F1711" s="217" t="s">
        <v>2420</v>
      </c>
      <c r="G1711" s="204"/>
      <c r="H1711" s="218">
        <v>3.4</v>
      </c>
      <c r="I1711" s="209"/>
      <c r="J1711" s="204"/>
      <c r="K1711" s="204"/>
      <c r="L1711" s="210"/>
      <c r="M1711" s="211"/>
      <c r="N1711" s="212"/>
      <c r="O1711" s="212"/>
      <c r="P1711" s="212"/>
      <c r="Q1711" s="212"/>
      <c r="R1711" s="212"/>
      <c r="S1711" s="212"/>
      <c r="T1711" s="213"/>
      <c r="AT1711" s="214" t="s">
        <v>180</v>
      </c>
      <c r="AU1711" s="214" t="s">
        <v>79</v>
      </c>
      <c r="AV1711" s="11" t="s">
        <v>79</v>
      </c>
      <c r="AW1711" s="11" t="s">
        <v>33</v>
      </c>
      <c r="AX1711" s="11" t="s">
        <v>69</v>
      </c>
      <c r="AY1711" s="214" t="s">
        <v>171</v>
      </c>
    </row>
    <row r="1712" spans="2:65" s="11" customFormat="1">
      <c r="B1712" s="203"/>
      <c r="C1712" s="204"/>
      <c r="D1712" s="215" t="s">
        <v>180</v>
      </c>
      <c r="E1712" s="216" t="s">
        <v>21</v>
      </c>
      <c r="F1712" s="217" t="s">
        <v>2421</v>
      </c>
      <c r="G1712" s="204"/>
      <c r="H1712" s="218">
        <v>1.2</v>
      </c>
      <c r="I1712" s="209"/>
      <c r="J1712" s="204"/>
      <c r="K1712" s="204"/>
      <c r="L1712" s="210"/>
      <c r="M1712" s="211"/>
      <c r="N1712" s="212"/>
      <c r="O1712" s="212"/>
      <c r="P1712" s="212"/>
      <c r="Q1712" s="212"/>
      <c r="R1712" s="212"/>
      <c r="S1712" s="212"/>
      <c r="T1712" s="213"/>
      <c r="AT1712" s="214" t="s">
        <v>180</v>
      </c>
      <c r="AU1712" s="214" t="s">
        <v>79</v>
      </c>
      <c r="AV1712" s="11" t="s">
        <v>79</v>
      </c>
      <c r="AW1712" s="11" t="s">
        <v>33</v>
      </c>
      <c r="AX1712" s="11" t="s">
        <v>69</v>
      </c>
      <c r="AY1712" s="214" t="s">
        <v>171</v>
      </c>
    </row>
    <row r="1713" spans="2:65" s="12" customFormat="1">
      <c r="B1713" s="219"/>
      <c r="C1713" s="220"/>
      <c r="D1713" s="215" t="s">
        <v>180</v>
      </c>
      <c r="E1713" s="221" t="s">
        <v>21</v>
      </c>
      <c r="F1713" s="222" t="s">
        <v>366</v>
      </c>
      <c r="G1713" s="220"/>
      <c r="H1713" s="223" t="s">
        <v>21</v>
      </c>
      <c r="I1713" s="224"/>
      <c r="J1713" s="220"/>
      <c r="K1713" s="220"/>
      <c r="L1713" s="225"/>
      <c r="M1713" s="226"/>
      <c r="N1713" s="227"/>
      <c r="O1713" s="227"/>
      <c r="P1713" s="227"/>
      <c r="Q1713" s="227"/>
      <c r="R1713" s="227"/>
      <c r="S1713" s="227"/>
      <c r="T1713" s="228"/>
      <c r="AT1713" s="229" t="s">
        <v>180</v>
      </c>
      <c r="AU1713" s="229" t="s">
        <v>79</v>
      </c>
      <c r="AV1713" s="12" t="s">
        <v>77</v>
      </c>
      <c r="AW1713" s="12" t="s">
        <v>33</v>
      </c>
      <c r="AX1713" s="12" t="s">
        <v>69</v>
      </c>
      <c r="AY1713" s="229" t="s">
        <v>171</v>
      </c>
    </row>
    <row r="1714" spans="2:65" s="11" customFormat="1">
      <c r="B1714" s="203"/>
      <c r="C1714" s="204"/>
      <c r="D1714" s="215" t="s">
        <v>180</v>
      </c>
      <c r="E1714" s="216" t="s">
        <v>21</v>
      </c>
      <c r="F1714" s="217" t="s">
        <v>2422</v>
      </c>
      <c r="G1714" s="204"/>
      <c r="H1714" s="218">
        <v>2.4</v>
      </c>
      <c r="I1714" s="209"/>
      <c r="J1714" s="204"/>
      <c r="K1714" s="204"/>
      <c r="L1714" s="210"/>
      <c r="M1714" s="211"/>
      <c r="N1714" s="212"/>
      <c r="O1714" s="212"/>
      <c r="P1714" s="212"/>
      <c r="Q1714" s="212"/>
      <c r="R1714" s="212"/>
      <c r="S1714" s="212"/>
      <c r="T1714" s="213"/>
      <c r="AT1714" s="214" t="s">
        <v>180</v>
      </c>
      <c r="AU1714" s="214" t="s">
        <v>79</v>
      </c>
      <c r="AV1714" s="11" t="s">
        <v>79</v>
      </c>
      <c r="AW1714" s="11" t="s">
        <v>33</v>
      </c>
      <c r="AX1714" s="11" t="s">
        <v>69</v>
      </c>
      <c r="AY1714" s="214" t="s">
        <v>171</v>
      </c>
    </row>
    <row r="1715" spans="2:65" s="11" customFormat="1">
      <c r="B1715" s="203"/>
      <c r="C1715" s="204"/>
      <c r="D1715" s="205" t="s">
        <v>180</v>
      </c>
      <c r="E1715" s="206" t="s">
        <v>21</v>
      </c>
      <c r="F1715" s="207" t="s">
        <v>2423</v>
      </c>
      <c r="G1715" s="204"/>
      <c r="H1715" s="208">
        <v>2.4</v>
      </c>
      <c r="I1715" s="209"/>
      <c r="J1715" s="204"/>
      <c r="K1715" s="204"/>
      <c r="L1715" s="210"/>
      <c r="M1715" s="211"/>
      <c r="N1715" s="212"/>
      <c r="O1715" s="212"/>
      <c r="P1715" s="212"/>
      <c r="Q1715" s="212"/>
      <c r="R1715" s="212"/>
      <c r="S1715" s="212"/>
      <c r="T1715" s="213"/>
      <c r="AT1715" s="214" t="s">
        <v>180</v>
      </c>
      <c r="AU1715" s="214" t="s">
        <v>79</v>
      </c>
      <c r="AV1715" s="11" t="s">
        <v>79</v>
      </c>
      <c r="AW1715" s="11" t="s">
        <v>33</v>
      </c>
      <c r="AX1715" s="11" t="s">
        <v>69</v>
      </c>
      <c r="AY1715" s="214" t="s">
        <v>171</v>
      </c>
    </row>
    <row r="1716" spans="2:65" s="1" customFormat="1" ht="22.5" customHeight="1">
      <c r="B1716" s="39"/>
      <c r="C1716" s="230" t="s">
        <v>2424</v>
      </c>
      <c r="D1716" s="230" t="s">
        <v>290</v>
      </c>
      <c r="E1716" s="231" t="s">
        <v>2425</v>
      </c>
      <c r="F1716" s="232" t="s">
        <v>2426</v>
      </c>
      <c r="G1716" s="233" t="s">
        <v>176</v>
      </c>
      <c r="H1716" s="234">
        <v>5.98</v>
      </c>
      <c r="I1716" s="235"/>
      <c r="J1716" s="236">
        <f>ROUND(I1716*H1716,2)</f>
        <v>0</v>
      </c>
      <c r="K1716" s="232" t="s">
        <v>177</v>
      </c>
      <c r="L1716" s="237"/>
      <c r="M1716" s="238" t="s">
        <v>21</v>
      </c>
      <c r="N1716" s="239" t="s">
        <v>40</v>
      </c>
      <c r="O1716" s="40"/>
      <c r="P1716" s="200">
        <f>O1716*H1716</f>
        <v>0</v>
      </c>
      <c r="Q1716" s="200">
        <v>1.55E-2</v>
      </c>
      <c r="R1716" s="200">
        <f>Q1716*H1716</f>
        <v>9.2690000000000008E-2</v>
      </c>
      <c r="S1716" s="200">
        <v>0</v>
      </c>
      <c r="T1716" s="201">
        <f>S1716*H1716</f>
        <v>0</v>
      </c>
      <c r="AR1716" s="22" t="s">
        <v>345</v>
      </c>
      <c r="AT1716" s="22" t="s">
        <v>290</v>
      </c>
      <c r="AU1716" s="22" t="s">
        <v>79</v>
      </c>
      <c r="AY1716" s="22" t="s">
        <v>171</v>
      </c>
      <c r="BE1716" s="202">
        <f>IF(N1716="základní",J1716,0)</f>
        <v>0</v>
      </c>
      <c r="BF1716" s="202">
        <f>IF(N1716="snížená",J1716,0)</f>
        <v>0</v>
      </c>
      <c r="BG1716" s="202">
        <f>IF(N1716="zákl. přenesená",J1716,0)</f>
        <v>0</v>
      </c>
      <c r="BH1716" s="202">
        <f>IF(N1716="sníž. přenesená",J1716,0)</f>
        <v>0</v>
      </c>
      <c r="BI1716" s="202">
        <f>IF(N1716="nulová",J1716,0)</f>
        <v>0</v>
      </c>
      <c r="BJ1716" s="22" t="s">
        <v>77</v>
      </c>
      <c r="BK1716" s="202">
        <f>ROUND(I1716*H1716,2)</f>
        <v>0</v>
      </c>
      <c r="BL1716" s="22" t="s">
        <v>249</v>
      </c>
      <c r="BM1716" s="22" t="s">
        <v>2427</v>
      </c>
    </row>
    <row r="1717" spans="2:65" s="11" customFormat="1">
      <c r="B1717" s="203"/>
      <c r="C1717" s="204"/>
      <c r="D1717" s="215" t="s">
        <v>180</v>
      </c>
      <c r="E1717" s="216" t="s">
        <v>21</v>
      </c>
      <c r="F1717" s="217" t="s">
        <v>2428</v>
      </c>
      <c r="G1717" s="204"/>
      <c r="H1717" s="218">
        <v>3.32</v>
      </c>
      <c r="I1717" s="209"/>
      <c r="J1717" s="204"/>
      <c r="K1717" s="204"/>
      <c r="L1717" s="210"/>
      <c r="M1717" s="211"/>
      <c r="N1717" s="212"/>
      <c r="O1717" s="212"/>
      <c r="P1717" s="212"/>
      <c r="Q1717" s="212"/>
      <c r="R1717" s="212"/>
      <c r="S1717" s="212"/>
      <c r="T1717" s="213"/>
      <c r="AT1717" s="214" t="s">
        <v>180</v>
      </c>
      <c r="AU1717" s="214" t="s">
        <v>79</v>
      </c>
      <c r="AV1717" s="11" t="s">
        <v>79</v>
      </c>
      <c r="AW1717" s="11" t="s">
        <v>33</v>
      </c>
      <c r="AX1717" s="11" t="s">
        <v>69</v>
      </c>
      <c r="AY1717" s="214" t="s">
        <v>171</v>
      </c>
    </row>
    <row r="1718" spans="2:65" s="11" customFormat="1">
      <c r="B1718" s="203"/>
      <c r="C1718" s="204"/>
      <c r="D1718" s="215" t="s">
        <v>180</v>
      </c>
      <c r="E1718" s="216" t="s">
        <v>21</v>
      </c>
      <c r="F1718" s="217" t="s">
        <v>2429</v>
      </c>
      <c r="G1718" s="204"/>
      <c r="H1718" s="218">
        <v>1.88</v>
      </c>
      <c r="I1718" s="209"/>
      <c r="J1718" s="204"/>
      <c r="K1718" s="204"/>
      <c r="L1718" s="210"/>
      <c r="M1718" s="211"/>
      <c r="N1718" s="212"/>
      <c r="O1718" s="212"/>
      <c r="P1718" s="212"/>
      <c r="Q1718" s="212"/>
      <c r="R1718" s="212"/>
      <c r="S1718" s="212"/>
      <c r="T1718" s="213"/>
      <c r="AT1718" s="214" t="s">
        <v>180</v>
      </c>
      <c r="AU1718" s="214" t="s">
        <v>79</v>
      </c>
      <c r="AV1718" s="11" t="s">
        <v>79</v>
      </c>
      <c r="AW1718" s="11" t="s">
        <v>33</v>
      </c>
      <c r="AX1718" s="11" t="s">
        <v>69</v>
      </c>
      <c r="AY1718" s="214" t="s">
        <v>171</v>
      </c>
    </row>
    <row r="1719" spans="2:65" s="11" customFormat="1">
      <c r="B1719" s="203"/>
      <c r="C1719" s="204"/>
      <c r="D1719" s="205" t="s">
        <v>180</v>
      </c>
      <c r="E1719" s="204"/>
      <c r="F1719" s="207" t="s">
        <v>2430</v>
      </c>
      <c r="G1719" s="204"/>
      <c r="H1719" s="208">
        <v>5.98</v>
      </c>
      <c r="I1719" s="209"/>
      <c r="J1719" s="204"/>
      <c r="K1719" s="204"/>
      <c r="L1719" s="210"/>
      <c r="M1719" s="211"/>
      <c r="N1719" s="212"/>
      <c r="O1719" s="212"/>
      <c r="P1719" s="212"/>
      <c r="Q1719" s="212"/>
      <c r="R1719" s="212"/>
      <c r="S1719" s="212"/>
      <c r="T1719" s="213"/>
      <c r="AT1719" s="214" t="s">
        <v>180</v>
      </c>
      <c r="AU1719" s="214" t="s">
        <v>79</v>
      </c>
      <c r="AV1719" s="11" t="s">
        <v>79</v>
      </c>
      <c r="AW1719" s="11" t="s">
        <v>6</v>
      </c>
      <c r="AX1719" s="11" t="s">
        <v>77</v>
      </c>
      <c r="AY1719" s="214" t="s">
        <v>171</v>
      </c>
    </row>
    <row r="1720" spans="2:65" s="1" customFormat="1" ht="22.5" customHeight="1">
      <c r="B1720" s="39"/>
      <c r="C1720" s="191" t="s">
        <v>2431</v>
      </c>
      <c r="D1720" s="191" t="s">
        <v>173</v>
      </c>
      <c r="E1720" s="192" t="s">
        <v>2432</v>
      </c>
      <c r="F1720" s="193" t="s">
        <v>2433</v>
      </c>
      <c r="G1720" s="194" t="s">
        <v>219</v>
      </c>
      <c r="H1720" s="195">
        <v>7.375</v>
      </c>
      <c r="I1720" s="196"/>
      <c r="J1720" s="197">
        <f>ROUND(I1720*H1720,2)</f>
        <v>0</v>
      </c>
      <c r="K1720" s="193" t="s">
        <v>177</v>
      </c>
      <c r="L1720" s="59"/>
      <c r="M1720" s="198" t="s">
        <v>21</v>
      </c>
      <c r="N1720" s="199" t="s">
        <v>40</v>
      </c>
      <c r="O1720" s="40"/>
      <c r="P1720" s="200">
        <f>O1720*H1720</f>
        <v>0</v>
      </c>
      <c r="Q1720" s="200">
        <v>0</v>
      </c>
      <c r="R1720" s="200">
        <f>Q1720*H1720</f>
        <v>0</v>
      </c>
      <c r="S1720" s="200">
        <v>0</v>
      </c>
      <c r="T1720" s="201">
        <f>S1720*H1720</f>
        <v>0</v>
      </c>
      <c r="AR1720" s="22" t="s">
        <v>249</v>
      </c>
      <c r="AT1720" s="22" t="s">
        <v>173</v>
      </c>
      <c r="AU1720" s="22" t="s">
        <v>79</v>
      </c>
      <c r="AY1720" s="22" t="s">
        <v>171</v>
      </c>
      <c r="BE1720" s="202">
        <f>IF(N1720="základní",J1720,0)</f>
        <v>0</v>
      </c>
      <c r="BF1720" s="202">
        <f>IF(N1720="snížená",J1720,0)</f>
        <v>0</v>
      </c>
      <c r="BG1720" s="202">
        <f>IF(N1720="zákl. přenesená",J1720,0)</f>
        <v>0</v>
      </c>
      <c r="BH1720" s="202">
        <f>IF(N1720="sníž. přenesená",J1720,0)</f>
        <v>0</v>
      </c>
      <c r="BI1720" s="202">
        <f>IF(N1720="nulová",J1720,0)</f>
        <v>0</v>
      </c>
      <c r="BJ1720" s="22" t="s">
        <v>77</v>
      </c>
      <c r="BK1720" s="202">
        <f>ROUND(I1720*H1720,2)</f>
        <v>0</v>
      </c>
      <c r="BL1720" s="22" t="s">
        <v>249</v>
      </c>
      <c r="BM1720" s="22" t="s">
        <v>2434</v>
      </c>
    </row>
    <row r="1721" spans="2:65" s="10" customFormat="1" ht="29.85" customHeight="1">
      <c r="B1721" s="174"/>
      <c r="C1721" s="175"/>
      <c r="D1721" s="188" t="s">
        <v>68</v>
      </c>
      <c r="E1721" s="189" t="s">
        <v>2435</v>
      </c>
      <c r="F1721" s="189" t="s">
        <v>2436</v>
      </c>
      <c r="G1721" s="175"/>
      <c r="H1721" s="175"/>
      <c r="I1721" s="178"/>
      <c r="J1721" s="190">
        <f>BK1721</f>
        <v>0</v>
      </c>
      <c r="K1721" s="175"/>
      <c r="L1721" s="180"/>
      <c r="M1721" s="181"/>
      <c r="N1721" s="182"/>
      <c r="O1721" s="182"/>
      <c r="P1721" s="183">
        <f>SUM(P1722:P1749)</f>
        <v>0</v>
      </c>
      <c r="Q1721" s="182"/>
      <c r="R1721" s="183">
        <f>SUM(R1722:R1749)</f>
        <v>4.4496000000000008E-2</v>
      </c>
      <c r="S1721" s="182"/>
      <c r="T1721" s="184">
        <f>SUM(T1722:T1749)</f>
        <v>0</v>
      </c>
      <c r="AR1721" s="185" t="s">
        <v>79</v>
      </c>
      <c r="AT1721" s="186" t="s">
        <v>68</v>
      </c>
      <c r="AU1721" s="186" t="s">
        <v>77</v>
      </c>
      <c r="AY1721" s="185" t="s">
        <v>171</v>
      </c>
      <c r="BK1721" s="187">
        <f>SUM(BK1722:BK1749)</f>
        <v>0</v>
      </c>
    </row>
    <row r="1722" spans="2:65" s="1" customFormat="1" ht="22.5" customHeight="1">
      <c r="B1722" s="39"/>
      <c r="C1722" s="191" t="s">
        <v>2437</v>
      </c>
      <c r="D1722" s="191" t="s">
        <v>173</v>
      </c>
      <c r="E1722" s="192" t="s">
        <v>2438</v>
      </c>
      <c r="F1722" s="193" t="s">
        <v>2439</v>
      </c>
      <c r="G1722" s="194" t="s">
        <v>176</v>
      </c>
      <c r="H1722" s="195">
        <v>3.2</v>
      </c>
      <c r="I1722" s="196"/>
      <c r="J1722" s="197">
        <f>ROUND(I1722*H1722,2)</f>
        <v>0</v>
      </c>
      <c r="K1722" s="193" t="s">
        <v>177</v>
      </c>
      <c r="L1722" s="59"/>
      <c r="M1722" s="198" t="s">
        <v>21</v>
      </c>
      <c r="N1722" s="199" t="s">
        <v>40</v>
      </c>
      <c r="O1722" s="40"/>
      <c r="P1722" s="200">
        <f>O1722*H1722</f>
        <v>0</v>
      </c>
      <c r="Q1722" s="200">
        <v>2.0000000000000002E-5</v>
      </c>
      <c r="R1722" s="200">
        <f>Q1722*H1722</f>
        <v>6.4000000000000011E-5</v>
      </c>
      <c r="S1722" s="200">
        <v>0</v>
      </c>
      <c r="T1722" s="201">
        <f>S1722*H1722</f>
        <v>0</v>
      </c>
      <c r="AR1722" s="22" t="s">
        <v>249</v>
      </c>
      <c r="AT1722" s="22" t="s">
        <v>173</v>
      </c>
      <c r="AU1722" s="22" t="s">
        <v>79</v>
      </c>
      <c r="AY1722" s="22" t="s">
        <v>171</v>
      </c>
      <c r="BE1722" s="202">
        <f>IF(N1722="základní",J1722,0)</f>
        <v>0</v>
      </c>
      <c r="BF1722" s="202">
        <f>IF(N1722="snížená",J1722,0)</f>
        <v>0</v>
      </c>
      <c r="BG1722" s="202">
        <f>IF(N1722="zákl. přenesená",J1722,0)</f>
        <v>0</v>
      </c>
      <c r="BH1722" s="202">
        <f>IF(N1722="sníž. přenesená",J1722,0)</f>
        <v>0</v>
      </c>
      <c r="BI1722" s="202">
        <f>IF(N1722="nulová",J1722,0)</f>
        <v>0</v>
      </c>
      <c r="BJ1722" s="22" t="s">
        <v>77</v>
      </c>
      <c r="BK1722" s="202">
        <f>ROUND(I1722*H1722,2)</f>
        <v>0</v>
      </c>
      <c r="BL1722" s="22" t="s">
        <v>249</v>
      </c>
      <c r="BM1722" s="22" t="s">
        <v>2440</v>
      </c>
    </row>
    <row r="1723" spans="2:65" s="11" customFormat="1">
      <c r="B1723" s="203"/>
      <c r="C1723" s="204"/>
      <c r="D1723" s="205" t="s">
        <v>180</v>
      </c>
      <c r="E1723" s="206" t="s">
        <v>21</v>
      </c>
      <c r="F1723" s="207" t="s">
        <v>2441</v>
      </c>
      <c r="G1723" s="204"/>
      <c r="H1723" s="208">
        <v>3.2</v>
      </c>
      <c r="I1723" s="209"/>
      <c r="J1723" s="204"/>
      <c r="K1723" s="204"/>
      <c r="L1723" s="210"/>
      <c r="M1723" s="211"/>
      <c r="N1723" s="212"/>
      <c r="O1723" s="212"/>
      <c r="P1723" s="212"/>
      <c r="Q1723" s="212"/>
      <c r="R1723" s="212"/>
      <c r="S1723" s="212"/>
      <c r="T1723" s="213"/>
      <c r="AT1723" s="214" t="s">
        <v>180</v>
      </c>
      <c r="AU1723" s="214" t="s">
        <v>79</v>
      </c>
      <c r="AV1723" s="11" t="s">
        <v>79</v>
      </c>
      <c r="AW1723" s="11" t="s">
        <v>33</v>
      </c>
      <c r="AX1723" s="11" t="s">
        <v>69</v>
      </c>
      <c r="AY1723" s="214" t="s">
        <v>171</v>
      </c>
    </row>
    <row r="1724" spans="2:65" s="1" customFormat="1" ht="22.5" customHeight="1">
      <c r="B1724" s="39"/>
      <c r="C1724" s="191" t="s">
        <v>2442</v>
      </c>
      <c r="D1724" s="191" t="s">
        <v>173</v>
      </c>
      <c r="E1724" s="192" t="s">
        <v>2443</v>
      </c>
      <c r="F1724" s="193" t="s">
        <v>2444</v>
      </c>
      <c r="G1724" s="194" t="s">
        <v>176</v>
      </c>
      <c r="H1724" s="195">
        <v>3.2</v>
      </c>
      <c r="I1724" s="196"/>
      <c r="J1724" s="197">
        <f>ROUND(I1724*H1724,2)</f>
        <v>0</v>
      </c>
      <c r="K1724" s="193" t="s">
        <v>177</v>
      </c>
      <c r="L1724" s="59"/>
      <c r="M1724" s="198" t="s">
        <v>21</v>
      </c>
      <c r="N1724" s="199" t="s">
        <v>40</v>
      </c>
      <c r="O1724" s="40"/>
      <c r="P1724" s="200">
        <f>O1724*H1724</f>
        <v>0</v>
      </c>
      <c r="Q1724" s="200">
        <v>2.0000000000000002E-5</v>
      </c>
      <c r="R1724" s="200">
        <f>Q1724*H1724</f>
        <v>6.4000000000000011E-5</v>
      </c>
      <c r="S1724" s="200">
        <v>0</v>
      </c>
      <c r="T1724" s="201">
        <f>S1724*H1724</f>
        <v>0</v>
      </c>
      <c r="AR1724" s="22" t="s">
        <v>249</v>
      </c>
      <c r="AT1724" s="22" t="s">
        <v>173</v>
      </c>
      <c r="AU1724" s="22" t="s">
        <v>79</v>
      </c>
      <c r="AY1724" s="22" t="s">
        <v>171</v>
      </c>
      <c r="BE1724" s="202">
        <f>IF(N1724="základní",J1724,0)</f>
        <v>0</v>
      </c>
      <c r="BF1724" s="202">
        <f>IF(N1724="snížená",J1724,0)</f>
        <v>0</v>
      </c>
      <c r="BG1724" s="202">
        <f>IF(N1724="zákl. přenesená",J1724,0)</f>
        <v>0</v>
      </c>
      <c r="BH1724" s="202">
        <f>IF(N1724="sníž. přenesená",J1724,0)</f>
        <v>0</v>
      </c>
      <c r="BI1724" s="202">
        <f>IF(N1724="nulová",J1724,0)</f>
        <v>0</v>
      </c>
      <c r="BJ1724" s="22" t="s">
        <v>77</v>
      </c>
      <c r="BK1724" s="202">
        <f>ROUND(I1724*H1724,2)</f>
        <v>0</v>
      </c>
      <c r="BL1724" s="22" t="s">
        <v>249</v>
      </c>
      <c r="BM1724" s="22" t="s">
        <v>2445</v>
      </c>
    </row>
    <row r="1725" spans="2:65" s="11" customFormat="1">
      <c r="B1725" s="203"/>
      <c r="C1725" s="204"/>
      <c r="D1725" s="205" t="s">
        <v>180</v>
      </c>
      <c r="E1725" s="206" t="s">
        <v>21</v>
      </c>
      <c r="F1725" s="207" t="s">
        <v>2441</v>
      </c>
      <c r="G1725" s="204"/>
      <c r="H1725" s="208">
        <v>3.2</v>
      </c>
      <c r="I1725" s="209"/>
      <c r="J1725" s="204"/>
      <c r="K1725" s="204"/>
      <c r="L1725" s="210"/>
      <c r="M1725" s="211"/>
      <c r="N1725" s="212"/>
      <c r="O1725" s="212"/>
      <c r="P1725" s="212"/>
      <c r="Q1725" s="212"/>
      <c r="R1725" s="212"/>
      <c r="S1725" s="212"/>
      <c r="T1725" s="213"/>
      <c r="AT1725" s="214" t="s">
        <v>180</v>
      </c>
      <c r="AU1725" s="214" t="s">
        <v>79</v>
      </c>
      <c r="AV1725" s="11" t="s">
        <v>79</v>
      </c>
      <c r="AW1725" s="11" t="s">
        <v>33</v>
      </c>
      <c r="AX1725" s="11" t="s">
        <v>69</v>
      </c>
      <c r="AY1725" s="214" t="s">
        <v>171</v>
      </c>
    </row>
    <row r="1726" spans="2:65" s="1" customFormat="1" ht="31.5" customHeight="1">
      <c r="B1726" s="39"/>
      <c r="C1726" s="191" t="s">
        <v>2446</v>
      </c>
      <c r="D1726" s="191" t="s">
        <v>173</v>
      </c>
      <c r="E1726" s="192" t="s">
        <v>2447</v>
      </c>
      <c r="F1726" s="193" t="s">
        <v>2448</v>
      </c>
      <c r="G1726" s="194" t="s">
        <v>176</v>
      </c>
      <c r="H1726" s="195">
        <v>3.2</v>
      </c>
      <c r="I1726" s="196"/>
      <c r="J1726" s="197">
        <f>ROUND(I1726*H1726,2)</f>
        <v>0</v>
      </c>
      <c r="K1726" s="193" t="s">
        <v>177</v>
      </c>
      <c r="L1726" s="59"/>
      <c r="M1726" s="198" t="s">
        <v>21</v>
      </c>
      <c r="N1726" s="199" t="s">
        <v>40</v>
      </c>
      <c r="O1726" s="40"/>
      <c r="P1726" s="200">
        <f>O1726*H1726</f>
        <v>0</v>
      </c>
      <c r="Q1726" s="200">
        <v>1.7000000000000001E-4</v>
      </c>
      <c r="R1726" s="200">
        <f>Q1726*H1726</f>
        <v>5.440000000000001E-4</v>
      </c>
      <c r="S1726" s="200">
        <v>0</v>
      </c>
      <c r="T1726" s="201">
        <f>S1726*H1726</f>
        <v>0</v>
      </c>
      <c r="AR1726" s="22" t="s">
        <v>249</v>
      </c>
      <c r="AT1726" s="22" t="s">
        <v>173</v>
      </c>
      <c r="AU1726" s="22" t="s">
        <v>79</v>
      </c>
      <c r="AY1726" s="22" t="s">
        <v>171</v>
      </c>
      <c r="BE1726" s="202">
        <f>IF(N1726="základní",J1726,0)</f>
        <v>0</v>
      </c>
      <c r="BF1726" s="202">
        <f>IF(N1726="snížená",J1726,0)</f>
        <v>0</v>
      </c>
      <c r="BG1726" s="202">
        <f>IF(N1726="zákl. přenesená",J1726,0)</f>
        <v>0</v>
      </c>
      <c r="BH1726" s="202">
        <f>IF(N1726="sníž. přenesená",J1726,0)</f>
        <v>0</v>
      </c>
      <c r="BI1726" s="202">
        <f>IF(N1726="nulová",J1726,0)</f>
        <v>0</v>
      </c>
      <c r="BJ1726" s="22" t="s">
        <v>77</v>
      </c>
      <c r="BK1726" s="202">
        <f>ROUND(I1726*H1726,2)</f>
        <v>0</v>
      </c>
      <c r="BL1726" s="22" t="s">
        <v>249</v>
      </c>
      <c r="BM1726" s="22" t="s">
        <v>2449</v>
      </c>
    </row>
    <row r="1727" spans="2:65" s="11" customFormat="1">
      <c r="B1727" s="203"/>
      <c r="C1727" s="204"/>
      <c r="D1727" s="205" t="s">
        <v>180</v>
      </c>
      <c r="E1727" s="206" t="s">
        <v>21</v>
      </c>
      <c r="F1727" s="207" t="s">
        <v>2441</v>
      </c>
      <c r="G1727" s="204"/>
      <c r="H1727" s="208">
        <v>3.2</v>
      </c>
      <c r="I1727" s="209"/>
      <c r="J1727" s="204"/>
      <c r="K1727" s="204"/>
      <c r="L1727" s="210"/>
      <c r="M1727" s="211"/>
      <c r="N1727" s="212"/>
      <c r="O1727" s="212"/>
      <c r="P1727" s="212"/>
      <c r="Q1727" s="212"/>
      <c r="R1727" s="212"/>
      <c r="S1727" s="212"/>
      <c r="T1727" s="213"/>
      <c r="AT1727" s="214" t="s">
        <v>180</v>
      </c>
      <c r="AU1727" s="214" t="s">
        <v>79</v>
      </c>
      <c r="AV1727" s="11" t="s">
        <v>79</v>
      </c>
      <c r="AW1727" s="11" t="s">
        <v>33</v>
      </c>
      <c r="AX1727" s="11" t="s">
        <v>69</v>
      </c>
      <c r="AY1727" s="214" t="s">
        <v>171</v>
      </c>
    </row>
    <row r="1728" spans="2:65" s="1" customFormat="1" ht="22.5" customHeight="1">
      <c r="B1728" s="39"/>
      <c r="C1728" s="191" t="s">
        <v>2450</v>
      </c>
      <c r="D1728" s="191" t="s">
        <v>173</v>
      </c>
      <c r="E1728" s="192" t="s">
        <v>2451</v>
      </c>
      <c r="F1728" s="193" t="s">
        <v>2452</v>
      </c>
      <c r="G1728" s="194" t="s">
        <v>176</v>
      </c>
      <c r="H1728" s="195">
        <v>3.2</v>
      </c>
      <c r="I1728" s="196"/>
      <c r="J1728" s="197">
        <f>ROUND(I1728*H1728,2)</f>
        <v>0</v>
      </c>
      <c r="K1728" s="193" t="s">
        <v>177</v>
      </c>
      <c r="L1728" s="59"/>
      <c r="M1728" s="198" t="s">
        <v>21</v>
      </c>
      <c r="N1728" s="199" t="s">
        <v>40</v>
      </c>
      <c r="O1728" s="40"/>
      <c r="P1728" s="200">
        <f>O1728*H1728</f>
        <v>0</v>
      </c>
      <c r="Q1728" s="200">
        <v>1.3999999999999999E-4</v>
      </c>
      <c r="R1728" s="200">
        <f>Q1728*H1728</f>
        <v>4.4799999999999999E-4</v>
      </c>
      <c r="S1728" s="200">
        <v>0</v>
      </c>
      <c r="T1728" s="201">
        <f>S1728*H1728</f>
        <v>0</v>
      </c>
      <c r="AR1728" s="22" t="s">
        <v>249</v>
      </c>
      <c r="AT1728" s="22" t="s">
        <v>173</v>
      </c>
      <c r="AU1728" s="22" t="s">
        <v>79</v>
      </c>
      <c r="AY1728" s="22" t="s">
        <v>171</v>
      </c>
      <c r="BE1728" s="202">
        <f>IF(N1728="základní",J1728,0)</f>
        <v>0</v>
      </c>
      <c r="BF1728" s="202">
        <f>IF(N1728="snížená",J1728,0)</f>
        <v>0</v>
      </c>
      <c r="BG1728" s="202">
        <f>IF(N1728="zákl. přenesená",J1728,0)</f>
        <v>0</v>
      </c>
      <c r="BH1728" s="202">
        <f>IF(N1728="sníž. přenesená",J1728,0)</f>
        <v>0</v>
      </c>
      <c r="BI1728" s="202">
        <f>IF(N1728="nulová",J1728,0)</f>
        <v>0</v>
      </c>
      <c r="BJ1728" s="22" t="s">
        <v>77</v>
      </c>
      <c r="BK1728" s="202">
        <f>ROUND(I1728*H1728,2)</f>
        <v>0</v>
      </c>
      <c r="BL1728" s="22" t="s">
        <v>249</v>
      </c>
      <c r="BM1728" s="22" t="s">
        <v>2453</v>
      </c>
    </row>
    <row r="1729" spans="2:65" s="11" customFormat="1">
      <c r="B1729" s="203"/>
      <c r="C1729" s="204"/>
      <c r="D1729" s="205" t="s">
        <v>180</v>
      </c>
      <c r="E1729" s="206" t="s">
        <v>21</v>
      </c>
      <c r="F1729" s="207" t="s">
        <v>2441</v>
      </c>
      <c r="G1729" s="204"/>
      <c r="H1729" s="208">
        <v>3.2</v>
      </c>
      <c r="I1729" s="209"/>
      <c r="J1729" s="204"/>
      <c r="K1729" s="204"/>
      <c r="L1729" s="210"/>
      <c r="M1729" s="211"/>
      <c r="N1729" s="212"/>
      <c r="O1729" s="212"/>
      <c r="P1729" s="212"/>
      <c r="Q1729" s="212"/>
      <c r="R1729" s="212"/>
      <c r="S1729" s="212"/>
      <c r="T1729" s="213"/>
      <c r="AT1729" s="214" t="s">
        <v>180</v>
      </c>
      <c r="AU1729" s="214" t="s">
        <v>79</v>
      </c>
      <c r="AV1729" s="11" t="s">
        <v>79</v>
      </c>
      <c r="AW1729" s="11" t="s">
        <v>33</v>
      </c>
      <c r="AX1729" s="11" t="s">
        <v>69</v>
      </c>
      <c r="AY1729" s="214" t="s">
        <v>171</v>
      </c>
    </row>
    <row r="1730" spans="2:65" s="1" customFormat="1" ht="22.5" customHeight="1">
      <c r="B1730" s="39"/>
      <c r="C1730" s="191" t="s">
        <v>2454</v>
      </c>
      <c r="D1730" s="191" t="s">
        <v>173</v>
      </c>
      <c r="E1730" s="192" t="s">
        <v>2455</v>
      </c>
      <c r="F1730" s="193" t="s">
        <v>2456</v>
      </c>
      <c r="G1730" s="194" t="s">
        <v>176</v>
      </c>
      <c r="H1730" s="195">
        <v>3.2</v>
      </c>
      <c r="I1730" s="196"/>
      <c r="J1730" s="197">
        <f>ROUND(I1730*H1730,2)</f>
        <v>0</v>
      </c>
      <c r="K1730" s="193" t="s">
        <v>177</v>
      </c>
      <c r="L1730" s="59"/>
      <c r="M1730" s="198" t="s">
        <v>21</v>
      </c>
      <c r="N1730" s="199" t="s">
        <v>40</v>
      </c>
      <c r="O1730" s="40"/>
      <c r="P1730" s="200">
        <f>O1730*H1730</f>
        <v>0</v>
      </c>
      <c r="Q1730" s="200">
        <v>2.5000000000000001E-4</v>
      </c>
      <c r="R1730" s="200">
        <f>Q1730*H1730</f>
        <v>8.0000000000000004E-4</v>
      </c>
      <c r="S1730" s="200">
        <v>0</v>
      </c>
      <c r="T1730" s="201">
        <f>S1730*H1730</f>
        <v>0</v>
      </c>
      <c r="AR1730" s="22" t="s">
        <v>249</v>
      </c>
      <c r="AT1730" s="22" t="s">
        <v>173</v>
      </c>
      <c r="AU1730" s="22" t="s">
        <v>79</v>
      </c>
      <c r="AY1730" s="22" t="s">
        <v>171</v>
      </c>
      <c r="BE1730" s="202">
        <f>IF(N1730="základní",J1730,0)</f>
        <v>0</v>
      </c>
      <c r="BF1730" s="202">
        <f>IF(N1730="snížená",J1730,0)</f>
        <v>0</v>
      </c>
      <c r="BG1730" s="202">
        <f>IF(N1730="zákl. přenesená",J1730,0)</f>
        <v>0</v>
      </c>
      <c r="BH1730" s="202">
        <f>IF(N1730="sníž. přenesená",J1730,0)</f>
        <v>0</v>
      </c>
      <c r="BI1730" s="202">
        <f>IF(N1730="nulová",J1730,0)</f>
        <v>0</v>
      </c>
      <c r="BJ1730" s="22" t="s">
        <v>77</v>
      </c>
      <c r="BK1730" s="202">
        <f>ROUND(I1730*H1730,2)</f>
        <v>0</v>
      </c>
      <c r="BL1730" s="22" t="s">
        <v>249</v>
      </c>
      <c r="BM1730" s="22" t="s">
        <v>2457</v>
      </c>
    </row>
    <row r="1731" spans="2:65" s="11" customFormat="1">
      <c r="B1731" s="203"/>
      <c r="C1731" s="204"/>
      <c r="D1731" s="205" t="s">
        <v>180</v>
      </c>
      <c r="E1731" s="206" t="s">
        <v>21</v>
      </c>
      <c r="F1731" s="207" t="s">
        <v>2441</v>
      </c>
      <c r="G1731" s="204"/>
      <c r="H1731" s="208">
        <v>3.2</v>
      </c>
      <c r="I1731" s="209"/>
      <c r="J1731" s="204"/>
      <c r="K1731" s="204"/>
      <c r="L1731" s="210"/>
      <c r="M1731" s="211"/>
      <c r="N1731" s="212"/>
      <c r="O1731" s="212"/>
      <c r="P1731" s="212"/>
      <c r="Q1731" s="212"/>
      <c r="R1731" s="212"/>
      <c r="S1731" s="212"/>
      <c r="T1731" s="213"/>
      <c r="AT1731" s="214" t="s">
        <v>180</v>
      </c>
      <c r="AU1731" s="214" t="s">
        <v>79</v>
      </c>
      <c r="AV1731" s="11" t="s">
        <v>79</v>
      </c>
      <c r="AW1731" s="11" t="s">
        <v>33</v>
      </c>
      <c r="AX1731" s="11" t="s">
        <v>69</v>
      </c>
      <c r="AY1731" s="214" t="s">
        <v>171</v>
      </c>
    </row>
    <row r="1732" spans="2:65" s="1" customFormat="1" ht="22.5" customHeight="1">
      <c r="B1732" s="39"/>
      <c r="C1732" s="191" t="s">
        <v>2458</v>
      </c>
      <c r="D1732" s="191" t="s">
        <v>173</v>
      </c>
      <c r="E1732" s="192" t="s">
        <v>2459</v>
      </c>
      <c r="F1732" s="193" t="s">
        <v>2460</v>
      </c>
      <c r="G1732" s="194" t="s">
        <v>411</v>
      </c>
      <c r="H1732" s="195">
        <v>19.2</v>
      </c>
      <c r="I1732" s="196"/>
      <c r="J1732" s="197">
        <f>ROUND(I1732*H1732,2)</f>
        <v>0</v>
      </c>
      <c r="K1732" s="193" t="s">
        <v>177</v>
      </c>
      <c r="L1732" s="59"/>
      <c r="M1732" s="198" t="s">
        <v>21</v>
      </c>
      <c r="N1732" s="199" t="s">
        <v>40</v>
      </c>
      <c r="O1732" s="40"/>
      <c r="P1732" s="200">
        <f>O1732*H1732</f>
        <v>0</v>
      </c>
      <c r="Q1732" s="200">
        <v>3.0000000000000001E-5</v>
      </c>
      <c r="R1732" s="200">
        <f>Q1732*H1732</f>
        <v>5.7600000000000001E-4</v>
      </c>
      <c r="S1732" s="200">
        <v>0</v>
      </c>
      <c r="T1732" s="201">
        <f>S1732*H1732</f>
        <v>0</v>
      </c>
      <c r="AR1732" s="22" t="s">
        <v>249</v>
      </c>
      <c r="AT1732" s="22" t="s">
        <v>173</v>
      </c>
      <c r="AU1732" s="22" t="s">
        <v>79</v>
      </c>
      <c r="AY1732" s="22" t="s">
        <v>171</v>
      </c>
      <c r="BE1732" s="202">
        <f>IF(N1732="základní",J1732,0)</f>
        <v>0</v>
      </c>
      <c r="BF1732" s="202">
        <f>IF(N1732="snížená",J1732,0)</f>
        <v>0</v>
      </c>
      <c r="BG1732" s="202">
        <f>IF(N1732="zákl. přenesená",J1732,0)</f>
        <v>0</v>
      </c>
      <c r="BH1732" s="202">
        <f>IF(N1732="sníž. přenesená",J1732,0)</f>
        <v>0</v>
      </c>
      <c r="BI1732" s="202">
        <f>IF(N1732="nulová",J1732,0)</f>
        <v>0</v>
      </c>
      <c r="BJ1732" s="22" t="s">
        <v>77</v>
      </c>
      <c r="BK1732" s="202">
        <f>ROUND(I1732*H1732,2)</f>
        <v>0</v>
      </c>
      <c r="BL1732" s="22" t="s">
        <v>249</v>
      </c>
      <c r="BM1732" s="22" t="s">
        <v>2461</v>
      </c>
    </row>
    <row r="1733" spans="2:65" s="11" customFormat="1">
      <c r="B1733" s="203"/>
      <c r="C1733" s="204"/>
      <c r="D1733" s="205" t="s">
        <v>180</v>
      </c>
      <c r="E1733" s="206" t="s">
        <v>21</v>
      </c>
      <c r="F1733" s="207" t="s">
        <v>2462</v>
      </c>
      <c r="G1733" s="204"/>
      <c r="H1733" s="208">
        <v>19.2</v>
      </c>
      <c r="I1733" s="209"/>
      <c r="J1733" s="204"/>
      <c r="K1733" s="204"/>
      <c r="L1733" s="210"/>
      <c r="M1733" s="211"/>
      <c r="N1733" s="212"/>
      <c r="O1733" s="212"/>
      <c r="P1733" s="212"/>
      <c r="Q1733" s="212"/>
      <c r="R1733" s="212"/>
      <c r="S1733" s="212"/>
      <c r="T1733" s="213"/>
      <c r="AT1733" s="214" t="s">
        <v>180</v>
      </c>
      <c r="AU1733" s="214" t="s">
        <v>79</v>
      </c>
      <c r="AV1733" s="11" t="s">
        <v>79</v>
      </c>
      <c r="AW1733" s="11" t="s">
        <v>33</v>
      </c>
      <c r="AX1733" s="11" t="s">
        <v>69</v>
      </c>
      <c r="AY1733" s="214" t="s">
        <v>171</v>
      </c>
    </row>
    <row r="1734" spans="2:65" s="1" customFormat="1" ht="22.5" customHeight="1">
      <c r="B1734" s="39"/>
      <c r="C1734" s="191" t="s">
        <v>2463</v>
      </c>
      <c r="D1734" s="191" t="s">
        <v>173</v>
      </c>
      <c r="E1734" s="192" t="s">
        <v>2464</v>
      </c>
      <c r="F1734" s="193" t="s">
        <v>2465</v>
      </c>
      <c r="G1734" s="194" t="s">
        <v>176</v>
      </c>
      <c r="H1734" s="195">
        <v>87.5</v>
      </c>
      <c r="I1734" s="196"/>
      <c r="J1734" s="197">
        <f>ROUND(I1734*H1734,2)</f>
        <v>0</v>
      </c>
      <c r="K1734" s="193" t="s">
        <v>177</v>
      </c>
      <c r="L1734" s="59"/>
      <c r="M1734" s="198" t="s">
        <v>21</v>
      </c>
      <c r="N1734" s="199" t="s">
        <v>40</v>
      </c>
      <c r="O1734" s="40"/>
      <c r="P1734" s="200">
        <f>O1734*H1734</f>
        <v>0</v>
      </c>
      <c r="Q1734" s="200">
        <v>6.9999999999999994E-5</v>
      </c>
      <c r="R1734" s="200">
        <f>Q1734*H1734</f>
        <v>6.1249999999999994E-3</v>
      </c>
      <c r="S1734" s="200">
        <v>0</v>
      </c>
      <c r="T1734" s="201">
        <f>S1734*H1734</f>
        <v>0</v>
      </c>
      <c r="AR1734" s="22" t="s">
        <v>249</v>
      </c>
      <c r="AT1734" s="22" t="s">
        <v>173</v>
      </c>
      <c r="AU1734" s="22" t="s">
        <v>79</v>
      </c>
      <c r="AY1734" s="22" t="s">
        <v>171</v>
      </c>
      <c r="BE1734" s="202">
        <f>IF(N1734="základní",J1734,0)</f>
        <v>0</v>
      </c>
      <c r="BF1734" s="202">
        <f>IF(N1734="snížená",J1734,0)</f>
        <v>0</v>
      </c>
      <c r="BG1734" s="202">
        <f>IF(N1734="zákl. přenesená",J1734,0)</f>
        <v>0</v>
      </c>
      <c r="BH1734" s="202">
        <f>IF(N1734="sníž. přenesená",J1734,0)</f>
        <v>0</v>
      </c>
      <c r="BI1734" s="202">
        <f>IF(N1734="nulová",J1734,0)</f>
        <v>0</v>
      </c>
      <c r="BJ1734" s="22" t="s">
        <v>77</v>
      </c>
      <c r="BK1734" s="202">
        <f>ROUND(I1734*H1734,2)</f>
        <v>0</v>
      </c>
      <c r="BL1734" s="22" t="s">
        <v>249</v>
      </c>
      <c r="BM1734" s="22" t="s">
        <v>2466</v>
      </c>
    </row>
    <row r="1735" spans="2:65" s="12" customFormat="1">
      <c r="B1735" s="219"/>
      <c r="C1735" s="220"/>
      <c r="D1735" s="215" t="s">
        <v>180</v>
      </c>
      <c r="E1735" s="221" t="s">
        <v>21</v>
      </c>
      <c r="F1735" s="222" t="s">
        <v>2467</v>
      </c>
      <c r="G1735" s="220"/>
      <c r="H1735" s="223" t="s">
        <v>21</v>
      </c>
      <c r="I1735" s="224"/>
      <c r="J1735" s="220"/>
      <c r="K1735" s="220"/>
      <c r="L1735" s="225"/>
      <c r="M1735" s="226"/>
      <c r="N1735" s="227"/>
      <c r="O1735" s="227"/>
      <c r="P1735" s="227"/>
      <c r="Q1735" s="227"/>
      <c r="R1735" s="227"/>
      <c r="S1735" s="227"/>
      <c r="T1735" s="228"/>
      <c r="AT1735" s="229" t="s">
        <v>180</v>
      </c>
      <c r="AU1735" s="229" t="s">
        <v>79</v>
      </c>
      <c r="AV1735" s="12" t="s">
        <v>77</v>
      </c>
      <c r="AW1735" s="12" t="s">
        <v>33</v>
      </c>
      <c r="AX1735" s="12" t="s">
        <v>69</v>
      </c>
      <c r="AY1735" s="229" t="s">
        <v>171</v>
      </c>
    </row>
    <row r="1736" spans="2:65" s="11" customFormat="1">
      <c r="B1736" s="203"/>
      <c r="C1736" s="204"/>
      <c r="D1736" s="215" t="s">
        <v>180</v>
      </c>
      <c r="E1736" s="216" t="s">
        <v>21</v>
      </c>
      <c r="F1736" s="217" t="s">
        <v>2468</v>
      </c>
      <c r="G1736" s="204"/>
      <c r="H1736" s="218">
        <v>42.5</v>
      </c>
      <c r="I1736" s="209"/>
      <c r="J1736" s="204"/>
      <c r="K1736" s="204"/>
      <c r="L1736" s="210"/>
      <c r="M1736" s="211"/>
      <c r="N1736" s="212"/>
      <c r="O1736" s="212"/>
      <c r="P1736" s="212"/>
      <c r="Q1736" s="212"/>
      <c r="R1736" s="212"/>
      <c r="S1736" s="212"/>
      <c r="T1736" s="213"/>
      <c r="AT1736" s="214" t="s">
        <v>180</v>
      </c>
      <c r="AU1736" s="214" t="s">
        <v>79</v>
      </c>
      <c r="AV1736" s="11" t="s">
        <v>79</v>
      </c>
      <c r="AW1736" s="11" t="s">
        <v>33</v>
      </c>
      <c r="AX1736" s="11" t="s">
        <v>69</v>
      </c>
      <c r="AY1736" s="214" t="s">
        <v>171</v>
      </c>
    </row>
    <row r="1737" spans="2:65" s="11" customFormat="1">
      <c r="B1737" s="203"/>
      <c r="C1737" s="204"/>
      <c r="D1737" s="205" t="s">
        <v>180</v>
      </c>
      <c r="E1737" s="206" t="s">
        <v>21</v>
      </c>
      <c r="F1737" s="207" t="s">
        <v>2469</v>
      </c>
      <c r="G1737" s="204"/>
      <c r="H1737" s="208">
        <v>45</v>
      </c>
      <c r="I1737" s="209"/>
      <c r="J1737" s="204"/>
      <c r="K1737" s="204"/>
      <c r="L1737" s="210"/>
      <c r="M1737" s="211"/>
      <c r="N1737" s="212"/>
      <c r="O1737" s="212"/>
      <c r="P1737" s="212"/>
      <c r="Q1737" s="212"/>
      <c r="R1737" s="212"/>
      <c r="S1737" s="212"/>
      <c r="T1737" s="213"/>
      <c r="AT1737" s="214" t="s">
        <v>180</v>
      </c>
      <c r="AU1737" s="214" t="s">
        <v>79</v>
      </c>
      <c r="AV1737" s="11" t="s">
        <v>79</v>
      </c>
      <c r="AW1737" s="11" t="s">
        <v>33</v>
      </c>
      <c r="AX1737" s="11" t="s">
        <v>69</v>
      </c>
      <c r="AY1737" s="214" t="s">
        <v>171</v>
      </c>
    </row>
    <row r="1738" spans="2:65" s="1" customFormat="1" ht="22.5" customHeight="1">
      <c r="B1738" s="39"/>
      <c r="C1738" s="191" t="s">
        <v>2470</v>
      </c>
      <c r="D1738" s="191" t="s">
        <v>173</v>
      </c>
      <c r="E1738" s="192" t="s">
        <v>2471</v>
      </c>
      <c r="F1738" s="193" t="s">
        <v>2472</v>
      </c>
      <c r="G1738" s="194" t="s">
        <v>176</v>
      </c>
      <c r="H1738" s="195">
        <v>87.5</v>
      </c>
      <c r="I1738" s="196"/>
      <c r="J1738" s="197">
        <f>ROUND(I1738*H1738,2)</f>
        <v>0</v>
      </c>
      <c r="K1738" s="193" t="s">
        <v>177</v>
      </c>
      <c r="L1738" s="59"/>
      <c r="M1738" s="198" t="s">
        <v>21</v>
      </c>
      <c r="N1738" s="199" t="s">
        <v>40</v>
      </c>
      <c r="O1738" s="40"/>
      <c r="P1738" s="200">
        <f>O1738*H1738</f>
        <v>0</v>
      </c>
      <c r="Q1738" s="200">
        <v>1.7000000000000001E-4</v>
      </c>
      <c r="R1738" s="200">
        <f>Q1738*H1738</f>
        <v>1.4875000000000001E-2</v>
      </c>
      <c r="S1738" s="200">
        <v>0</v>
      </c>
      <c r="T1738" s="201">
        <f>S1738*H1738</f>
        <v>0</v>
      </c>
      <c r="AR1738" s="22" t="s">
        <v>249</v>
      </c>
      <c r="AT1738" s="22" t="s">
        <v>173</v>
      </c>
      <c r="AU1738" s="22" t="s">
        <v>79</v>
      </c>
      <c r="AY1738" s="22" t="s">
        <v>171</v>
      </c>
      <c r="BE1738" s="202">
        <f>IF(N1738="základní",J1738,0)</f>
        <v>0</v>
      </c>
      <c r="BF1738" s="202">
        <f>IF(N1738="snížená",J1738,0)</f>
        <v>0</v>
      </c>
      <c r="BG1738" s="202">
        <f>IF(N1738="zákl. přenesená",J1738,0)</f>
        <v>0</v>
      </c>
      <c r="BH1738" s="202">
        <f>IF(N1738="sníž. přenesená",J1738,0)</f>
        <v>0</v>
      </c>
      <c r="BI1738" s="202">
        <f>IF(N1738="nulová",J1738,0)</f>
        <v>0</v>
      </c>
      <c r="BJ1738" s="22" t="s">
        <v>77</v>
      </c>
      <c r="BK1738" s="202">
        <f>ROUND(I1738*H1738,2)</f>
        <v>0</v>
      </c>
      <c r="BL1738" s="22" t="s">
        <v>249</v>
      </c>
      <c r="BM1738" s="22" t="s">
        <v>2473</v>
      </c>
    </row>
    <row r="1739" spans="2:65" s="12" customFormat="1">
      <c r="B1739" s="219"/>
      <c r="C1739" s="220"/>
      <c r="D1739" s="215" t="s">
        <v>180</v>
      </c>
      <c r="E1739" s="221" t="s">
        <v>21</v>
      </c>
      <c r="F1739" s="222" t="s">
        <v>2467</v>
      </c>
      <c r="G1739" s="220"/>
      <c r="H1739" s="223" t="s">
        <v>21</v>
      </c>
      <c r="I1739" s="224"/>
      <c r="J1739" s="220"/>
      <c r="K1739" s="220"/>
      <c r="L1739" s="225"/>
      <c r="M1739" s="226"/>
      <c r="N1739" s="227"/>
      <c r="O1739" s="227"/>
      <c r="P1739" s="227"/>
      <c r="Q1739" s="227"/>
      <c r="R1739" s="227"/>
      <c r="S1739" s="227"/>
      <c r="T1739" s="228"/>
      <c r="AT1739" s="229" t="s">
        <v>180</v>
      </c>
      <c r="AU1739" s="229" t="s">
        <v>79</v>
      </c>
      <c r="AV1739" s="12" t="s">
        <v>77</v>
      </c>
      <c r="AW1739" s="12" t="s">
        <v>33</v>
      </c>
      <c r="AX1739" s="12" t="s">
        <v>69</v>
      </c>
      <c r="AY1739" s="229" t="s">
        <v>171</v>
      </c>
    </row>
    <row r="1740" spans="2:65" s="11" customFormat="1">
      <c r="B1740" s="203"/>
      <c r="C1740" s="204"/>
      <c r="D1740" s="215" t="s">
        <v>180</v>
      </c>
      <c r="E1740" s="216" t="s">
        <v>21</v>
      </c>
      <c r="F1740" s="217" t="s">
        <v>2468</v>
      </c>
      <c r="G1740" s="204"/>
      <c r="H1740" s="218">
        <v>42.5</v>
      </c>
      <c r="I1740" s="209"/>
      <c r="J1740" s="204"/>
      <c r="K1740" s="204"/>
      <c r="L1740" s="210"/>
      <c r="M1740" s="211"/>
      <c r="N1740" s="212"/>
      <c r="O1740" s="212"/>
      <c r="P1740" s="212"/>
      <c r="Q1740" s="212"/>
      <c r="R1740" s="212"/>
      <c r="S1740" s="212"/>
      <c r="T1740" s="213"/>
      <c r="AT1740" s="214" t="s">
        <v>180</v>
      </c>
      <c r="AU1740" s="214" t="s">
        <v>79</v>
      </c>
      <c r="AV1740" s="11" t="s">
        <v>79</v>
      </c>
      <c r="AW1740" s="11" t="s">
        <v>33</v>
      </c>
      <c r="AX1740" s="11" t="s">
        <v>69</v>
      </c>
      <c r="AY1740" s="214" t="s">
        <v>171</v>
      </c>
    </row>
    <row r="1741" spans="2:65" s="11" customFormat="1">
      <c r="B1741" s="203"/>
      <c r="C1741" s="204"/>
      <c r="D1741" s="205" t="s">
        <v>180</v>
      </c>
      <c r="E1741" s="206" t="s">
        <v>21</v>
      </c>
      <c r="F1741" s="207" t="s">
        <v>2469</v>
      </c>
      <c r="G1741" s="204"/>
      <c r="H1741" s="208">
        <v>45</v>
      </c>
      <c r="I1741" s="209"/>
      <c r="J1741" s="204"/>
      <c r="K1741" s="204"/>
      <c r="L1741" s="210"/>
      <c r="M1741" s="211"/>
      <c r="N1741" s="212"/>
      <c r="O1741" s="212"/>
      <c r="P1741" s="212"/>
      <c r="Q1741" s="212"/>
      <c r="R1741" s="212"/>
      <c r="S1741" s="212"/>
      <c r="T1741" s="213"/>
      <c r="AT1741" s="214" t="s">
        <v>180</v>
      </c>
      <c r="AU1741" s="214" t="s">
        <v>79</v>
      </c>
      <c r="AV1741" s="11" t="s">
        <v>79</v>
      </c>
      <c r="AW1741" s="11" t="s">
        <v>33</v>
      </c>
      <c r="AX1741" s="11" t="s">
        <v>69</v>
      </c>
      <c r="AY1741" s="214" t="s">
        <v>171</v>
      </c>
    </row>
    <row r="1742" spans="2:65" s="1" customFormat="1" ht="22.5" customHeight="1">
      <c r="B1742" s="39"/>
      <c r="C1742" s="191" t="s">
        <v>2474</v>
      </c>
      <c r="D1742" s="191" t="s">
        <v>173</v>
      </c>
      <c r="E1742" s="192" t="s">
        <v>2475</v>
      </c>
      <c r="F1742" s="193" t="s">
        <v>2476</v>
      </c>
      <c r="G1742" s="194" t="s">
        <v>176</v>
      </c>
      <c r="H1742" s="195">
        <v>87.5</v>
      </c>
      <c r="I1742" s="196"/>
      <c r="J1742" s="197">
        <f>ROUND(I1742*H1742,2)</f>
        <v>0</v>
      </c>
      <c r="K1742" s="193" t="s">
        <v>177</v>
      </c>
      <c r="L1742" s="59"/>
      <c r="M1742" s="198" t="s">
        <v>21</v>
      </c>
      <c r="N1742" s="199" t="s">
        <v>40</v>
      </c>
      <c r="O1742" s="40"/>
      <c r="P1742" s="200">
        <f>O1742*H1742</f>
        <v>0</v>
      </c>
      <c r="Q1742" s="200">
        <v>1.2E-4</v>
      </c>
      <c r="R1742" s="200">
        <f>Q1742*H1742</f>
        <v>1.0500000000000001E-2</v>
      </c>
      <c r="S1742" s="200">
        <v>0</v>
      </c>
      <c r="T1742" s="201">
        <f>S1742*H1742</f>
        <v>0</v>
      </c>
      <c r="AR1742" s="22" t="s">
        <v>249</v>
      </c>
      <c r="AT1742" s="22" t="s">
        <v>173</v>
      </c>
      <c r="AU1742" s="22" t="s">
        <v>79</v>
      </c>
      <c r="AY1742" s="22" t="s">
        <v>171</v>
      </c>
      <c r="BE1742" s="202">
        <f>IF(N1742="základní",J1742,0)</f>
        <v>0</v>
      </c>
      <c r="BF1742" s="202">
        <f>IF(N1742="snížená",J1742,0)</f>
        <v>0</v>
      </c>
      <c r="BG1742" s="202">
        <f>IF(N1742="zákl. přenesená",J1742,0)</f>
        <v>0</v>
      </c>
      <c r="BH1742" s="202">
        <f>IF(N1742="sníž. přenesená",J1742,0)</f>
        <v>0</v>
      </c>
      <c r="BI1742" s="202">
        <f>IF(N1742="nulová",J1742,0)</f>
        <v>0</v>
      </c>
      <c r="BJ1742" s="22" t="s">
        <v>77</v>
      </c>
      <c r="BK1742" s="202">
        <f>ROUND(I1742*H1742,2)</f>
        <v>0</v>
      </c>
      <c r="BL1742" s="22" t="s">
        <v>249</v>
      </c>
      <c r="BM1742" s="22" t="s">
        <v>2477</v>
      </c>
    </row>
    <row r="1743" spans="2:65" s="12" customFormat="1">
      <c r="B1743" s="219"/>
      <c r="C1743" s="220"/>
      <c r="D1743" s="215" t="s">
        <v>180</v>
      </c>
      <c r="E1743" s="221" t="s">
        <v>21</v>
      </c>
      <c r="F1743" s="222" t="s">
        <v>2467</v>
      </c>
      <c r="G1743" s="220"/>
      <c r="H1743" s="223" t="s">
        <v>21</v>
      </c>
      <c r="I1743" s="224"/>
      <c r="J1743" s="220"/>
      <c r="K1743" s="220"/>
      <c r="L1743" s="225"/>
      <c r="M1743" s="226"/>
      <c r="N1743" s="227"/>
      <c r="O1743" s="227"/>
      <c r="P1743" s="227"/>
      <c r="Q1743" s="227"/>
      <c r="R1743" s="227"/>
      <c r="S1743" s="227"/>
      <c r="T1743" s="228"/>
      <c r="AT1743" s="229" t="s">
        <v>180</v>
      </c>
      <c r="AU1743" s="229" t="s">
        <v>79</v>
      </c>
      <c r="AV1743" s="12" t="s">
        <v>77</v>
      </c>
      <c r="AW1743" s="12" t="s">
        <v>33</v>
      </c>
      <c r="AX1743" s="12" t="s">
        <v>69</v>
      </c>
      <c r="AY1743" s="229" t="s">
        <v>171</v>
      </c>
    </row>
    <row r="1744" spans="2:65" s="11" customFormat="1">
      <c r="B1744" s="203"/>
      <c r="C1744" s="204"/>
      <c r="D1744" s="215" t="s">
        <v>180</v>
      </c>
      <c r="E1744" s="216" t="s">
        <v>21</v>
      </c>
      <c r="F1744" s="217" t="s">
        <v>2468</v>
      </c>
      <c r="G1744" s="204"/>
      <c r="H1744" s="218">
        <v>42.5</v>
      </c>
      <c r="I1744" s="209"/>
      <c r="J1744" s="204"/>
      <c r="K1744" s="204"/>
      <c r="L1744" s="210"/>
      <c r="M1744" s="211"/>
      <c r="N1744" s="212"/>
      <c r="O1744" s="212"/>
      <c r="P1744" s="212"/>
      <c r="Q1744" s="212"/>
      <c r="R1744" s="212"/>
      <c r="S1744" s="212"/>
      <c r="T1744" s="213"/>
      <c r="AT1744" s="214" t="s">
        <v>180</v>
      </c>
      <c r="AU1744" s="214" t="s">
        <v>79</v>
      </c>
      <c r="AV1744" s="11" t="s">
        <v>79</v>
      </c>
      <c r="AW1744" s="11" t="s">
        <v>33</v>
      </c>
      <c r="AX1744" s="11" t="s">
        <v>69</v>
      </c>
      <c r="AY1744" s="214" t="s">
        <v>171</v>
      </c>
    </row>
    <row r="1745" spans="2:65" s="11" customFormat="1">
      <c r="B1745" s="203"/>
      <c r="C1745" s="204"/>
      <c r="D1745" s="205" t="s">
        <v>180</v>
      </c>
      <c r="E1745" s="206" t="s">
        <v>21</v>
      </c>
      <c r="F1745" s="207" t="s">
        <v>2469</v>
      </c>
      <c r="G1745" s="204"/>
      <c r="H1745" s="208">
        <v>45</v>
      </c>
      <c r="I1745" s="209"/>
      <c r="J1745" s="204"/>
      <c r="K1745" s="204"/>
      <c r="L1745" s="210"/>
      <c r="M1745" s="211"/>
      <c r="N1745" s="212"/>
      <c r="O1745" s="212"/>
      <c r="P1745" s="212"/>
      <c r="Q1745" s="212"/>
      <c r="R1745" s="212"/>
      <c r="S1745" s="212"/>
      <c r="T1745" s="213"/>
      <c r="AT1745" s="214" t="s">
        <v>180</v>
      </c>
      <c r="AU1745" s="214" t="s">
        <v>79</v>
      </c>
      <c r="AV1745" s="11" t="s">
        <v>79</v>
      </c>
      <c r="AW1745" s="11" t="s">
        <v>33</v>
      </c>
      <c r="AX1745" s="11" t="s">
        <v>69</v>
      </c>
      <c r="AY1745" s="214" t="s">
        <v>171</v>
      </c>
    </row>
    <row r="1746" spans="2:65" s="1" customFormat="1" ht="22.5" customHeight="1">
      <c r="B1746" s="39"/>
      <c r="C1746" s="191" t="s">
        <v>2478</v>
      </c>
      <c r="D1746" s="191" t="s">
        <v>173</v>
      </c>
      <c r="E1746" s="192" t="s">
        <v>2479</v>
      </c>
      <c r="F1746" s="193" t="s">
        <v>2480</v>
      </c>
      <c r="G1746" s="194" t="s">
        <v>176</v>
      </c>
      <c r="H1746" s="195">
        <v>87.5</v>
      </c>
      <c r="I1746" s="196"/>
      <c r="J1746" s="197">
        <f>ROUND(I1746*H1746,2)</f>
        <v>0</v>
      </c>
      <c r="K1746" s="193" t="s">
        <v>177</v>
      </c>
      <c r="L1746" s="59"/>
      <c r="M1746" s="198" t="s">
        <v>21</v>
      </c>
      <c r="N1746" s="199" t="s">
        <v>40</v>
      </c>
      <c r="O1746" s="40"/>
      <c r="P1746" s="200">
        <f>O1746*H1746</f>
        <v>0</v>
      </c>
      <c r="Q1746" s="200">
        <v>1.2E-4</v>
      </c>
      <c r="R1746" s="200">
        <f>Q1746*H1746</f>
        <v>1.0500000000000001E-2</v>
      </c>
      <c r="S1746" s="200">
        <v>0</v>
      </c>
      <c r="T1746" s="201">
        <f>S1746*H1746</f>
        <v>0</v>
      </c>
      <c r="AR1746" s="22" t="s">
        <v>249</v>
      </c>
      <c r="AT1746" s="22" t="s">
        <v>173</v>
      </c>
      <c r="AU1746" s="22" t="s">
        <v>79</v>
      </c>
      <c r="AY1746" s="22" t="s">
        <v>171</v>
      </c>
      <c r="BE1746" s="202">
        <f>IF(N1746="základní",J1746,0)</f>
        <v>0</v>
      </c>
      <c r="BF1746" s="202">
        <f>IF(N1746="snížená",J1746,0)</f>
        <v>0</v>
      </c>
      <c r="BG1746" s="202">
        <f>IF(N1746="zákl. přenesená",J1746,0)</f>
        <v>0</v>
      </c>
      <c r="BH1746" s="202">
        <f>IF(N1746="sníž. přenesená",J1746,0)</f>
        <v>0</v>
      </c>
      <c r="BI1746" s="202">
        <f>IF(N1746="nulová",J1746,0)</f>
        <v>0</v>
      </c>
      <c r="BJ1746" s="22" t="s">
        <v>77</v>
      </c>
      <c r="BK1746" s="202">
        <f>ROUND(I1746*H1746,2)</f>
        <v>0</v>
      </c>
      <c r="BL1746" s="22" t="s">
        <v>249</v>
      </c>
      <c r="BM1746" s="22" t="s">
        <v>2481</v>
      </c>
    </row>
    <row r="1747" spans="2:65" s="12" customFormat="1">
      <c r="B1747" s="219"/>
      <c r="C1747" s="220"/>
      <c r="D1747" s="215" t="s">
        <v>180</v>
      </c>
      <c r="E1747" s="221" t="s">
        <v>21</v>
      </c>
      <c r="F1747" s="222" t="s">
        <v>2467</v>
      </c>
      <c r="G1747" s="220"/>
      <c r="H1747" s="223" t="s">
        <v>21</v>
      </c>
      <c r="I1747" s="224"/>
      <c r="J1747" s="220"/>
      <c r="K1747" s="220"/>
      <c r="L1747" s="225"/>
      <c r="M1747" s="226"/>
      <c r="N1747" s="227"/>
      <c r="O1747" s="227"/>
      <c r="P1747" s="227"/>
      <c r="Q1747" s="227"/>
      <c r="R1747" s="227"/>
      <c r="S1747" s="227"/>
      <c r="T1747" s="228"/>
      <c r="AT1747" s="229" t="s">
        <v>180</v>
      </c>
      <c r="AU1747" s="229" t="s">
        <v>79</v>
      </c>
      <c r="AV1747" s="12" t="s">
        <v>77</v>
      </c>
      <c r="AW1747" s="12" t="s">
        <v>33</v>
      </c>
      <c r="AX1747" s="12" t="s">
        <v>69</v>
      </c>
      <c r="AY1747" s="229" t="s">
        <v>171</v>
      </c>
    </row>
    <row r="1748" spans="2:65" s="11" customFormat="1">
      <c r="B1748" s="203"/>
      <c r="C1748" s="204"/>
      <c r="D1748" s="215" t="s">
        <v>180</v>
      </c>
      <c r="E1748" s="216" t="s">
        <v>21</v>
      </c>
      <c r="F1748" s="217" t="s">
        <v>2468</v>
      </c>
      <c r="G1748" s="204"/>
      <c r="H1748" s="218">
        <v>42.5</v>
      </c>
      <c r="I1748" s="209"/>
      <c r="J1748" s="204"/>
      <c r="K1748" s="204"/>
      <c r="L1748" s="210"/>
      <c r="M1748" s="211"/>
      <c r="N1748" s="212"/>
      <c r="O1748" s="212"/>
      <c r="P1748" s="212"/>
      <c r="Q1748" s="212"/>
      <c r="R1748" s="212"/>
      <c r="S1748" s="212"/>
      <c r="T1748" s="213"/>
      <c r="AT1748" s="214" t="s">
        <v>180</v>
      </c>
      <c r="AU1748" s="214" t="s">
        <v>79</v>
      </c>
      <c r="AV1748" s="11" t="s">
        <v>79</v>
      </c>
      <c r="AW1748" s="11" t="s">
        <v>33</v>
      </c>
      <c r="AX1748" s="11" t="s">
        <v>69</v>
      </c>
      <c r="AY1748" s="214" t="s">
        <v>171</v>
      </c>
    </row>
    <row r="1749" spans="2:65" s="11" customFormat="1">
      <c r="B1749" s="203"/>
      <c r="C1749" s="204"/>
      <c r="D1749" s="215" t="s">
        <v>180</v>
      </c>
      <c r="E1749" s="216" t="s">
        <v>21</v>
      </c>
      <c r="F1749" s="217" t="s">
        <v>2469</v>
      </c>
      <c r="G1749" s="204"/>
      <c r="H1749" s="218">
        <v>45</v>
      </c>
      <c r="I1749" s="209"/>
      <c r="J1749" s="204"/>
      <c r="K1749" s="204"/>
      <c r="L1749" s="210"/>
      <c r="M1749" s="211"/>
      <c r="N1749" s="212"/>
      <c r="O1749" s="212"/>
      <c r="P1749" s="212"/>
      <c r="Q1749" s="212"/>
      <c r="R1749" s="212"/>
      <c r="S1749" s="212"/>
      <c r="T1749" s="213"/>
      <c r="AT1749" s="214" t="s">
        <v>180</v>
      </c>
      <c r="AU1749" s="214" t="s">
        <v>79</v>
      </c>
      <c r="AV1749" s="11" t="s">
        <v>79</v>
      </c>
      <c r="AW1749" s="11" t="s">
        <v>33</v>
      </c>
      <c r="AX1749" s="11" t="s">
        <v>69</v>
      </c>
      <c r="AY1749" s="214" t="s">
        <v>171</v>
      </c>
    </row>
    <row r="1750" spans="2:65" s="10" customFormat="1" ht="29.85" customHeight="1">
      <c r="B1750" s="174"/>
      <c r="C1750" s="175"/>
      <c r="D1750" s="188" t="s">
        <v>68</v>
      </c>
      <c r="E1750" s="189" t="s">
        <v>2482</v>
      </c>
      <c r="F1750" s="189" t="s">
        <v>2483</v>
      </c>
      <c r="G1750" s="175"/>
      <c r="H1750" s="175"/>
      <c r="I1750" s="178"/>
      <c r="J1750" s="190">
        <f>BK1750</f>
        <v>0</v>
      </c>
      <c r="K1750" s="175"/>
      <c r="L1750" s="180"/>
      <c r="M1750" s="181"/>
      <c r="N1750" s="182"/>
      <c r="O1750" s="182"/>
      <c r="P1750" s="183">
        <f>SUM(P1751:P1754)</f>
        <v>0</v>
      </c>
      <c r="Q1750" s="182"/>
      <c r="R1750" s="183">
        <f>SUM(R1751:R1754)</f>
        <v>2.375</v>
      </c>
      <c r="S1750" s="182"/>
      <c r="T1750" s="184">
        <f>SUM(T1751:T1754)</f>
        <v>0</v>
      </c>
      <c r="AR1750" s="185" t="s">
        <v>79</v>
      </c>
      <c r="AT1750" s="186" t="s">
        <v>68</v>
      </c>
      <c r="AU1750" s="186" t="s">
        <v>77</v>
      </c>
      <c r="AY1750" s="185" t="s">
        <v>171</v>
      </c>
      <c r="BK1750" s="187">
        <f>SUM(BK1751:BK1754)</f>
        <v>0</v>
      </c>
    </row>
    <row r="1751" spans="2:65" s="1" customFormat="1" ht="22.5" customHeight="1">
      <c r="B1751" s="39"/>
      <c r="C1751" s="191" t="s">
        <v>2484</v>
      </c>
      <c r="D1751" s="191" t="s">
        <v>173</v>
      </c>
      <c r="E1751" s="192" t="s">
        <v>2485</v>
      </c>
      <c r="F1751" s="193" t="s">
        <v>2486</v>
      </c>
      <c r="G1751" s="194" t="s">
        <v>176</v>
      </c>
      <c r="H1751" s="195">
        <v>4750</v>
      </c>
      <c r="I1751" s="196"/>
      <c r="J1751" s="197">
        <f>ROUND(I1751*H1751,2)</f>
        <v>0</v>
      </c>
      <c r="K1751" s="193" t="s">
        <v>177</v>
      </c>
      <c r="L1751" s="59"/>
      <c r="M1751" s="198" t="s">
        <v>21</v>
      </c>
      <c r="N1751" s="199" t="s">
        <v>40</v>
      </c>
      <c r="O1751" s="40"/>
      <c r="P1751" s="200">
        <f>O1751*H1751</f>
        <v>0</v>
      </c>
      <c r="Q1751" s="200">
        <v>2.0000000000000001E-4</v>
      </c>
      <c r="R1751" s="200">
        <f>Q1751*H1751</f>
        <v>0.95000000000000007</v>
      </c>
      <c r="S1751" s="200">
        <v>0</v>
      </c>
      <c r="T1751" s="201">
        <f>S1751*H1751</f>
        <v>0</v>
      </c>
      <c r="AR1751" s="22" t="s">
        <v>249</v>
      </c>
      <c r="AT1751" s="22" t="s">
        <v>173</v>
      </c>
      <c r="AU1751" s="22" t="s">
        <v>79</v>
      </c>
      <c r="AY1751" s="22" t="s">
        <v>171</v>
      </c>
      <c r="BE1751" s="202">
        <f>IF(N1751="základní",J1751,0)</f>
        <v>0</v>
      </c>
      <c r="BF1751" s="202">
        <f>IF(N1751="snížená",J1751,0)</f>
        <v>0</v>
      </c>
      <c r="BG1751" s="202">
        <f>IF(N1751="zákl. přenesená",J1751,0)</f>
        <v>0</v>
      </c>
      <c r="BH1751" s="202">
        <f>IF(N1751="sníž. přenesená",J1751,0)</f>
        <v>0</v>
      </c>
      <c r="BI1751" s="202">
        <f>IF(N1751="nulová",J1751,0)</f>
        <v>0</v>
      </c>
      <c r="BJ1751" s="22" t="s">
        <v>77</v>
      </c>
      <c r="BK1751" s="202">
        <f>ROUND(I1751*H1751,2)</f>
        <v>0</v>
      </c>
      <c r="BL1751" s="22" t="s">
        <v>249</v>
      </c>
      <c r="BM1751" s="22" t="s">
        <v>2487</v>
      </c>
    </row>
    <row r="1752" spans="2:65" s="1" customFormat="1" ht="31.5" customHeight="1">
      <c r="B1752" s="39"/>
      <c r="C1752" s="191" t="s">
        <v>2488</v>
      </c>
      <c r="D1752" s="191" t="s">
        <v>173</v>
      </c>
      <c r="E1752" s="192" t="s">
        <v>2489</v>
      </c>
      <c r="F1752" s="193" t="s">
        <v>2490</v>
      </c>
      <c r="G1752" s="194" t="s">
        <v>176</v>
      </c>
      <c r="H1752" s="195">
        <v>4750</v>
      </c>
      <c r="I1752" s="196"/>
      <c r="J1752" s="197">
        <f>ROUND(I1752*H1752,2)</f>
        <v>0</v>
      </c>
      <c r="K1752" s="193" t="s">
        <v>177</v>
      </c>
      <c r="L1752" s="59"/>
      <c r="M1752" s="198" t="s">
        <v>21</v>
      </c>
      <c r="N1752" s="199" t="s">
        <v>40</v>
      </c>
      <c r="O1752" s="40"/>
      <c r="P1752" s="200">
        <f>O1752*H1752</f>
        <v>0</v>
      </c>
      <c r="Q1752" s="200">
        <v>2.9E-4</v>
      </c>
      <c r="R1752" s="200">
        <f>Q1752*H1752</f>
        <v>1.3774999999999999</v>
      </c>
      <c r="S1752" s="200">
        <v>0</v>
      </c>
      <c r="T1752" s="201">
        <f>S1752*H1752</f>
        <v>0</v>
      </c>
      <c r="AR1752" s="22" t="s">
        <v>249</v>
      </c>
      <c r="AT1752" s="22" t="s">
        <v>173</v>
      </c>
      <c r="AU1752" s="22" t="s">
        <v>79</v>
      </c>
      <c r="AY1752" s="22" t="s">
        <v>171</v>
      </c>
      <c r="BE1752" s="202">
        <f>IF(N1752="základní",J1752,0)</f>
        <v>0</v>
      </c>
      <c r="BF1752" s="202">
        <f>IF(N1752="snížená",J1752,0)</f>
        <v>0</v>
      </c>
      <c r="BG1752" s="202">
        <f>IF(N1752="zákl. přenesená",J1752,0)</f>
        <v>0</v>
      </c>
      <c r="BH1752" s="202">
        <f>IF(N1752="sníž. přenesená",J1752,0)</f>
        <v>0</v>
      </c>
      <c r="BI1752" s="202">
        <f>IF(N1752="nulová",J1752,0)</f>
        <v>0</v>
      </c>
      <c r="BJ1752" s="22" t="s">
        <v>77</v>
      </c>
      <c r="BK1752" s="202">
        <f>ROUND(I1752*H1752,2)</f>
        <v>0</v>
      </c>
      <c r="BL1752" s="22" t="s">
        <v>249</v>
      </c>
      <c r="BM1752" s="22" t="s">
        <v>2491</v>
      </c>
    </row>
    <row r="1753" spans="2:65" s="1" customFormat="1" ht="31.5" customHeight="1">
      <c r="B1753" s="39"/>
      <c r="C1753" s="191" t="s">
        <v>2492</v>
      </c>
      <c r="D1753" s="191" t="s">
        <v>173</v>
      </c>
      <c r="E1753" s="192" t="s">
        <v>2493</v>
      </c>
      <c r="F1753" s="193" t="s">
        <v>2494</v>
      </c>
      <c r="G1753" s="194" t="s">
        <v>176</v>
      </c>
      <c r="H1753" s="195">
        <v>2375</v>
      </c>
      <c r="I1753" s="196"/>
      <c r="J1753" s="197">
        <f>ROUND(I1753*H1753,2)</f>
        <v>0</v>
      </c>
      <c r="K1753" s="193" t="s">
        <v>177</v>
      </c>
      <c r="L1753" s="59"/>
      <c r="M1753" s="198" t="s">
        <v>21</v>
      </c>
      <c r="N1753" s="199" t="s">
        <v>40</v>
      </c>
      <c r="O1753" s="40"/>
      <c r="P1753" s="200">
        <f>O1753*H1753</f>
        <v>0</v>
      </c>
      <c r="Q1753" s="200">
        <v>2.0000000000000002E-5</v>
      </c>
      <c r="R1753" s="200">
        <f>Q1753*H1753</f>
        <v>4.7500000000000001E-2</v>
      </c>
      <c r="S1753" s="200">
        <v>0</v>
      </c>
      <c r="T1753" s="201">
        <f>S1753*H1753</f>
        <v>0</v>
      </c>
      <c r="AR1753" s="22" t="s">
        <v>249</v>
      </c>
      <c r="AT1753" s="22" t="s">
        <v>173</v>
      </c>
      <c r="AU1753" s="22" t="s">
        <v>79</v>
      </c>
      <c r="AY1753" s="22" t="s">
        <v>171</v>
      </c>
      <c r="BE1753" s="202">
        <f>IF(N1753="základní",J1753,0)</f>
        <v>0</v>
      </c>
      <c r="BF1753" s="202">
        <f>IF(N1753="snížená",J1753,0)</f>
        <v>0</v>
      </c>
      <c r="BG1753" s="202">
        <f>IF(N1753="zákl. přenesená",J1753,0)</f>
        <v>0</v>
      </c>
      <c r="BH1753" s="202">
        <f>IF(N1753="sníž. přenesená",J1753,0)</f>
        <v>0</v>
      </c>
      <c r="BI1753" s="202">
        <f>IF(N1753="nulová",J1753,0)</f>
        <v>0</v>
      </c>
      <c r="BJ1753" s="22" t="s">
        <v>77</v>
      </c>
      <c r="BK1753" s="202">
        <f>ROUND(I1753*H1753,2)</f>
        <v>0</v>
      </c>
      <c r="BL1753" s="22" t="s">
        <v>249</v>
      </c>
      <c r="BM1753" s="22" t="s">
        <v>2495</v>
      </c>
    </row>
    <row r="1754" spans="2:65" s="11" customFormat="1">
      <c r="B1754" s="203"/>
      <c r="C1754" s="204"/>
      <c r="D1754" s="215" t="s">
        <v>180</v>
      </c>
      <c r="E1754" s="216" t="s">
        <v>21</v>
      </c>
      <c r="F1754" s="217" t="s">
        <v>2496</v>
      </c>
      <c r="G1754" s="204"/>
      <c r="H1754" s="218">
        <v>2375</v>
      </c>
      <c r="I1754" s="209"/>
      <c r="J1754" s="204"/>
      <c r="K1754" s="204"/>
      <c r="L1754" s="210"/>
      <c r="M1754" s="211"/>
      <c r="N1754" s="212"/>
      <c r="O1754" s="212"/>
      <c r="P1754" s="212"/>
      <c r="Q1754" s="212"/>
      <c r="R1754" s="212"/>
      <c r="S1754" s="212"/>
      <c r="T1754" s="213"/>
      <c r="AT1754" s="214" t="s">
        <v>180</v>
      </c>
      <c r="AU1754" s="214" t="s">
        <v>79</v>
      </c>
      <c r="AV1754" s="11" t="s">
        <v>79</v>
      </c>
      <c r="AW1754" s="11" t="s">
        <v>33</v>
      </c>
      <c r="AX1754" s="11" t="s">
        <v>69</v>
      </c>
      <c r="AY1754" s="214" t="s">
        <v>171</v>
      </c>
    </row>
    <row r="1755" spans="2:65" s="10" customFormat="1" ht="29.85" customHeight="1">
      <c r="B1755" s="174"/>
      <c r="C1755" s="175"/>
      <c r="D1755" s="188" t="s">
        <v>68</v>
      </c>
      <c r="E1755" s="189" t="s">
        <v>2497</v>
      </c>
      <c r="F1755" s="189" t="s">
        <v>2498</v>
      </c>
      <c r="G1755" s="175"/>
      <c r="H1755" s="175"/>
      <c r="I1755" s="178"/>
      <c r="J1755" s="190">
        <f>BK1755</f>
        <v>0</v>
      </c>
      <c r="K1755" s="175"/>
      <c r="L1755" s="180"/>
      <c r="M1755" s="181"/>
      <c r="N1755" s="182"/>
      <c r="O1755" s="182"/>
      <c r="P1755" s="183">
        <f>SUM(P1756:P1772)</f>
        <v>0</v>
      </c>
      <c r="Q1755" s="182"/>
      <c r="R1755" s="183">
        <f>SUM(R1756:R1772)</f>
        <v>0.24326054999999996</v>
      </c>
      <c r="S1755" s="182"/>
      <c r="T1755" s="184">
        <f>SUM(T1756:T1772)</f>
        <v>0</v>
      </c>
      <c r="AR1755" s="185" t="s">
        <v>79</v>
      </c>
      <c r="AT1755" s="186" t="s">
        <v>68</v>
      </c>
      <c r="AU1755" s="186" t="s">
        <v>77</v>
      </c>
      <c r="AY1755" s="185" t="s">
        <v>171</v>
      </c>
      <c r="BK1755" s="187">
        <f>SUM(BK1756:BK1772)</f>
        <v>0</v>
      </c>
    </row>
    <row r="1756" spans="2:65" s="1" customFormat="1" ht="22.5" customHeight="1">
      <c r="B1756" s="39"/>
      <c r="C1756" s="191" t="s">
        <v>2499</v>
      </c>
      <c r="D1756" s="191" t="s">
        <v>173</v>
      </c>
      <c r="E1756" s="192" t="s">
        <v>2500</v>
      </c>
      <c r="F1756" s="193" t="s">
        <v>2501</v>
      </c>
      <c r="G1756" s="194" t="s">
        <v>176</v>
      </c>
      <c r="H1756" s="195">
        <v>97.694999999999993</v>
      </c>
      <c r="I1756" s="196"/>
      <c r="J1756" s="197">
        <f>ROUND(I1756*H1756,2)</f>
        <v>0</v>
      </c>
      <c r="K1756" s="193" t="s">
        <v>21</v>
      </c>
      <c r="L1756" s="59"/>
      <c r="M1756" s="198" t="s">
        <v>21</v>
      </c>
      <c r="N1756" s="199" t="s">
        <v>40</v>
      </c>
      <c r="O1756" s="40"/>
      <c r="P1756" s="200">
        <f>O1756*H1756</f>
        <v>0</v>
      </c>
      <c r="Q1756" s="200">
        <v>0</v>
      </c>
      <c r="R1756" s="200">
        <f>Q1756*H1756</f>
        <v>0</v>
      </c>
      <c r="S1756" s="200">
        <v>0</v>
      </c>
      <c r="T1756" s="201">
        <f>S1756*H1756</f>
        <v>0</v>
      </c>
      <c r="AR1756" s="22" t="s">
        <v>249</v>
      </c>
      <c r="AT1756" s="22" t="s">
        <v>173</v>
      </c>
      <c r="AU1756" s="22" t="s">
        <v>79</v>
      </c>
      <c r="AY1756" s="22" t="s">
        <v>171</v>
      </c>
      <c r="BE1756" s="202">
        <f>IF(N1756="základní",J1756,0)</f>
        <v>0</v>
      </c>
      <c r="BF1756" s="202">
        <f>IF(N1756="snížená",J1756,0)</f>
        <v>0</v>
      </c>
      <c r="BG1756" s="202">
        <f>IF(N1756="zákl. přenesená",J1756,0)</f>
        <v>0</v>
      </c>
      <c r="BH1756" s="202">
        <f>IF(N1756="sníž. přenesená",J1756,0)</f>
        <v>0</v>
      </c>
      <c r="BI1756" s="202">
        <f>IF(N1756="nulová",J1756,0)</f>
        <v>0</v>
      </c>
      <c r="BJ1756" s="22" t="s">
        <v>77</v>
      </c>
      <c r="BK1756" s="202">
        <f>ROUND(I1756*H1756,2)</f>
        <v>0</v>
      </c>
      <c r="BL1756" s="22" t="s">
        <v>249</v>
      </c>
      <c r="BM1756" s="22" t="s">
        <v>2502</v>
      </c>
    </row>
    <row r="1757" spans="2:65" s="11" customFormat="1">
      <c r="B1757" s="203"/>
      <c r="C1757" s="204"/>
      <c r="D1757" s="215" t="s">
        <v>180</v>
      </c>
      <c r="E1757" s="216" t="s">
        <v>21</v>
      </c>
      <c r="F1757" s="217" t="s">
        <v>1768</v>
      </c>
      <c r="G1757" s="204"/>
      <c r="H1757" s="218">
        <v>21</v>
      </c>
      <c r="I1757" s="209"/>
      <c r="J1757" s="204"/>
      <c r="K1757" s="204"/>
      <c r="L1757" s="210"/>
      <c r="M1757" s="211"/>
      <c r="N1757" s="212"/>
      <c r="O1757" s="212"/>
      <c r="P1757" s="212"/>
      <c r="Q1757" s="212"/>
      <c r="R1757" s="212"/>
      <c r="S1757" s="212"/>
      <c r="T1757" s="213"/>
      <c r="AT1757" s="214" t="s">
        <v>180</v>
      </c>
      <c r="AU1757" s="214" t="s">
        <v>79</v>
      </c>
      <c r="AV1757" s="11" t="s">
        <v>79</v>
      </c>
      <c r="AW1757" s="11" t="s">
        <v>33</v>
      </c>
      <c r="AX1757" s="11" t="s">
        <v>69</v>
      </c>
      <c r="AY1757" s="214" t="s">
        <v>171</v>
      </c>
    </row>
    <row r="1758" spans="2:65" s="11" customFormat="1">
      <c r="B1758" s="203"/>
      <c r="C1758" s="204"/>
      <c r="D1758" s="215" t="s">
        <v>180</v>
      </c>
      <c r="E1758" s="216" t="s">
        <v>21</v>
      </c>
      <c r="F1758" s="217" t="s">
        <v>1769</v>
      </c>
      <c r="G1758" s="204"/>
      <c r="H1758" s="218">
        <v>6</v>
      </c>
      <c r="I1758" s="209"/>
      <c r="J1758" s="204"/>
      <c r="K1758" s="204"/>
      <c r="L1758" s="210"/>
      <c r="M1758" s="211"/>
      <c r="N1758" s="212"/>
      <c r="O1758" s="212"/>
      <c r="P1758" s="212"/>
      <c r="Q1758" s="212"/>
      <c r="R1758" s="212"/>
      <c r="S1758" s="212"/>
      <c r="T1758" s="213"/>
      <c r="AT1758" s="214" t="s">
        <v>180</v>
      </c>
      <c r="AU1758" s="214" t="s">
        <v>79</v>
      </c>
      <c r="AV1758" s="11" t="s">
        <v>79</v>
      </c>
      <c r="AW1758" s="11" t="s">
        <v>33</v>
      </c>
      <c r="AX1758" s="11" t="s">
        <v>69</v>
      </c>
      <c r="AY1758" s="214" t="s">
        <v>171</v>
      </c>
    </row>
    <row r="1759" spans="2:65" s="11" customFormat="1">
      <c r="B1759" s="203"/>
      <c r="C1759" s="204"/>
      <c r="D1759" s="215" t="s">
        <v>180</v>
      </c>
      <c r="E1759" s="216" t="s">
        <v>21</v>
      </c>
      <c r="F1759" s="217" t="s">
        <v>1770</v>
      </c>
      <c r="G1759" s="204"/>
      <c r="H1759" s="218">
        <v>52.5</v>
      </c>
      <c r="I1759" s="209"/>
      <c r="J1759" s="204"/>
      <c r="K1759" s="204"/>
      <c r="L1759" s="210"/>
      <c r="M1759" s="211"/>
      <c r="N1759" s="212"/>
      <c r="O1759" s="212"/>
      <c r="P1759" s="212"/>
      <c r="Q1759" s="212"/>
      <c r="R1759" s="212"/>
      <c r="S1759" s="212"/>
      <c r="T1759" s="213"/>
      <c r="AT1759" s="214" t="s">
        <v>180</v>
      </c>
      <c r="AU1759" s="214" t="s">
        <v>79</v>
      </c>
      <c r="AV1759" s="11" t="s">
        <v>79</v>
      </c>
      <c r="AW1759" s="11" t="s">
        <v>33</v>
      </c>
      <c r="AX1759" s="11" t="s">
        <v>69</v>
      </c>
      <c r="AY1759" s="214" t="s">
        <v>171</v>
      </c>
    </row>
    <row r="1760" spans="2:65" s="11" customFormat="1">
      <c r="B1760" s="203"/>
      <c r="C1760" s="204"/>
      <c r="D1760" s="215" t="s">
        <v>180</v>
      </c>
      <c r="E1760" s="216" t="s">
        <v>21</v>
      </c>
      <c r="F1760" s="217" t="s">
        <v>1771</v>
      </c>
      <c r="G1760" s="204"/>
      <c r="H1760" s="218">
        <v>2.4</v>
      </c>
      <c r="I1760" s="209"/>
      <c r="J1760" s="204"/>
      <c r="K1760" s="204"/>
      <c r="L1760" s="210"/>
      <c r="M1760" s="211"/>
      <c r="N1760" s="212"/>
      <c r="O1760" s="212"/>
      <c r="P1760" s="212"/>
      <c r="Q1760" s="212"/>
      <c r="R1760" s="212"/>
      <c r="S1760" s="212"/>
      <c r="T1760" s="213"/>
      <c r="AT1760" s="214" t="s">
        <v>180</v>
      </c>
      <c r="AU1760" s="214" t="s">
        <v>79</v>
      </c>
      <c r="AV1760" s="11" t="s">
        <v>79</v>
      </c>
      <c r="AW1760" s="11" t="s">
        <v>33</v>
      </c>
      <c r="AX1760" s="11" t="s">
        <v>69</v>
      </c>
      <c r="AY1760" s="214" t="s">
        <v>171</v>
      </c>
    </row>
    <row r="1761" spans="2:65" s="11" customFormat="1">
      <c r="B1761" s="203"/>
      <c r="C1761" s="204"/>
      <c r="D1761" s="215" t="s">
        <v>180</v>
      </c>
      <c r="E1761" s="216" t="s">
        <v>21</v>
      </c>
      <c r="F1761" s="217" t="s">
        <v>1772</v>
      </c>
      <c r="G1761" s="204"/>
      <c r="H1761" s="218">
        <v>14.175000000000001</v>
      </c>
      <c r="I1761" s="209"/>
      <c r="J1761" s="204"/>
      <c r="K1761" s="204"/>
      <c r="L1761" s="210"/>
      <c r="M1761" s="211"/>
      <c r="N1761" s="212"/>
      <c r="O1761" s="212"/>
      <c r="P1761" s="212"/>
      <c r="Q1761" s="212"/>
      <c r="R1761" s="212"/>
      <c r="S1761" s="212"/>
      <c r="T1761" s="213"/>
      <c r="AT1761" s="214" t="s">
        <v>180</v>
      </c>
      <c r="AU1761" s="214" t="s">
        <v>79</v>
      </c>
      <c r="AV1761" s="11" t="s">
        <v>79</v>
      </c>
      <c r="AW1761" s="11" t="s">
        <v>33</v>
      </c>
      <c r="AX1761" s="11" t="s">
        <v>69</v>
      </c>
      <c r="AY1761" s="214" t="s">
        <v>171</v>
      </c>
    </row>
    <row r="1762" spans="2:65" s="11" customFormat="1">
      <c r="B1762" s="203"/>
      <c r="C1762" s="204"/>
      <c r="D1762" s="205" t="s">
        <v>180</v>
      </c>
      <c r="E1762" s="206" t="s">
        <v>21</v>
      </c>
      <c r="F1762" s="207" t="s">
        <v>1773</v>
      </c>
      <c r="G1762" s="204"/>
      <c r="H1762" s="208">
        <v>1.62</v>
      </c>
      <c r="I1762" s="209"/>
      <c r="J1762" s="204"/>
      <c r="K1762" s="204"/>
      <c r="L1762" s="210"/>
      <c r="M1762" s="211"/>
      <c r="N1762" s="212"/>
      <c r="O1762" s="212"/>
      <c r="P1762" s="212"/>
      <c r="Q1762" s="212"/>
      <c r="R1762" s="212"/>
      <c r="S1762" s="212"/>
      <c r="T1762" s="213"/>
      <c r="AT1762" s="214" t="s">
        <v>180</v>
      </c>
      <c r="AU1762" s="214" t="s">
        <v>79</v>
      </c>
      <c r="AV1762" s="11" t="s">
        <v>79</v>
      </c>
      <c r="AW1762" s="11" t="s">
        <v>33</v>
      </c>
      <c r="AX1762" s="11" t="s">
        <v>69</v>
      </c>
      <c r="AY1762" s="214" t="s">
        <v>171</v>
      </c>
    </row>
    <row r="1763" spans="2:65" s="1" customFormat="1" ht="22.5" customHeight="1">
      <c r="B1763" s="39"/>
      <c r="C1763" s="230" t="s">
        <v>2503</v>
      </c>
      <c r="D1763" s="230" t="s">
        <v>290</v>
      </c>
      <c r="E1763" s="231" t="s">
        <v>2504</v>
      </c>
      <c r="F1763" s="232" t="s">
        <v>2505</v>
      </c>
      <c r="G1763" s="233" t="s">
        <v>176</v>
      </c>
      <c r="H1763" s="234">
        <v>97.694999999999993</v>
      </c>
      <c r="I1763" s="235"/>
      <c r="J1763" s="236">
        <f>ROUND(I1763*H1763,2)</f>
        <v>0</v>
      </c>
      <c r="K1763" s="232" t="s">
        <v>21</v>
      </c>
      <c r="L1763" s="237"/>
      <c r="M1763" s="238" t="s">
        <v>21</v>
      </c>
      <c r="N1763" s="239" t="s">
        <v>40</v>
      </c>
      <c r="O1763" s="40"/>
      <c r="P1763" s="200">
        <f>O1763*H1763</f>
        <v>0</v>
      </c>
      <c r="Q1763" s="200">
        <v>1.6199999999999999E-3</v>
      </c>
      <c r="R1763" s="200">
        <f>Q1763*H1763</f>
        <v>0.15826589999999999</v>
      </c>
      <c r="S1763" s="200">
        <v>0</v>
      </c>
      <c r="T1763" s="201">
        <f>S1763*H1763</f>
        <v>0</v>
      </c>
      <c r="AR1763" s="22" t="s">
        <v>345</v>
      </c>
      <c r="AT1763" s="22" t="s">
        <v>290</v>
      </c>
      <c r="AU1763" s="22" t="s">
        <v>79</v>
      </c>
      <c r="AY1763" s="22" t="s">
        <v>171</v>
      </c>
      <c r="BE1763" s="202">
        <f>IF(N1763="základní",J1763,0)</f>
        <v>0</v>
      </c>
      <c r="BF1763" s="202">
        <f>IF(N1763="snížená",J1763,0)</f>
        <v>0</v>
      </c>
      <c r="BG1763" s="202">
        <f>IF(N1763="zákl. přenesená",J1763,0)</f>
        <v>0</v>
      </c>
      <c r="BH1763" s="202">
        <f>IF(N1763="sníž. přenesená",J1763,0)</f>
        <v>0</v>
      </c>
      <c r="BI1763" s="202">
        <f>IF(N1763="nulová",J1763,0)</f>
        <v>0</v>
      </c>
      <c r="BJ1763" s="22" t="s">
        <v>77</v>
      </c>
      <c r="BK1763" s="202">
        <f>ROUND(I1763*H1763,2)</f>
        <v>0</v>
      </c>
      <c r="BL1763" s="22" t="s">
        <v>249</v>
      </c>
      <c r="BM1763" s="22" t="s">
        <v>2506</v>
      </c>
    </row>
    <row r="1764" spans="2:65" s="1" customFormat="1" ht="22.5" customHeight="1">
      <c r="B1764" s="39"/>
      <c r="C1764" s="191" t="s">
        <v>2507</v>
      </c>
      <c r="D1764" s="191" t="s">
        <v>173</v>
      </c>
      <c r="E1764" s="192" t="s">
        <v>2508</v>
      </c>
      <c r="F1764" s="193" t="s">
        <v>2509</v>
      </c>
      <c r="G1764" s="194" t="s">
        <v>176</v>
      </c>
      <c r="H1764" s="195">
        <v>97.694999999999993</v>
      </c>
      <c r="I1764" s="196"/>
      <c r="J1764" s="197">
        <f>ROUND(I1764*H1764,2)</f>
        <v>0</v>
      </c>
      <c r="K1764" s="193" t="s">
        <v>21</v>
      </c>
      <c r="L1764" s="59"/>
      <c r="M1764" s="198" t="s">
        <v>21</v>
      </c>
      <c r="N1764" s="199" t="s">
        <v>40</v>
      </c>
      <c r="O1764" s="40"/>
      <c r="P1764" s="200">
        <f>O1764*H1764</f>
        <v>0</v>
      </c>
      <c r="Q1764" s="200">
        <v>2.7E-4</v>
      </c>
      <c r="R1764" s="200">
        <f>Q1764*H1764</f>
        <v>2.6377649999999999E-2</v>
      </c>
      <c r="S1764" s="200">
        <v>0</v>
      </c>
      <c r="T1764" s="201">
        <f>S1764*H1764</f>
        <v>0</v>
      </c>
      <c r="AR1764" s="22" t="s">
        <v>249</v>
      </c>
      <c r="AT1764" s="22" t="s">
        <v>173</v>
      </c>
      <c r="AU1764" s="22" t="s">
        <v>79</v>
      </c>
      <c r="AY1764" s="22" t="s">
        <v>171</v>
      </c>
      <c r="BE1764" s="202">
        <f>IF(N1764="základní",J1764,0)</f>
        <v>0</v>
      </c>
      <c r="BF1764" s="202">
        <f>IF(N1764="snížená",J1764,0)</f>
        <v>0</v>
      </c>
      <c r="BG1764" s="202">
        <f>IF(N1764="zákl. přenesená",J1764,0)</f>
        <v>0</v>
      </c>
      <c r="BH1764" s="202">
        <f>IF(N1764="sníž. přenesená",J1764,0)</f>
        <v>0</v>
      </c>
      <c r="BI1764" s="202">
        <f>IF(N1764="nulová",J1764,0)</f>
        <v>0</v>
      </c>
      <c r="BJ1764" s="22" t="s">
        <v>77</v>
      </c>
      <c r="BK1764" s="202">
        <f>ROUND(I1764*H1764,2)</f>
        <v>0</v>
      </c>
      <c r="BL1764" s="22" t="s">
        <v>249</v>
      </c>
      <c r="BM1764" s="22" t="s">
        <v>2510</v>
      </c>
    </row>
    <row r="1765" spans="2:65" s="11" customFormat="1">
      <c r="B1765" s="203"/>
      <c r="C1765" s="204"/>
      <c r="D1765" s="215" t="s">
        <v>180</v>
      </c>
      <c r="E1765" s="216" t="s">
        <v>21</v>
      </c>
      <c r="F1765" s="217" t="s">
        <v>1768</v>
      </c>
      <c r="G1765" s="204"/>
      <c r="H1765" s="218">
        <v>21</v>
      </c>
      <c r="I1765" s="209"/>
      <c r="J1765" s="204"/>
      <c r="K1765" s="204"/>
      <c r="L1765" s="210"/>
      <c r="M1765" s="211"/>
      <c r="N1765" s="212"/>
      <c r="O1765" s="212"/>
      <c r="P1765" s="212"/>
      <c r="Q1765" s="212"/>
      <c r="R1765" s="212"/>
      <c r="S1765" s="212"/>
      <c r="T1765" s="213"/>
      <c r="AT1765" s="214" t="s">
        <v>180</v>
      </c>
      <c r="AU1765" s="214" t="s">
        <v>79</v>
      </c>
      <c r="AV1765" s="11" t="s">
        <v>79</v>
      </c>
      <c r="AW1765" s="11" t="s">
        <v>33</v>
      </c>
      <c r="AX1765" s="11" t="s">
        <v>69</v>
      </c>
      <c r="AY1765" s="214" t="s">
        <v>171</v>
      </c>
    </row>
    <row r="1766" spans="2:65" s="11" customFormat="1">
      <c r="B1766" s="203"/>
      <c r="C1766" s="204"/>
      <c r="D1766" s="215" t="s">
        <v>180</v>
      </c>
      <c r="E1766" s="216" t="s">
        <v>21</v>
      </c>
      <c r="F1766" s="217" t="s">
        <v>1769</v>
      </c>
      <c r="G1766" s="204"/>
      <c r="H1766" s="218">
        <v>6</v>
      </c>
      <c r="I1766" s="209"/>
      <c r="J1766" s="204"/>
      <c r="K1766" s="204"/>
      <c r="L1766" s="210"/>
      <c r="M1766" s="211"/>
      <c r="N1766" s="212"/>
      <c r="O1766" s="212"/>
      <c r="P1766" s="212"/>
      <c r="Q1766" s="212"/>
      <c r="R1766" s="212"/>
      <c r="S1766" s="212"/>
      <c r="T1766" s="213"/>
      <c r="AT1766" s="214" t="s">
        <v>180</v>
      </c>
      <c r="AU1766" s="214" t="s">
        <v>79</v>
      </c>
      <c r="AV1766" s="11" t="s">
        <v>79</v>
      </c>
      <c r="AW1766" s="11" t="s">
        <v>33</v>
      </c>
      <c r="AX1766" s="11" t="s">
        <v>69</v>
      </c>
      <c r="AY1766" s="214" t="s">
        <v>171</v>
      </c>
    </row>
    <row r="1767" spans="2:65" s="11" customFormat="1">
      <c r="B1767" s="203"/>
      <c r="C1767" s="204"/>
      <c r="D1767" s="215" t="s">
        <v>180</v>
      </c>
      <c r="E1767" s="216" t="s">
        <v>21</v>
      </c>
      <c r="F1767" s="217" t="s">
        <v>1770</v>
      </c>
      <c r="G1767" s="204"/>
      <c r="H1767" s="218">
        <v>52.5</v>
      </c>
      <c r="I1767" s="209"/>
      <c r="J1767" s="204"/>
      <c r="K1767" s="204"/>
      <c r="L1767" s="210"/>
      <c r="M1767" s="211"/>
      <c r="N1767" s="212"/>
      <c r="O1767" s="212"/>
      <c r="P1767" s="212"/>
      <c r="Q1767" s="212"/>
      <c r="R1767" s="212"/>
      <c r="S1767" s="212"/>
      <c r="T1767" s="213"/>
      <c r="AT1767" s="214" t="s">
        <v>180</v>
      </c>
      <c r="AU1767" s="214" t="s">
        <v>79</v>
      </c>
      <c r="AV1767" s="11" t="s">
        <v>79</v>
      </c>
      <c r="AW1767" s="11" t="s">
        <v>33</v>
      </c>
      <c r="AX1767" s="11" t="s">
        <v>69</v>
      </c>
      <c r="AY1767" s="214" t="s">
        <v>171</v>
      </c>
    </row>
    <row r="1768" spans="2:65" s="11" customFormat="1">
      <c r="B1768" s="203"/>
      <c r="C1768" s="204"/>
      <c r="D1768" s="215" t="s">
        <v>180</v>
      </c>
      <c r="E1768" s="216" t="s">
        <v>21</v>
      </c>
      <c r="F1768" s="217" t="s">
        <v>1771</v>
      </c>
      <c r="G1768" s="204"/>
      <c r="H1768" s="218">
        <v>2.4</v>
      </c>
      <c r="I1768" s="209"/>
      <c r="J1768" s="204"/>
      <c r="K1768" s="204"/>
      <c r="L1768" s="210"/>
      <c r="M1768" s="211"/>
      <c r="N1768" s="212"/>
      <c r="O1768" s="212"/>
      <c r="P1768" s="212"/>
      <c r="Q1768" s="212"/>
      <c r="R1768" s="212"/>
      <c r="S1768" s="212"/>
      <c r="T1768" s="213"/>
      <c r="AT1768" s="214" t="s">
        <v>180</v>
      </c>
      <c r="AU1768" s="214" t="s">
        <v>79</v>
      </c>
      <c r="AV1768" s="11" t="s">
        <v>79</v>
      </c>
      <c r="AW1768" s="11" t="s">
        <v>33</v>
      </c>
      <c r="AX1768" s="11" t="s">
        <v>69</v>
      </c>
      <c r="AY1768" s="214" t="s">
        <v>171</v>
      </c>
    </row>
    <row r="1769" spans="2:65" s="11" customFormat="1">
      <c r="B1769" s="203"/>
      <c r="C1769" s="204"/>
      <c r="D1769" s="215" t="s">
        <v>180</v>
      </c>
      <c r="E1769" s="216" t="s">
        <v>21</v>
      </c>
      <c r="F1769" s="217" t="s">
        <v>1772</v>
      </c>
      <c r="G1769" s="204"/>
      <c r="H1769" s="218">
        <v>14.175000000000001</v>
      </c>
      <c r="I1769" s="209"/>
      <c r="J1769" s="204"/>
      <c r="K1769" s="204"/>
      <c r="L1769" s="210"/>
      <c r="M1769" s="211"/>
      <c r="N1769" s="212"/>
      <c r="O1769" s="212"/>
      <c r="P1769" s="212"/>
      <c r="Q1769" s="212"/>
      <c r="R1769" s="212"/>
      <c r="S1769" s="212"/>
      <c r="T1769" s="213"/>
      <c r="AT1769" s="214" t="s">
        <v>180</v>
      </c>
      <c r="AU1769" s="214" t="s">
        <v>79</v>
      </c>
      <c r="AV1769" s="11" t="s">
        <v>79</v>
      </c>
      <c r="AW1769" s="11" t="s">
        <v>33</v>
      </c>
      <c r="AX1769" s="11" t="s">
        <v>69</v>
      </c>
      <c r="AY1769" s="214" t="s">
        <v>171</v>
      </c>
    </row>
    <row r="1770" spans="2:65" s="11" customFormat="1">
      <c r="B1770" s="203"/>
      <c r="C1770" s="204"/>
      <c r="D1770" s="205" t="s">
        <v>180</v>
      </c>
      <c r="E1770" s="206" t="s">
        <v>21</v>
      </c>
      <c r="F1770" s="207" t="s">
        <v>1773</v>
      </c>
      <c r="G1770" s="204"/>
      <c r="H1770" s="208">
        <v>1.62</v>
      </c>
      <c r="I1770" s="209"/>
      <c r="J1770" s="204"/>
      <c r="K1770" s="204"/>
      <c r="L1770" s="210"/>
      <c r="M1770" s="211"/>
      <c r="N1770" s="212"/>
      <c r="O1770" s="212"/>
      <c r="P1770" s="212"/>
      <c r="Q1770" s="212"/>
      <c r="R1770" s="212"/>
      <c r="S1770" s="212"/>
      <c r="T1770" s="213"/>
      <c r="AT1770" s="214" t="s">
        <v>180</v>
      </c>
      <c r="AU1770" s="214" t="s">
        <v>79</v>
      </c>
      <c r="AV1770" s="11" t="s">
        <v>79</v>
      </c>
      <c r="AW1770" s="11" t="s">
        <v>33</v>
      </c>
      <c r="AX1770" s="11" t="s">
        <v>69</v>
      </c>
      <c r="AY1770" s="214" t="s">
        <v>171</v>
      </c>
    </row>
    <row r="1771" spans="2:65" s="1" customFormat="1" ht="22.5" customHeight="1">
      <c r="B1771" s="39"/>
      <c r="C1771" s="230" t="s">
        <v>2511</v>
      </c>
      <c r="D1771" s="230" t="s">
        <v>290</v>
      </c>
      <c r="E1771" s="231" t="s">
        <v>2512</v>
      </c>
      <c r="F1771" s="232" t="s">
        <v>2513</v>
      </c>
      <c r="G1771" s="233" t="s">
        <v>176</v>
      </c>
      <c r="H1771" s="234">
        <v>97.694999999999993</v>
      </c>
      <c r="I1771" s="235"/>
      <c r="J1771" s="236">
        <f>ROUND(I1771*H1771,2)</f>
        <v>0</v>
      </c>
      <c r="K1771" s="232" t="s">
        <v>21</v>
      </c>
      <c r="L1771" s="237"/>
      <c r="M1771" s="238" t="s">
        <v>21</v>
      </c>
      <c r="N1771" s="239" t="s">
        <v>40</v>
      </c>
      <c r="O1771" s="40"/>
      <c r="P1771" s="200">
        <f>O1771*H1771</f>
        <v>0</v>
      </c>
      <c r="Q1771" s="200">
        <v>5.9999999999999995E-4</v>
      </c>
      <c r="R1771" s="200">
        <f>Q1771*H1771</f>
        <v>5.8616999999999989E-2</v>
      </c>
      <c r="S1771" s="200">
        <v>0</v>
      </c>
      <c r="T1771" s="201">
        <f>S1771*H1771</f>
        <v>0</v>
      </c>
      <c r="AR1771" s="22" t="s">
        <v>345</v>
      </c>
      <c r="AT1771" s="22" t="s">
        <v>290</v>
      </c>
      <c r="AU1771" s="22" t="s">
        <v>79</v>
      </c>
      <c r="AY1771" s="22" t="s">
        <v>171</v>
      </c>
      <c r="BE1771" s="202">
        <f>IF(N1771="základní",J1771,0)</f>
        <v>0</v>
      </c>
      <c r="BF1771" s="202">
        <f>IF(N1771="snížená",J1771,0)</f>
        <v>0</v>
      </c>
      <c r="BG1771" s="202">
        <f>IF(N1771="zákl. přenesená",J1771,0)</f>
        <v>0</v>
      </c>
      <c r="BH1771" s="202">
        <f>IF(N1771="sníž. přenesená",J1771,0)</f>
        <v>0</v>
      </c>
      <c r="BI1771" s="202">
        <f>IF(N1771="nulová",J1771,0)</f>
        <v>0</v>
      </c>
      <c r="BJ1771" s="22" t="s">
        <v>77</v>
      </c>
      <c r="BK1771" s="202">
        <f>ROUND(I1771*H1771,2)</f>
        <v>0</v>
      </c>
      <c r="BL1771" s="22" t="s">
        <v>249</v>
      </c>
      <c r="BM1771" s="22" t="s">
        <v>2514</v>
      </c>
    </row>
    <row r="1772" spans="2:65" s="1" customFormat="1" ht="22.5" customHeight="1">
      <c r="B1772" s="39"/>
      <c r="C1772" s="191" t="s">
        <v>2515</v>
      </c>
      <c r="D1772" s="191" t="s">
        <v>173</v>
      </c>
      <c r="E1772" s="192" t="s">
        <v>2516</v>
      </c>
      <c r="F1772" s="193" t="s">
        <v>2517</v>
      </c>
      <c r="G1772" s="194" t="s">
        <v>219</v>
      </c>
      <c r="H1772" s="195">
        <v>0.24299999999999999</v>
      </c>
      <c r="I1772" s="196"/>
      <c r="J1772" s="197">
        <f>ROUND(I1772*H1772,2)</f>
        <v>0</v>
      </c>
      <c r="K1772" s="193" t="s">
        <v>177</v>
      </c>
      <c r="L1772" s="59"/>
      <c r="M1772" s="198" t="s">
        <v>21</v>
      </c>
      <c r="N1772" s="242" t="s">
        <v>40</v>
      </c>
      <c r="O1772" s="243"/>
      <c r="P1772" s="244">
        <f>O1772*H1772</f>
        <v>0</v>
      </c>
      <c r="Q1772" s="244">
        <v>0</v>
      </c>
      <c r="R1772" s="244">
        <f>Q1772*H1772</f>
        <v>0</v>
      </c>
      <c r="S1772" s="244">
        <v>0</v>
      </c>
      <c r="T1772" s="245">
        <f>S1772*H1772</f>
        <v>0</v>
      </c>
      <c r="AR1772" s="22" t="s">
        <v>249</v>
      </c>
      <c r="AT1772" s="22" t="s">
        <v>173</v>
      </c>
      <c r="AU1772" s="22" t="s">
        <v>79</v>
      </c>
      <c r="AY1772" s="22" t="s">
        <v>171</v>
      </c>
      <c r="BE1772" s="202">
        <f>IF(N1772="základní",J1772,0)</f>
        <v>0</v>
      </c>
      <c r="BF1772" s="202">
        <f>IF(N1772="snížená",J1772,0)</f>
        <v>0</v>
      </c>
      <c r="BG1772" s="202">
        <f>IF(N1772="zákl. přenesená",J1772,0)</f>
        <v>0</v>
      </c>
      <c r="BH1772" s="202">
        <f>IF(N1772="sníž. přenesená",J1772,0)</f>
        <v>0</v>
      </c>
      <c r="BI1772" s="202">
        <f>IF(N1772="nulová",J1772,0)</f>
        <v>0</v>
      </c>
      <c r="BJ1772" s="22" t="s">
        <v>77</v>
      </c>
      <c r="BK1772" s="202">
        <f>ROUND(I1772*H1772,2)</f>
        <v>0</v>
      </c>
      <c r="BL1772" s="22" t="s">
        <v>249</v>
      </c>
      <c r="BM1772" s="22" t="s">
        <v>2518</v>
      </c>
    </row>
    <row r="1773" spans="2:65" s="1" customFormat="1" ht="6.95" customHeight="1">
      <c r="B1773" s="54"/>
      <c r="C1773" s="55"/>
      <c r="D1773" s="55"/>
      <c r="E1773" s="55"/>
      <c r="F1773" s="55"/>
      <c r="G1773" s="55"/>
      <c r="H1773" s="55"/>
      <c r="I1773" s="137"/>
      <c r="J1773" s="55"/>
      <c r="K1773" s="55"/>
      <c r="L1773" s="59"/>
    </row>
  </sheetData>
  <sheetProtection algorithmName="SHA-512" hashValue="NFMS15OQyd8J0pmTn9d7ot0fAMRhpYNPDhPBkz9KdMj+Qm479psgFk9u2CZAwVHujs6+2T+ELlxvk2n5okyI8w==" saltValue="pui54PXQrp9k+7r+A/aTRg==" spinCount="100000" sheet="1" objects="1" scenarios="1" formatCells="0" formatColumns="0" formatRows="0" sort="0" autoFilter="0"/>
  <autoFilter ref="C104:K1772"/>
  <mergeCells count="9">
    <mergeCell ref="E95:H95"/>
    <mergeCell ref="E97:H97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10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3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82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2519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ROUND(J80,2)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ROUND(SUM(BE80:BE142), 2)</f>
        <v>0</v>
      </c>
      <c r="G30" s="40"/>
      <c r="H30" s="40"/>
      <c r="I30" s="129">
        <v>0.21</v>
      </c>
      <c r="J30" s="128">
        <f>ROUND(ROUND((SUM(BE80:BE142)),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ROUND(SUM(BF80:BF142), 2)</f>
        <v>0</v>
      </c>
      <c r="G31" s="40"/>
      <c r="H31" s="40"/>
      <c r="I31" s="129">
        <v>0.15</v>
      </c>
      <c r="J31" s="128">
        <f>ROUND(ROUND((SUM(BF80:BF142)),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ROUND(SUM(BG80:BG142),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ROUND(SUM(BH80:BH142),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ROUND(SUM(BI80:BI142),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02 - Architektonicko-stavební část - stávající sociální zázemí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J80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136</v>
      </c>
      <c r="E57" s="150"/>
      <c r="F57" s="150"/>
      <c r="G57" s="150"/>
      <c r="H57" s="150"/>
      <c r="I57" s="151"/>
      <c r="J57" s="152">
        <f>J81</f>
        <v>0</v>
      </c>
      <c r="K57" s="153"/>
    </row>
    <row r="58" spans="2:47" s="8" customFormat="1" ht="19.899999999999999" customHeight="1">
      <c r="B58" s="154"/>
      <c r="C58" s="155"/>
      <c r="D58" s="156" t="s">
        <v>149</v>
      </c>
      <c r="E58" s="157"/>
      <c r="F58" s="157"/>
      <c r="G58" s="157"/>
      <c r="H58" s="157"/>
      <c r="I58" s="158"/>
      <c r="J58" s="159">
        <f>J82</f>
        <v>0</v>
      </c>
      <c r="K58" s="160"/>
    </row>
    <row r="59" spans="2:47" s="8" customFormat="1" ht="19.899999999999999" customHeight="1">
      <c r="B59" s="154"/>
      <c r="C59" s="155"/>
      <c r="D59" s="156" t="s">
        <v>151</v>
      </c>
      <c r="E59" s="157"/>
      <c r="F59" s="157"/>
      <c r="G59" s="157"/>
      <c r="H59" s="157"/>
      <c r="I59" s="158"/>
      <c r="J59" s="159">
        <f>J94</f>
        <v>0</v>
      </c>
      <c r="K59" s="160"/>
    </row>
    <row r="60" spans="2:47" s="8" customFormat="1" ht="19.899999999999999" customHeight="1">
      <c r="B60" s="154"/>
      <c r="C60" s="155"/>
      <c r="D60" s="156" t="s">
        <v>153</v>
      </c>
      <c r="E60" s="157"/>
      <c r="F60" s="157"/>
      <c r="G60" s="157"/>
      <c r="H60" s="157"/>
      <c r="I60" s="158"/>
      <c r="J60" s="159">
        <f>J139</f>
        <v>0</v>
      </c>
      <c r="K60" s="160"/>
    </row>
    <row r="61" spans="2:47" s="1" customFormat="1" ht="21.75" customHeight="1">
      <c r="B61" s="39"/>
      <c r="C61" s="40"/>
      <c r="D61" s="40"/>
      <c r="E61" s="40"/>
      <c r="F61" s="40"/>
      <c r="G61" s="40"/>
      <c r="H61" s="40"/>
      <c r="I61" s="116"/>
      <c r="J61" s="40"/>
      <c r="K61" s="43"/>
    </row>
    <row r="62" spans="2:47" s="1" customFormat="1" ht="6.95" customHeight="1">
      <c r="B62" s="54"/>
      <c r="C62" s="55"/>
      <c r="D62" s="55"/>
      <c r="E62" s="55"/>
      <c r="F62" s="55"/>
      <c r="G62" s="55"/>
      <c r="H62" s="55"/>
      <c r="I62" s="137"/>
      <c r="J62" s="55"/>
      <c r="K62" s="56"/>
    </row>
    <row r="66" spans="2:63" s="1" customFormat="1" ht="6.95" customHeight="1">
      <c r="B66" s="57"/>
      <c r="C66" s="58"/>
      <c r="D66" s="58"/>
      <c r="E66" s="58"/>
      <c r="F66" s="58"/>
      <c r="G66" s="58"/>
      <c r="H66" s="58"/>
      <c r="I66" s="140"/>
      <c r="J66" s="58"/>
      <c r="K66" s="58"/>
      <c r="L66" s="59"/>
    </row>
    <row r="67" spans="2:63" s="1" customFormat="1" ht="36.950000000000003" customHeight="1">
      <c r="B67" s="39"/>
      <c r="C67" s="60" t="s">
        <v>155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3" s="1" customFormat="1" ht="6.95" customHeight="1">
      <c r="B68" s="39"/>
      <c r="C68" s="61"/>
      <c r="D68" s="61"/>
      <c r="E68" s="61"/>
      <c r="F68" s="61"/>
      <c r="G68" s="61"/>
      <c r="H68" s="61"/>
      <c r="I68" s="161"/>
      <c r="J68" s="61"/>
      <c r="K68" s="61"/>
      <c r="L68" s="59"/>
    </row>
    <row r="69" spans="2:63" s="1" customFormat="1" ht="14.45" customHeight="1">
      <c r="B69" s="39"/>
      <c r="C69" s="63" t="s">
        <v>18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63" s="1" customFormat="1" ht="22.5" customHeight="1">
      <c r="B70" s="39"/>
      <c r="C70" s="61"/>
      <c r="D70" s="61"/>
      <c r="E70" s="369" t="str">
        <f>E7</f>
        <v>Nástavba a přístavba MŠ Vostelčice Choceň, Smetanova 1682</v>
      </c>
      <c r="F70" s="370"/>
      <c r="G70" s="370"/>
      <c r="H70" s="370"/>
      <c r="I70" s="161"/>
      <c r="J70" s="61"/>
      <c r="K70" s="61"/>
      <c r="L70" s="59"/>
    </row>
    <row r="71" spans="2:63" s="1" customFormat="1" ht="14.45" customHeight="1">
      <c r="B71" s="39"/>
      <c r="C71" s="63" t="s">
        <v>119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63" s="1" customFormat="1" ht="23.25" customHeight="1">
      <c r="B72" s="39"/>
      <c r="C72" s="61"/>
      <c r="D72" s="61"/>
      <c r="E72" s="337" t="str">
        <f>E9</f>
        <v>02 - Architektonicko-stavební část - stávající sociální zázemí</v>
      </c>
      <c r="F72" s="371"/>
      <c r="G72" s="371"/>
      <c r="H72" s="371"/>
      <c r="I72" s="161"/>
      <c r="J72" s="61"/>
      <c r="K72" s="61"/>
      <c r="L72" s="59"/>
    </row>
    <row r="73" spans="2:63" s="1" customFormat="1" ht="6.95" customHeight="1">
      <c r="B73" s="39"/>
      <c r="C73" s="61"/>
      <c r="D73" s="61"/>
      <c r="E73" s="61"/>
      <c r="F73" s="61"/>
      <c r="G73" s="61"/>
      <c r="H73" s="61"/>
      <c r="I73" s="161"/>
      <c r="J73" s="61"/>
      <c r="K73" s="61"/>
      <c r="L73" s="59"/>
    </row>
    <row r="74" spans="2:63" s="1" customFormat="1" ht="18" customHeight="1">
      <c r="B74" s="39"/>
      <c r="C74" s="63" t="s">
        <v>23</v>
      </c>
      <c r="D74" s="61"/>
      <c r="E74" s="61"/>
      <c r="F74" s="162" t="str">
        <f>F12</f>
        <v xml:space="preserve"> </v>
      </c>
      <c r="G74" s="61"/>
      <c r="H74" s="61"/>
      <c r="I74" s="163" t="s">
        <v>25</v>
      </c>
      <c r="J74" s="71" t="str">
        <f>IF(J12="","",J12)</f>
        <v>4. 6. 2017</v>
      </c>
      <c r="K74" s="61"/>
      <c r="L74" s="59"/>
    </row>
    <row r="75" spans="2:63" s="1" customFormat="1" ht="6.9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3" s="1" customFormat="1" ht="15">
      <c r="B76" s="39"/>
      <c r="C76" s="63" t="s">
        <v>27</v>
      </c>
      <c r="D76" s="61"/>
      <c r="E76" s="61"/>
      <c r="F76" s="162" t="str">
        <f>E15</f>
        <v xml:space="preserve"> </v>
      </c>
      <c r="G76" s="61"/>
      <c r="H76" s="61"/>
      <c r="I76" s="163" t="s">
        <v>32</v>
      </c>
      <c r="J76" s="162" t="str">
        <f>E21</f>
        <v xml:space="preserve"> </v>
      </c>
      <c r="K76" s="61"/>
      <c r="L76" s="59"/>
    </row>
    <row r="77" spans="2:63" s="1" customFormat="1" ht="14.45" customHeight="1">
      <c r="B77" s="39"/>
      <c r="C77" s="63" t="s">
        <v>30</v>
      </c>
      <c r="D77" s="61"/>
      <c r="E77" s="61"/>
      <c r="F77" s="162" t="str">
        <f>IF(E18="","",E18)</f>
        <v/>
      </c>
      <c r="G77" s="61"/>
      <c r="H77" s="61"/>
      <c r="I77" s="161"/>
      <c r="J77" s="61"/>
      <c r="K77" s="61"/>
      <c r="L77" s="59"/>
    </row>
    <row r="78" spans="2:63" s="1" customFormat="1" ht="10.35" customHeight="1">
      <c r="B78" s="39"/>
      <c r="C78" s="61"/>
      <c r="D78" s="61"/>
      <c r="E78" s="61"/>
      <c r="F78" s="61"/>
      <c r="G78" s="61"/>
      <c r="H78" s="61"/>
      <c r="I78" s="161"/>
      <c r="J78" s="61"/>
      <c r="K78" s="61"/>
      <c r="L78" s="59"/>
    </row>
    <row r="79" spans="2:63" s="9" customFormat="1" ht="29.25" customHeight="1">
      <c r="B79" s="164"/>
      <c r="C79" s="165" t="s">
        <v>156</v>
      </c>
      <c r="D79" s="166" t="s">
        <v>54</v>
      </c>
      <c r="E79" s="166" t="s">
        <v>50</v>
      </c>
      <c r="F79" s="166" t="s">
        <v>157</v>
      </c>
      <c r="G79" s="166" t="s">
        <v>158</v>
      </c>
      <c r="H79" s="166" t="s">
        <v>159</v>
      </c>
      <c r="I79" s="167" t="s">
        <v>160</v>
      </c>
      <c r="J79" s="166" t="s">
        <v>123</v>
      </c>
      <c r="K79" s="168" t="s">
        <v>161</v>
      </c>
      <c r="L79" s="169"/>
      <c r="M79" s="79" t="s">
        <v>162</v>
      </c>
      <c r="N79" s="80" t="s">
        <v>39</v>
      </c>
      <c r="O79" s="80" t="s">
        <v>163</v>
      </c>
      <c r="P79" s="80" t="s">
        <v>164</v>
      </c>
      <c r="Q79" s="80" t="s">
        <v>165</v>
      </c>
      <c r="R79" s="80" t="s">
        <v>166</v>
      </c>
      <c r="S79" s="80" t="s">
        <v>167</v>
      </c>
      <c r="T79" s="81" t="s">
        <v>168</v>
      </c>
    </row>
    <row r="80" spans="2:63" s="1" customFormat="1" ht="29.25" customHeight="1">
      <c r="B80" s="39"/>
      <c r="C80" s="85" t="s">
        <v>124</v>
      </c>
      <c r="D80" s="61"/>
      <c r="E80" s="61"/>
      <c r="F80" s="61"/>
      <c r="G80" s="61"/>
      <c r="H80" s="61"/>
      <c r="I80" s="161"/>
      <c r="J80" s="170">
        <f>BK80</f>
        <v>0</v>
      </c>
      <c r="K80" s="61"/>
      <c r="L80" s="59"/>
      <c r="M80" s="82"/>
      <c r="N80" s="83"/>
      <c r="O80" s="83"/>
      <c r="P80" s="171">
        <f>P81</f>
        <v>0</v>
      </c>
      <c r="Q80" s="83"/>
      <c r="R80" s="171">
        <f>R81</f>
        <v>6.7320391999999982</v>
      </c>
      <c r="S80" s="83"/>
      <c r="T80" s="172">
        <f>T81</f>
        <v>0</v>
      </c>
      <c r="AT80" s="22" t="s">
        <v>68</v>
      </c>
      <c r="AU80" s="22" t="s">
        <v>125</v>
      </c>
      <c r="BK80" s="173">
        <f>BK81</f>
        <v>0</v>
      </c>
    </row>
    <row r="81" spans="2:65" s="10" customFormat="1" ht="37.35" customHeight="1">
      <c r="B81" s="174"/>
      <c r="C81" s="175"/>
      <c r="D81" s="176" t="s">
        <v>68</v>
      </c>
      <c r="E81" s="177" t="s">
        <v>1324</v>
      </c>
      <c r="F81" s="177" t="s">
        <v>1325</v>
      </c>
      <c r="G81" s="175"/>
      <c r="H81" s="175"/>
      <c r="I81" s="178"/>
      <c r="J81" s="179">
        <f>BK81</f>
        <v>0</v>
      </c>
      <c r="K81" s="175"/>
      <c r="L81" s="180"/>
      <c r="M81" s="181"/>
      <c r="N81" s="182"/>
      <c r="O81" s="182"/>
      <c r="P81" s="183">
        <f>P82+P94+P139</f>
        <v>0</v>
      </c>
      <c r="Q81" s="182"/>
      <c r="R81" s="183">
        <f>R82+R94+R139</f>
        <v>6.7320391999999982</v>
      </c>
      <c r="S81" s="182"/>
      <c r="T81" s="184">
        <f>T82+T94+T139</f>
        <v>0</v>
      </c>
      <c r="AR81" s="185" t="s">
        <v>79</v>
      </c>
      <c r="AT81" s="186" t="s">
        <v>68</v>
      </c>
      <c r="AU81" s="186" t="s">
        <v>69</v>
      </c>
      <c r="AY81" s="185" t="s">
        <v>171</v>
      </c>
      <c r="BK81" s="187">
        <f>BK82+BK94+BK139</f>
        <v>0</v>
      </c>
    </row>
    <row r="82" spans="2:65" s="10" customFormat="1" ht="19.899999999999999" customHeight="1">
      <c r="B82" s="174"/>
      <c r="C82" s="175"/>
      <c r="D82" s="188" t="s">
        <v>68</v>
      </c>
      <c r="E82" s="189" t="s">
        <v>2180</v>
      </c>
      <c r="F82" s="189" t="s">
        <v>2181</v>
      </c>
      <c r="G82" s="175"/>
      <c r="H82" s="175"/>
      <c r="I82" s="178"/>
      <c r="J82" s="190">
        <f>BK82</f>
        <v>0</v>
      </c>
      <c r="K82" s="175"/>
      <c r="L82" s="180"/>
      <c r="M82" s="181"/>
      <c r="N82" s="182"/>
      <c r="O82" s="182"/>
      <c r="P82" s="183">
        <f>SUM(P83:P93)</f>
        <v>0</v>
      </c>
      <c r="Q82" s="182"/>
      <c r="R82" s="183">
        <f>SUM(R83:R93)</f>
        <v>2.0763735999999997</v>
      </c>
      <c r="S82" s="182"/>
      <c r="T82" s="184">
        <f>SUM(T83:T93)</f>
        <v>0</v>
      </c>
      <c r="AR82" s="185" t="s">
        <v>79</v>
      </c>
      <c r="AT82" s="186" t="s">
        <v>68</v>
      </c>
      <c r="AU82" s="186" t="s">
        <v>77</v>
      </c>
      <c r="AY82" s="185" t="s">
        <v>171</v>
      </c>
      <c r="BK82" s="187">
        <f>SUM(BK83:BK93)</f>
        <v>0</v>
      </c>
    </row>
    <row r="83" spans="2:65" s="1" customFormat="1" ht="22.5" customHeight="1">
      <c r="B83" s="39"/>
      <c r="C83" s="191" t="s">
        <v>197</v>
      </c>
      <c r="D83" s="191" t="s">
        <v>173</v>
      </c>
      <c r="E83" s="192" t="s">
        <v>2210</v>
      </c>
      <c r="F83" s="193" t="s">
        <v>2211</v>
      </c>
      <c r="G83" s="194" t="s">
        <v>176</v>
      </c>
      <c r="H83" s="195">
        <v>66.38</v>
      </c>
      <c r="I83" s="196"/>
      <c r="J83" s="197">
        <f>ROUND(I83*H83,2)</f>
        <v>0</v>
      </c>
      <c r="K83" s="193" t="s">
        <v>177</v>
      </c>
      <c r="L83" s="59"/>
      <c r="M83" s="198" t="s">
        <v>21</v>
      </c>
      <c r="N83" s="199" t="s">
        <v>40</v>
      </c>
      <c r="O83" s="40"/>
      <c r="P83" s="200">
        <f>O83*H83</f>
        <v>0</v>
      </c>
      <c r="Q83" s="200">
        <v>3.6700000000000001E-3</v>
      </c>
      <c r="R83" s="200">
        <f>Q83*H83</f>
        <v>0.24361459999999999</v>
      </c>
      <c r="S83" s="200">
        <v>0</v>
      </c>
      <c r="T83" s="201">
        <f>S83*H83</f>
        <v>0</v>
      </c>
      <c r="AR83" s="22" t="s">
        <v>249</v>
      </c>
      <c r="AT83" s="22" t="s">
        <v>173</v>
      </c>
      <c r="AU83" s="22" t="s">
        <v>79</v>
      </c>
      <c r="AY83" s="22" t="s">
        <v>171</v>
      </c>
      <c r="BE83" s="202">
        <f>IF(N83="základní",J83,0)</f>
        <v>0</v>
      </c>
      <c r="BF83" s="202">
        <f>IF(N83="snížená",J83,0)</f>
        <v>0</v>
      </c>
      <c r="BG83" s="202">
        <f>IF(N83="zákl. přenesená",J83,0)</f>
        <v>0</v>
      </c>
      <c r="BH83" s="202">
        <f>IF(N83="sníž. přenesená",J83,0)</f>
        <v>0</v>
      </c>
      <c r="BI83" s="202">
        <f>IF(N83="nulová",J83,0)</f>
        <v>0</v>
      </c>
      <c r="BJ83" s="22" t="s">
        <v>77</v>
      </c>
      <c r="BK83" s="202">
        <f>ROUND(I83*H83,2)</f>
        <v>0</v>
      </c>
      <c r="BL83" s="22" t="s">
        <v>249</v>
      </c>
      <c r="BM83" s="22" t="s">
        <v>2520</v>
      </c>
    </row>
    <row r="84" spans="2:65" s="11" customFormat="1">
      <c r="B84" s="203"/>
      <c r="C84" s="204"/>
      <c r="D84" s="215" t="s">
        <v>180</v>
      </c>
      <c r="E84" s="216" t="s">
        <v>21</v>
      </c>
      <c r="F84" s="217" t="s">
        <v>1158</v>
      </c>
      <c r="G84" s="204"/>
      <c r="H84" s="218">
        <v>27.31</v>
      </c>
      <c r="I84" s="209"/>
      <c r="J84" s="204"/>
      <c r="K84" s="204"/>
      <c r="L84" s="210"/>
      <c r="M84" s="211"/>
      <c r="N84" s="212"/>
      <c r="O84" s="212"/>
      <c r="P84" s="212"/>
      <c r="Q84" s="212"/>
      <c r="R84" s="212"/>
      <c r="S84" s="212"/>
      <c r="T84" s="213"/>
      <c r="AT84" s="214" t="s">
        <v>180</v>
      </c>
      <c r="AU84" s="214" t="s">
        <v>79</v>
      </c>
      <c r="AV84" s="11" t="s">
        <v>79</v>
      </c>
      <c r="AW84" s="11" t="s">
        <v>33</v>
      </c>
      <c r="AX84" s="11" t="s">
        <v>69</v>
      </c>
      <c r="AY84" s="214" t="s">
        <v>171</v>
      </c>
    </row>
    <row r="85" spans="2:65" s="11" customFormat="1">
      <c r="B85" s="203"/>
      <c r="C85" s="204"/>
      <c r="D85" s="205" t="s">
        <v>180</v>
      </c>
      <c r="E85" s="206" t="s">
        <v>21</v>
      </c>
      <c r="F85" s="207" t="s">
        <v>1160</v>
      </c>
      <c r="G85" s="204"/>
      <c r="H85" s="208">
        <v>39.07</v>
      </c>
      <c r="I85" s="209"/>
      <c r="J85" s="204"/>
      <c r="K85" s="204"/>
      <c r="L85" s="210"/>
      <c r="M85" s="211"/>
      <c r="N85" s="212"/>
      <c r="O85" s="212"/>
      <c r="P85" s="212"/>
      <c r="Q85" s="212"/>
      <c r="R85" s="212"/>
      <c r="S85" s="212"/>
      <c r="T85" s="213"/>
      <c r="AT85" s="214" t="s">
        <v>180</v>
      </c>
      <c r="AU85" s="214" t="s">
        <v>79</v>
      </c>
      <c r="AV85" s="11" t="s">
        <v>79</v>
      </c>
      <c r="AW85" s="11" t="s">
        <v>33</v>
      </c>
      <c r="AX85" s="11" t="s">
        <v>69</v>
      </c>
      <c r="AY85" s="214" t="s">
        <v>171</v>
      </c>
    </row>
    <row r="86" spans="2:65" s="1" customFormat="1" ht="22.5" customHeight="1">
      <c r="B86" s="39"/>
      <c r="C86" s="230" t="s">
        <v>201</v>
      </c>
      <c r="D86" s="230" t="s">
        <v>290</v>
      </c>
      <c r="E86" s="231" t="s">
        <v>2216</v>
      </c>
      <c r="F86" s="232" t="s">
        <v>2217</v>
      </c>
      <c r="G86" s="233" t="s">
        <v>176</v>
      </c>
      <c r="H86" s="234">
        <v>74.346000000000004</v>
      </c>
      <c r="I86" s="235"/>
      <c r="J86" s="236">
        <f>ROUND(I86*H86,2)</f>
        <v>0</v>
      </c>
      <c r="K86" s="232" t="s">
        <v>177</v>
      </c>
      <c r="L86" s="237"/>
      <c r="M86" s="238" t="s">
        <v>21</v>
      </c>
      <c r="N86" s="239" t="s">
        <v>40</v>
      </c>
      <c r="O86" s="40"/>
      <c r="P86" s="200">
        <f>O86*H86</f>
        <v>0</v>
      </c>
      <c r="Q86" s="200">
        <v>1.7999999999999999E-2</v>
      </c>
      <c r="R86" s="200">
        <f>Q86*H86</f>
        <v>1.338228</v>
      </c>
      <c r="S86" s="200">
        <v>0</v>
      </c>
      <c r="T86" s="201">
        <f>S86*H86</f>
        <v>0</v>
      </c>
      <c r="AR86" s="22" t="s">
        <v>345</v>
      </c>
      <c r="AT86" s="22" t="s">
        <v>290</v>
      </c>
      <c r="AU86" s="22" t="s">
        <v>79</v>
      </c>
      <c r="AY86" s="22" t="s">
        <v>171</v>
      </c>
      <c r="BE86" s="202">
        <f>IF(N86="základní",J86,0)</f>
        <v>0</v>
      </c>
      <c r="BF86" s="202">
        <f>IF(N86="snížená",J86,0)</f>
        <v>0</v>
      </c>
      <c r="BG86" s="202">
        <f>IF(N86="zákl. přenesená",J86,0)</f>
        <v>0</v>
      </c>
      <c r="BH86" s="202">
        <f>IF(N86="sníž. přenesená",J86,0)</f>
        <v>0</v>
      </c>
      <c r="BI86" s="202">
        <f>IF(N86="nulová",J86,0)</f>
        <v>0</v>
      </c>
      <c r="BJ86" s="22" t="s">
        <v>77</v>
      </c>
      <c r="BK86" s="202">
        <f>ROUND(I86*H86,2)</f>
        <v>0</v>
      </c>
      <c r="BL86" s="22" t="s">
        <v>249</v>
      </c>
      <c r="BM86" s="22" t="s">
        <v>2521</v>
      </c>
    </row>
    <row r="87" spans="2:65" s="11" customFormat="1">
      <c r="B87" s="203"/>
      <c r="C87" s="204"/>
      <c r="D87" s="215" t="s">
        <v>180</v>
      </c>
      <c r="E87" s="216" t="s">
        <v>21</v>
      </c>
      <c r="F87" s="217" t="s">
        <v>2522</v>
      </c>
      <c r="G87" s="204"/>
      <c r="H87" s="218">
        <v>66.38</v>
      </c>
      <c r="I87" s="209"/>
      <c r="J87" s="204"/>
      <c r="K87" s="204"/>
      <c r="L87" s="210"/>
      <c r="M87" s="211"/>
      <c r="N87" s="212"/>
      <c r="O87" s="212"/>
      <c r="P87" s="212"/>
      <c r="Q87" s="212"/>
      <c r="R87" s="212"/>
      <c r="S87" s="212"/>
      <c r="T87" s="213"/>
      <c r="AT87" s="214" t="s">
        <v>180</v>
      </c>
      <c r="AU87" s="214" t="s">
        <v>79</v>
      </c>
      <c r="AV87" s="11" t="s">
        <v>79</v>
      </c>
      <c r="AW87" s="11" t="s">
        <v>33</v>
      </c>
      <c r="AX87" s="11" t="s">
        <v>69</v>
      </c>
      <c r="AY87" s="214" t="s">
        <v>171</v>
      </c>
    </row>
    <row r="88" spans="2:65" s="11" customFormat="1">
      <c r="B88" s="203"/>
      <c r="C88" s="204"/>
      <c r="D88" s="205" t="s">
        <v>180</v>
      </c>
      <c r="E88" s="204"/>
      <c r="F88" s="207" t="s">
        <v>2523</v>
      </c>
      <c r="G88" s="204"/>
      <c r="H88" s="208">
        <v>74.346000000000004</v>
      </c>
      <c r="I88" s="209"/>
      <c r="J88" s="204"/>
      <c r="K88" s="204"/>
      <c r="L88" s="210"/>
      <c r="M88" s="211"/>
      <c r="N88" s="212"/>
      <c r="O88" s="212"/>
      <c r="P88" s="212"/>
      <c r="Q88" s="212"/>
      <c r="R88" s="212"/>
      <c r="S88" s="212"/>
      <c r="T88" s="213"/>
      <c r="AT88" s="214" t="s">
        <v>180</v>
      </c>
      <c r="AU88" s="214" t="s">
        <v>79</v>
      </c>
      <c r="AV88" s="11" t="s">
        <v>79</v>
      </c>
      <c r="AW88" s="11" t="s">
        <v>6</v>
      </c>
      <c r="AX88" s="11" t="s">
        <v>77</v>
      </c>
      <c r="AY88" s="214" t="s">
        <v>171</v>
      </c>
    </row>
    <row r="89" spans="2:65" s="1" customFormat="1" ht="22.5" customHeight="1">
      <c r="B89" s="39"/>
      <c r="C89" s="191" t="s">
        <v>207</v>
      </c>
      <c r="D89" s="191" t="s">
        <v>173</v>
      </c>
      <c r="E89" s="192" t="s">
        <v>2226</v>
      </c>
      <c r="F89" s="193" t="s">
        <v>2227</v>
      </c>
      <c r="G89" s="194" t="s">
        <v>176</v>
      </c>
      <c r="H89" s="195">
        <v>66.38</v>
      </c>
      <c r="I89" s="196"/>
      <c r="J89" s="197">
        <f>ROUND(I89*H89,2)</f>
        <v>0</v>
      </c>
      <c r="K89" s="193" t="s">
        <v>177</v>
      </c>
      <c r="L89" s="59"/>
      <c r="M89" s="198" t="s">
        <v>21</v>
      </c>
      <c r="N89" s="199" t="s">
        <v>40</v>
      </c>
      <c r="O89" s="40"/>
      <c r="P89" s="200">
        <f>O89*H89</f>
        <v>0</v>
      </c>
      <c r="Q89" s="200">
        <v>2.9999999999999997E-4</v>
      </c>
      <c r="R89" s="200">
        <f>Q89*H89</f>
        <v>1.9913999999999998E-2</v>
      </c>
      <c r="S89" s="200">
        <v>0</v>
      </c>
      <c r="T89" s="201">
        <f>S89*H89</f>
        <v>0</v>
      </c>
      <c r="AR89" s="22" t="s">
        <v>249</v>
      </c>
      <c r="AT89" s="22" t="s">
        <v>173</v>
      </c>
      <c r="AU89" s="22" t="s">
        <v>79</v>
      </c>
      <c r="AY89" s="22" t="s">
        <v>171</v>
      </c>
      <c r="BE89" s="202">
        <f>IF(N89="základní",J89,0)</f>
        <v>0</v>
      </c>
      <c r="BF89" s="202">
        <f>IF(N89="snížená",J89,0)</f>
        <v>0</v>
      </c>
      <c r="BG89" s="202">
        <f>IF(N89="zákl. přenesená",J89,0)</f>
        <v>0</v>
      </c>
      <c r="BH89" s="202">
        <f>IF(N89="sníž. přenesená",J89,0)</f>
        <v>0</v>
      </c>
      <c r="BI89" s="202">
        <f>IF(N89="nulová",J89,0)</f>
        <v>0</v>
      </c>
      <c r="BJ89" s="22" t="s">
        <v>77</v>
      </c>
      <c r="BK89" s="202">
        <f>ROUND(I89*H89,2)</f>
        <v>0</v>
      </c>
      <c r="BL89" s="22" t="s">
        <v>249</v>
      </c>
      <c r="BM89" s="22" t="s">
        <v>2524</v>
      </c>
    </row>
    <row r="90" spans="2:65" s="11" customFormat="1">
      <c r="B90" s="203"/>
      <c r="C90" s="204"/>
      <c r="D90" s="205" t="s">
        <v>180</v>
      </c>
      <c r="E90" s="206" t="s">
        <v>21</v>
      </c>
      <c r="F90" s="207" t="s">
        <v>2522</v>
      </c>
      <c r="G90" s="204"/>
      <c r="H90" s="208">
        <v>66.38</v>
      </c>
      <c r="I90" s="209"/>
      <c r="J90" s="204"/>
      <c r="K90" s="204"/>
      <c r="L90" s="210"/>
      <c r="M90" s="211"/>
      <c r="N90" s="212"/>
      <c r="O90" s="212"/>
      <c r="P90" s="212"/>
      <c r="Q90" s="212"/>
      <c r="R90" s="212"/>
      <c r="S90" s="212"/>
      <c r="T90" s="213"/>
      <c r="AT90" s="214" t="s">
        <v>180</v>
      </c>
      <c r="AU90" s="214" t="s">
        <v>79</v>
      </c>
      <c r="AV90" s="11" t="s">
        <v>79</v>
      </c>
      <c r="AW90" s="11" t="s">
        <v>33</v>
      </c>
      <c r="AX90" s="11" t="s">
        <v>69</v>
      </c>
      <c r="AY90" s="214" t="s">
        <v>171</v>
      </c>
    </row>
    <row r="91" spans="2:65" s="1" customFormat="1" ht="22.5" customHeight="1">
      <c r="B91" s="39"/>
      <c r="C91" s="191" t="s">
        <v>216</v>
      </c>
      <c r="D91" s="191" t="s">
        <v>173</v>
      </c>
      <c r="E91" s="192" t="s">
        <v>2238</v>
      </c>
      <c r="F91" s="193" t="s">
        <v>2239</v>
      </c>
      <c r="G91" s="194" t="s">
        <v>176</v>
      </c>
      <c r="H91" s="195">
        <v>66.38</v>
      </c>
      <c r="I91" s="196"/>
      <c r="J91" s="197">
        <f>ROUND(I91*H91,2)</f>
        <v>0</v>
      </c>
      <c r="K91" s="193" t="s">
        <v>177</v>
      </c>
      <c r="L91" s="59"/>
      <c r="M91" s="198" t="s">
        <v>21</v>
      </c>
      <c r="N91" s="199" t="s">
        <v>40</v>
      </c>
      <c r="O91" s="40"/>
      <c r="P91" s="200">
        <f>O91*H91</f>
        <v>0</v>
      </c>
      <c r="Q91" s="200">
        <v>7.1500000000000001E-3</v>
      </c>
      <c r="R91" s="200">
        <f>Q91*H91</f>
        <v>0.47461699999999996</v>
      </c>
      <c r="S91" s="200">
        <v>0</v>
      </c>
      <c r="T91" s="201">
        <f>S91*H91</f>
        <v>0</v>
      </c>
      <c r="AR91" s="22" t="s">
        <v>249</v>
      </c>
      <c r="AT91" s="22" t="s">
        <v>173</v>
      </c>
      <c r="AU91" s="22" t="s">
        <v>79</v>
      </c>
      <c r="AY91" s="22" t="s">
        <v>171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22" t="s">
        <v>77</v>
      </c>
      <c r="BK91" s="202">
        <f>ROUND(I91*H91,2)</f>
        <v>0</v>
      </c>
      <c r="BL91" s="22" t="s">
        <v>249</v>
      </c>
      <c r="BM91" s="22" t="s">
        <v>2525</v>
      </c>
    </row>
    <row r="92" spans="2:65" s="11" customFormat="1">
      <c r="B92" s="203"/>
      <c r="C92" s="204"/>
      <c r="D92" s="205" t="s">
        <v>180</v>
      </c>
      <c r="E92" s="206" t="s">
        <v>21</v>
      </c>
      <c r="F92" s="207" t="s">
        <v>2522</v>
      </c>
      <c r="G92" s="204"/>
      <c r="H92" s="208">
        <v>66.38</v>
      </c>
      <c r="I92" s="209"/>
      <c r="J92" s="204"/>
      <c r="K92" s="204"/>
      <c r="L92" s="210"/>
      <c r="M92" s="211"/>
      <c r="N92" s="212"/>
      <c r="O92" s="212"/>
      <c r="P92" s="212"/>
      <c r="Q92" s="212"/>
      <c r="R92" s="212"/>
      <c r="S92" s="212"/>
      <c r="T92" s="213"/>
      <c r="AT92" s="214" t="s">
        <v>180</v>
      </c>
      <c r="AU92" s="214" t="s">
        <v>79</v>
      </c>
      <c r="AV92" s="11" t="s">
        <v>79</v>
      </c>
      <c r="AW92" s="11" t="s">
        <v>33</v>
      </c>
      <c r="AX92" s="11" t="s">
        <v>69</v>
      </c>
      <c r="AY92" s="214" t="s">
        <v>171</v>
      </c>
    </row>
    <row r="93" spans="2:65" s="1" customFormat="1" ht="22.5" customHeight="1">
      <c r="B93" s="39"/>
      <c r="C93" s="191" t="s">
        <v>223</v>
      </c>
      <c r="D93" s="191" t="s">
        <v>173</v>
      </c>
      <c r="E93" s="192" t="s">
        <v>2242</v>
      </c>
      <c r="F93" s="193" t="s">
        <v>2243</v>
      </c>
      <c r="G93" s="194" t="s">
        <v>219</v>
      </c>
      <c r="H93" s="195">
        <v>2.0760000000000001</v>
      </c>
      <c r="I93" s="196"/>
      <c r="J93" s="197">
        <f>ROUND(I93*H93,2)</f>
        <v>0</v>
      </c>
      <c r="K93" s="193" t="s">
        <v>177</v>
      </c>
      <c r="L93" s="59"/>
      <c r="M93" s="198" t="s">
        <v>21</v>
      </c>
      <c r="N93" s="199" t="s">
        <v>40</v>
      </c>
      <c r="O93" s="40"/>
      <c r="P93" s="200">
        <f>O93*H93</f>
        <v>0</v>
      </c>
      <c r="Q93" s="200">
        <v>0</v>
      </c>
      <c r="R93" s="200">
        <f>Q93*H93</f>
        <v>0</v>
      </c>
      <c r="S93" s="200">
        <v>0</v>
      </c>
      <c r="T93" s="201">
        <f>S93*H93</f>
        <v>0</v>
      </c>
      <c r="AR93" s="22" t="s">
        <v>249</v>
      </c>
      <c r="AT93" s="22" t="s">
        <v>173</v>
      </c>
      <c r="AU93" s="22" t="s">
        <v>79</v>
      </c>
      <c r="AY93" s="22" t="s">
        <v>171</v>
      </c>
      <c r="BE93" s="202">
        <f>IF(N93="základní",J93,0)</f>
        <v>0</v>
      </c>
      <c r="BF93" s="202">
        <f>IF(N93="snížená",J93,0)</f>
        <v>0</v>
      </c>
      <c r="BG93" s="202">
        <f>IF(N93="zákl. přenesená",J93,0)</f>
        <v>0</v>
      </c>
      <c r="BH93" s="202">
        <f>IF(N93="sníž. přenesená",J93,0)</f>
        <v>0</v>
      </c>
      <c r="BI93" s="202">
        <f>IF(N93="nulová",J93,0)</f>
        <v>0</v>
      </c>
      <c r="BJ93" s="22" t="s">
        <v>77</v>
      </c>
      <c r="BK93" s="202">
        <f>ROUND(I93*H93,2)</f>
        <v>0</v>
      </c>
      <c r="BL93" s="22" t="s">
        <v>249</v>
      </c>
      <c r="BM93" s="22" t="s">
        <v>2526</v>
      </c>
    </row>
    <row r="94" spans="2:65" s="10" customFormat="1" ht="29.85" customHeight="1">
      <c r="B94" s="174"/>
      <c r="C94" s="175"/>
      <c r="D94" s="188" t="s">
        <v>68</v>
      </c>
      <c r="E94" s="189" t="s">
        <v>2322</v>
      </c>
      <c r="F94" s="189" t="s">
        <v>2323</v>
      </c>
      <c r="G94" s="175"/>
      <c r="H94" s="175"/>
      <c r="I94" s="178"/>
      <c r="J94" s="190">
        <f>BK94</f>
        <v>0</v>
      </c>
      <c r="K94" s="175"/>
      <c r="L94" s="180"/>
      <c r="M94" s="181"/>
      <c r="N94" s="182"/>
      <c r="O94" s="182"/>
      <c r="P94" s="183">
        <f>SUM(P95:P138)</f>
        <v>0</v>
      </c>
      <c r="Q94" s="182"/>
      <c r="R94" s="183">
        <f>SUM(R95:R138)</f>
        <v>4.5791655999999987</v>
      </c>
      <c r="S94" s="182"/>
      <c r="T94" s="184">
        <f>SUM(T95:T138)</f>
        <v>0</v>
      </c>
      <c r="AR94" s="185" t="s">
        <v>79</v>
      </c>
      <c r="AT94" s="186" t="s">
        <v>68</v>
      </c>
      <c r="AU94" s="186" t="s">
        <v>77</v>
      </c>
      <c r="AY94" s="185" t="s">
        <v>171</v>
      </c>
      <c r="BK94" s="187">
        <f>SUM(BK95:BK138)</f>
        <v>0</v>
      </c>
    </row>
    <row r="95" spans="2:65" s="1" customFormat="1" ht="31.5" customHeight="1">
      <c r="B95" s="39"/>
      <c r="C95" s="191" t="s">
        <v>228</v>
      </c>
      <c r="D95" s="191" t="s">
        <v>173</v>
      </c>
      <c r="E95" s="192" t="s">
        <v>2325</v>
      </c>
      <c r="F95" s="193" t="s">
        <v>2326</v>
      </c>
      <c r="G95" s="194" t="s">
        <v>176</v>
      </c>
      <c r="H95" s="195">
        <v>181.416</v>
      </c>
      <c r="I95" s="196"/>
      <c r="J95" s="197">
        <f>ROUND(I95*H95,2)</f>
        <v>0</v>
      </c>
      <c r="K95" s="193" t="s">
        <v>177</v>
      </c>
      <c r="L95" s="59"/>
      <c r="M95" s="198" t="s">
        <v>21</v>
      </c>
      <c r="N95" s="199" t="s">
        <v>40</v>
      </c>
      <c r="O95" s="40"/>
      <c r="P95" s="200">
        <f>O95*H95</f>
        <v>0</v>
      </c>
      <c r="Q95" s="200">
        <v>3.0000000000000001E-3</v>
      </c>
      <c r="R95" s="200">
        <f>Q95*H95</f>
        <v>0.54424799999999995</v>
      </c>
      <c r="S95" s="200">
        <v>0</v>
      </c>
      <c r="T95" s="201">
        <f>S95*H95</f>
        <v>0</v>
      </c>
      <c r="AR95" s="22" t="s">
        <v>249</v>
      </c>
      <c r="AT95" s="22" t="s">
        <v>173</v>
      </c>
      <c r="AU95" s="22" t="s">
        <v>79</v>
      </c>
      <c r="AY95" s="22" t="s">
        <v>171</v>
      </c>
      <c r="BE95" s="202">
        <f>IF(N95="základní",J95,0)</f>
        <v>0</v>
      </c>
      <c r="BF95" s="202">
        <f>IF(N95="snížená",J95,0)</f>
        <v>0</v>
      </c>
      <c r="BG95" s="202">
        <f>IF(N95="zákl. přenesená",J95,0)</f>
        <v>0</v>
      </c>
      <c r="BH95" s="202">
        <f>IF(N95="sníž. přenesená",J95,0)</f>
        <v>0</v>
      </c>
      <c r="BI95" s="202">
        <f>IF(N95="nulová",J95,0)</f>
        <v>0</v>
      </c>
      <c r="BJ95" s="22" t="s">
        <v>77</v>
      </c>
      <c r="BK95" s="202">
        <f>ROUND(I95*H95,2)</f>
        <v>0</v>
      </c>
      <c r="BL95" s="22" t="s">
        <v>249</v>
      </c>
      <c r="BM95" s="22" t="s">
        <v>2527</v>
      </c>
    </row>
    <row r="96" spans="2:65" s="12" customFormat="1">
      <c r="B96" s="219"/>
      <c r="C96" s="220"/>
      <c r="D96" s="215" t="s">
        <v>180</v>
      </c>
      <c r="E96" s="221" t="s">
        <v>21</v>
      </c>
      <c r="F96" s="222" t="s">
        <v>1206</v>
      </c>
      <c r="G96" s="220"/>
      <c r="H96" s="223" t="s">
        <v>21</v>
      </c>
      <c r="I96" s="224"/>
      <c r="J96" s="220"/>
      <c r="K96" s="220"/>
      <c r="L96" s="225"/>
      <c r="M96" s="226"/>
      <c r="N96" s="227"/>
      <c r="O96" s="227"/>
      <c r="P96" s="227"/>
      <c r="Q96" s="227"/>
      <c r="R96" s="227"/>
      <c r="S96" s="227"/>
      <c r="T96" s="228"/>
      <c r="AT96" s="229" t="s">
        <v>180</v>
      </c>
      <c r="AU96" s="229" t="s">
        <v>79</v>
      </c>
      <c r="AV96" s="12" t="s">
        <v>77</v>
      </c>
      <c r="AW96" s="12" t="s">
        <v>33</v>
      </c>
      <c r="AX96" s="12" t="s">
        <v>69</v>
      </c>
      <c r="AY96" s="229" t="s">
        <v>171</v>
      </c>
    </row>
    <row r="97" spans="2:65" s="11" customFormat="1">
      <c r="B97" s="203"/>
      <c r="C97" s="204"/>
      <c r="D97" s="215" t="s">
        <v>180</v>
      </c>
      <c r="E97" s="216" t="s">
        <v>21</v>
      </c>
      <c r="F97" s="217" t="s">
        <v>1207</v>
      </c>
      <c r="G97" s="204"/>
      <c r="H97" s="218">
        <v>24.3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180</v>
      </c>
      <c r="AU97" s="214" t="s">
        <v>79</v>
      </c>
      <c r="AV97" s="11" t="s">
        <v>79</v>
      </c>
      <c r="AW97" s="11" t="s">
        <v>33</v>
      </c>
      <c r="AX97" s="11" t="s">
        <v>69</v>
      </c>
      <c r="AY97" s="214" t="s">
        <v>171</v>
      </c>
    </row>
    <row r="98" spans="2:65" s="11" customFormat="1">
      <c r="B98" s="203"/>
      <c r="C98" s="204"/>
      <c r="D98" s="215" t="s">
        <v>180</v>
      </c>
      <c r="E98" s="216" t="s">
        <v>21</v>
      </c>
      <c r="F98" s="217" t="s">
        <v>1208</v>
      </c>
      <c r="G98" s="204"/>
      <c r="H98" s="218">
        <v>13.65</v>
      </c>
      <c r="I98" s="209"/>
      <c r="J98" s="204"/>
      <c r="K98" s="204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180</v>
      </c>
      <c r="AU98" s="214" t="s">
        <v>79</v>
      </c>
      <c r="AV98" s="11" t="s">
        <v>79</v>
      </c>
      <c r="AW98" s="11" t="s">
        <v>33</v>
      </c>
      <c r="AX98" s="11" t="s">
        <v>69</v>
      </c>
      <c r="AY98" s="214" t="s">
        <v>171</v>
      </c>
    </row>
    <row r="99" spans="2:65" s="11" customFormat="1">
      <c r="B99" s="203"/>
      <c r="C99" s="204"/>
      <c r="D99" s="215" t="s">
        <v>180</v>
      </c>
      <c r="E99" s="216" t="s">
        <v>21</v>
      </c>
      <c r="F99" s="217" t="s">
        <v>1209</v>
      </c>
      <c r="G99" s="204"/>
      <c r="H99" s="218">
        <v>7.92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180</v>
      </c>
      <c r="AU99" s="214" t="s">
        <v>79</v>
      </c>
      <c r="AV99" s="11" t="s">
        <v>79</v>
      </c>
      <c r="AW99" s="11" t="s">
        <v>33</v>
      </c>
      <c r="AX99" s="11" t="s">
        <v>69</v>
      </c>
      <c r="AY99" s="214" t="s">
        <v>171</v>
      </c>
    </row>
    <row r="100" spans="2:65" s="11" customFormat="1">
      <c r="B100" s="203"/>
      <c r="C100" s="204"/>
      <c r="D100" s="215" t="s">
        <v>180</v>
      </c>
      <c r="E100" s="216" t="s">
        <v>21</v>
      </c>
      <c r="F100" s="217" t="s">
        <v>1210</v>
      </c>
      <c r="G100" s="204"/>
      <c r="H100" s="218">
        <v>24.12</v>
      </c>
      <c r="I100" s="209"/>
      <c r="J100" s="204"/>
      <c r="K100" s="204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180</v>
      </c>
      <c r="AU100" s="214" t="s">
        <v>79</v>
      </c>
      <c r="AV100" s="11" t="s">
        <v>79</v>
      </c>
      <c r="AW100" s="11" t="s">
        <v>33</v>
      </c>
      <c r="AX100" s="11" t="s">
        <v>69</v>
      </c>
      <c r="AY100" s="214" t="s">
        <v>171</v>
      </c>
    </row>
    <row r="101" spans="2:65" s="11" customFormat="1">
      <c r="B101" s="203"/>
      <c r="C101" s="204"/>
      <c r="D101" s="215" t="s">
        <v>180</v>
      </c>
      <c r="E101" s="216" t="s">
        <v>21</v>
      </c>
      <c r="F101" s="217" t="s">
        <v>1211</v>
      </c>
      <c r="G101" s="204"/>
      <c r="H101" s="218">
        <v>7.74</v>
      </c>
      <c r="I101" s="209"/>
      <c r="J101" s="204"/>
      <c r="K101" s="204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180</v>
      </c>
      <c r="AU101" s="214" t="s">
        <v>79</v>
      </c>
      <c r="AV101" s="11" t="s">
        <v>79</v>
      </c>
      <c r="AW101" s="11" t="s">
        <v>33</v>
      </c>
      <c r="AX101" s="11" t="s">
        <v>69</v>
      </c>
      <c r="AY101" s="214" t="s">
        <v>171</v>
      </c>
    </row>
    <row r="102" spans="2:65" s="11" customFormat="1">
      <c r="B102" s="203"/>
      <c r="C102" s="204"/>
      <c r="D102" s="215" t="s">
        <v>180</v>
      </c>
      <c r="E102" s="216" t="s">
        <v>21</v>
      </c>
      <c r="F102" s="217" t="s">
        <v>1212</v>
      </c>
      <c r="G102" s="204"/>
      <c r="H102" s="218">
        <v>25.308</v>
      </c>
      <c r="I102" s="209"/>
      <c r="J102" s="204"/>
      <c r="K102" s="204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180</v>
      </c>
      <c r="AU102" s="214" t="s">
        <v>79</v>
      </c>
      <c r="AV102" s="11" t="s">
        <v>79</v>
      </c>
      <c r="AW102" s="11" t="s">
        <v>33</v>
      </c>
      <c r="AX102" s="11" t="s">
        <v>69</v>
      </c>
      <c r="AY102" s="214" t="s">
        <v>171</v>
      </c>
    </row>
    <row r="103" spans="2:65" s="12" customFormat="1">
      <c r="B103" s="219"/>
      <c r="C103" s="220"/>
      <c r="D103" s="215" t="s">
        <v>180</v>
      </c>
      <c r="E103" s="221" t="s">
        <v>21</v>
      </c>
      <c r="F103" s="222" t="s">
        <v>679</v>
      </c>
      <c r="G103" s="220"/>
      <c r="H103" s="223" t="s">
        <v>21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180</v>
      </c>
      <c r="AU103" s="229" t="s">
        <v>79</v>
      </c>
      <c r="AV103" s="12" t="s">
        <v>77</v>
      </c>
      <c r="AW103" s="12" t="s">
        <v>33</v>
      </c>
      <c r="AX103" s="12" t="s">
        <v>69</v>
      </c>
      <c r="AY103" s="229" t="s">
        <v>171</v>
      </c>
    </row>
    <row r="104" spans="2:65" s="11" customFormat="1">
      <c r="B104" s="203"/>
      <c r="C104" s="204"/>
      <c r="D104" s="215" t="s">
        <v>180</v>
      </c>
      <c r="E104" s="216" t="s">
        <v>21</v>
      </c>
      <c r="F104" s="217" t="s">
        <v>1224</v>
      </c>
      <c r="G104" s="204"/>
      <c r="H104" s="218">
        <v>24.3</v>
      </c>
      <c r="I104" s="209"/>
      <c r="J104" s="204"/>
      <c r="K104" s="204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180</v>
      </c>
      <c r="AU104" s="214" t="s">
        <v>79</v>
      </c>
      <c r="AV104" s="11" t="s">
        <v>79</v>
      </c>
      <c r="AW104" s="11" t="s">
        <v>33</v>
      </c>
      <c r="AX104" s="11" t="s">
        <v>69</v>
      </c>
      <c r="AY104" s="214" t="s">
        <v>171</v>
      </c>
    </row>
    <row r="105" spans="2:65" s="11" customFormat="1">
      <c r="B105" s="203"/>
      <c r="C105" s="204"/>
      <c r="D105" s="215" t="s">
        <v>180</v>
      </c>
      <c r="E105" s="216" t="s">
        <v>21</v>
      </c>
      <c r="F105" s="217" t="s">
        <v>1225</v>
      </c>
      <c r="G105" s="204"/>
      <c r="H105" s="218">
        <v>13.65</v>
      </c>
      <c r="I105" s="209"/>
      <c r="J105" s="204"/>
      <c r="K105" s="204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180</v>
      </c>
      <c r="AU105" s="214" t="s">
        <v>79</v>
      </c>
      <c r="AV105" s="11" t="s">
        <v>79</v>
      </c>
      <c r="AW105" s="11" t="s">
        <v>33</v>
      </c>
      <c r="AX105" s="11" t="s">
        <v>69</v>
      </c>
      <c r="AY105" s="214" t="s">
        <v>171</v>
      </c>
    </row>
    <row r="106" spans="2:65" s="11" customFormat="1">
      <c r="B106" s="203"/>
      <c r="C106" s="204"/>
      <c r="D106" s="215" t="s">
        <v>180</v>
      </c>
      <c r="E106" s="216" t="s">
        <v>21</v>
      </c>
      <c r="F106" s="217" t="s">
        <v>1226</v>
      </c>
      <c r="G106" s="204"/>
      <c r="H106" s="218">
        <v>15.84</v>
      </c>
      <c r="I106" s="209"/>
      <c r="J106" s="204"/>
      <c r="K106" s="204"/>
      <c r="L106" s="210"/>
      <c r="M106" s="211"/>
      <c r="N106" s="212"/>
      <c r="O106" s="212"/>
      <c r="P106" s="212"/>
      <c r="Q106" s="212"/>
      <c r="R106" s="212"/>
      <c r="S106" s="212"/>
      <c r="T106" s="213"/>
      <c r="AT106" s="214" t="s">
        <v>180</v>
      </c>
      <c r="AU106" s="214" t="s">
        <v>79</v>
      </c>
      <c r="AV106" s="11" t="s">
        <v>79</v>
      </c>
      <c r="AW106" s="11" t="s">
        <v>33</v>
      </c>
      <c r="AX106" s="11" t="s">
        <v>69</v>
      </c>
      <c r="AY106" s="214" t="s">
        <v>171</v>
      </c>
    </row>
    <row r="107" spans="2:65" s="11" customFormat="1">
      <c r="B107" s="203"/>
      <c r="C107" s="204"/>
      <c r="D107" s="215" t="s">
        <v>180</v>
      </c>
      <c r="E107" s="216" t="s">
        <v>21</v>
      </c>
      <c r="F107" s="217" t="s">
        <v>1227</v>
      </c>
      <c r="G107" s="204"/>
      <c r="H107" s="218">
        <v>6.3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180</v>
      </c>
      <c r="AU107" s="214" t="s">
        <v>79</v>
      </c>
      <c r="AV107" s="11" t="s">
        <v>79</v>
      </c>
      <c r="AW107" s="11" t="s">
        <v>33</v>
      </c>
      <c r="AX107" s="11" t="s">
        <v>69</v>
      </c>
      <c r="AY107" s="214" t="s">
        <v>171</v>
      </c>
    </row>
    <row r="108" spans="2:65" s="11" customFormat="1">
      <c r="B108" s="203"/>
      <c r="C108" s="204"/>
      <c r="D108" s="205" t="s">
        <v>180</v>
      </c>
      <c r="E108" s="206" t="s">
        <v>21</v>
      </c>
      <c r="F108" s="207" t="s">
        <v>1228</v>
      </c>
      <c r="G108" s="204"/>
      <c r="H108" s="208">
        <v>18.288</v>
      </c>
      <c r="I108" s="209"/>
      <c r="J108" s="204"/>
      <c r="K108" s="204"/>
      <c r="L108" s="210"/>
      <c r="M108" s="211"/>
      <c r="N108" s="212"/>
      <c r="O108" s="212"/>
      <c r="P108" s="212"/>
      <c r="Q108" s="212"/>
      <c r="R108" s="212"/>
      <c r="S108" s="212"/>
      <c r="T108" s="213"/>
      <c r="AT108" s="214" t="s">
        <v>180</v>
      </c>
      <c r="AU108" s="214" t="s">
        <v>79</v>
      </c>
      <c r="AV108" s="11" t="s">
        <v>79</v>
      </c>
      <c r="AW108" s="11" t="s">
        <v>33</v>
      </c>
      <c r="AX108" s="11" t="s">
        <v>69</v>
      </c>
      <c r="AY108" s="214" t="s">
        <v>171</v>
      </c>
    </row>
    <row r="109" spans="2:65" s="1" customFormat="1" ht="22.5" customHeight="1">
      <c r="B109" s="39"/>
      <c r="C109" s="230" t="s">
        <v>110</v>
      </c>
      <c r="D109" s="230" t="s">
        <v>290</v>
      </c>
      <c r="E109" s="231" t="s">
        <v>2340</v>
      </c>
      <c r="F109" s="232" t="s">
        <v>2341</v>
      </c>
      <c r="G109" s="233" t="s">
        <v>176</v>
      </c>
      <c r="H109" s="234">
        <v>203.18600000000001</v>
      </c>
      <c r="I109" s="235"/>
      <c r="J109" s="236">
        <f>ROUND(I109*H109,2)</f>
        <v>0</v>
      </c>
      <c r="K109" s="232" t="s">
        <v>177</v>
      </c>
      <c r="L109" s="237"/>
      <c r="M109" s="238" t="s">
        <v>21</v>
      </c>
      <c r="N109" s="239" t="s">
        <v>40</v>
      </c>
      <c r="O109" s="40"/>
      <c r="P109" s="200">
        <f>O109*H109</f>
        <v>0</v>
      </c>
      <c r="Q109" s="200">
        <v>1.18E-2</v>
      </c>
      <c r="R109" s="200">
        <f>Q109*H109</f>
        <v>2.3975948000000002</v>
      </c>
      <c r="S109" s="200">
        <v>0</v>
      </c>
      <c r="T109" s="201">
        <f>S109*H109</f>
        <v>0</v>
      </c>
      <c r="AR109" s="22" t="s">
        <v>345</v>
      </c>
      <c r="AT109" s="22" t="s">
        <v>290</v>
      </c>
      <c r="AU109" s="22" t="s">
        <v>79</v>
      </c>
      <c r="AY109" s="22" t="s">
        <v>171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2" t="s">
        <v>77</v>
      </c>
      <c r="BK109" s="202">
        <f>ROUND(I109*H109,2)</f>
        <v>0</v>
      </c>
      <c r="BL109" s="22" t="s">
        <v>249</v>
      </c>
      <c r="BM109" s="22" t="s">
        <v>2528</v>
      </c>
    </row>
    <row r="110" spans="2:65" s="11" customFormat="1">
      <c r="B110" s="203"/>
      <c r="C110" s="204"/>
      <c r="D110" s="205" t="s">
        <v>180</v>
      </c>
      <c r="E110" s="204"/>
      <c r="F110" s="207" t="s">
        <v>2529</v>
      </c>
      <c r="G110" s="204"/>
      <c r="H110" s="208">
        <v>203.18600000000001</v>
      </c>
      <c r="I110" s="209"/>
      <c r="J110" s="204"/>
      <c r="K110" s="204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180</v>
      </c>
      <c r="AU110" s="214" t="s">
        <v>79</v>
      </c>
      <c r="AV110" s="11" t="s">
        <v>79</v>
      </c>
      <c r="AW110" s="11" t="s">
        <v>6</v>
      </c>
      <c r="AX110" s="11" t="s">
        <v>77</v>
      </c>
      <c r="AY110" s="214" t="s">
        <v>171</v>
      </c>
    </row>
    <row r="111" spans="2:65" s="1" customFormat="1" ht="22.5" customHeight="1">
      <c r="B111" s="39"/>
      <c r="C111" s="191" t="s">
        <v>237</v>
      </c>
      <c r="D111" s="191" t="s">
        <v>173</v>
      </c>
      <c r="E111" s="192" t="s">
        <v>2345</v>
      </c>
      <c r="F111" s="193" t="s">
        <v>2346</v>
      </c>
      <c r="G111" s="194" t="s">
        <v>176</v>
      </c>
      <c r="H111" s="195">
        <v>181.416</v>
      </c>
      <c r="I111" s="196"/>
      <c r="J111" s="197">
        <f>ROUND(I111*H111,2)</f>
        <v>0</v>
      </c>
      <c r="K111" s="193" t="s">
        <v>177</v>
      </c>
      <c r="L111" s="59"/>
      <c r="M111" s="198" t="s">
        <v>21</v>
      </c>
      <c r="N111" s="199" t="s">
        <v>40</v>
      </c>
      <c r="O111" s="40"/>
      <c r="P111" s="200">
        <f>O111*H111</f>
        <v>0</v>
      </c>
      <c r="Q111" s="200">
        <v>8.0000000000000002E-3</v>
      </c>
      <c r="R111" s="200">
        <f>Q111*H111</f>
        <v>1.451328</v>
      </c>
      <c r="S111" s="200">
        <v>0</v>
      </c>
      <c r="T111" s="201">
        <f>S111*H111</f>
        <v>0</v>
      </c>
      <c r="AR111" s="22" t="s">
        <v>249</v>
      </c>
      <c r="AT111" s="22" t="s">
        <v>173</v>
      </c>
      <c r="AU111" s="22" t="s">
        <v>79</v>
      </c>
      <c r="AY111" s="22" t="s">
        <v>171</v>
      </c>
      <c r="BE111" s="202">
        <f>IF(N111="základní",J111,0)</f>
        <v>0</v>
      </c>
      <c r="BF111" s="202">
        <f>IF(N111="snížená",J111,0)</f>
        <v>0</v>
      </c>
      <c r="BG111" s="202">
        <f>IF(N111="zákl. přenesená",J111,0)</f>
        <v>0</v>
      </c>
      <c r="BH111" s="202">
        <f>IF(N111="sníž. přenesená",J111,0)</f>
        <v>0</v>
      </c>
      <c r="BI111" s="202">
        <f>IF(N111="nulová",J111,0)</f>
        <v>0</v>
      </c>
      <c r="BJ111" s="22" t="s">
        <v>77</v>
      </c>
      <c r="BK111" s="202">
        <f>ROUND(I111*H111,2)</f>
        <v>0</v>
      </c>
      <c r="BL111" s="22" t="s">
        <v>249</v>
      </c>
      <c r="BM111" s="22" t="s">
        <v>2530</v>
      </c>
    </row>
    <row r="112" spans="2:65" s="12" customFormat="1">
      <c r="B112" s="219"/>
      <c r="C112" s="220"/>
      <c r="D112" s="215" t="s">
        <v>180</v>
      </c>
      <c r="E112" s="221" t="s">
        <v>21</v>
      </c>
      <c r="F112" s="222" t="s">
        <v>1206</v>
      </c>
      <c r="G112" s="220"/>
      <c r="H112" s="223" t="s">
        <v>21</v>
      </c>
      <c r="I112" s="224"/>
      <c r="J112" s="220"/>
      <c r="K112" s="220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180</v>
      </c>
      <c r="AU112" s="229" t="s">
        <v>79</v>
      </c>
      <c r="AV112" s="12" t="s">
        <v>77</v>
      </c>
      <c r="AW112" s="12" t="s">
        <v>33</v>
      </c>
      <c r="AX112" s="12" t="s">
        <v>69</v>
      </c>
      <c r="AY112" s="229" t="s">
        <v>171</v>
      </c>
    </row>
    <row r="113" spans="2:65" s="11" customFormat="1">
      <c r="B113" s="203"/>
      <c r="C113" s="204"/>
      <c r="D113" s="215" t="s">
        <v>180</v>
      </c>
      <c r="E113" s="216" t="s">
        <v>21</v>
      </c>
      <c r="F113" s="217" t="s">
        <v>1207</v>
      </c>
      <c r="G113" s="204"/>
      <c r="H113" s="218">
        <v>24.3</v>
      </c>
      <c r="I113" s="209"/>
      <c r="J113" s="204"/>
      <c r="K113" s="204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180</v>
      </c>
      <c r="AU113" s="214" t="s">
        <v>79</v>
      </c>
      <c r="AV113" s="11" t="s">
        <v>79</v>
      </c>
      <c r="AW113" s="11" t="s">
        <v>33</v>
      </c>
      <c r="AX113" s="11" t="s">
        <v>69</v>
      </c>
      <c r="AY113" s="214" t="s">
        <v>171</v>
      </c>
    </row>
    <row r="114" spans="2:65" s="11" customFormat="1">
      <c r="B114" s="203"/>
      <c r="C114" s="204"/>
      <c r="D114" s="215" t="s">
        <v>180</v>
      </c>
      <c r="E114" s="216" t="s">
        <v>21</v>
      </c>
      <c r="F114" s="217" t="s">
        <v>1208</v>
      </c>
      <c r="G114" s="204"/>
      <c r="H114" s="218">
        <v>13.65</v>
      </c>
      <c r="I114" s="209"/>
      <c r="J114" s="204"/>
      <c r="K114" s="204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180</v>
      </c>
      <c r="AU114" s="214" t="s">
        <v>79</v>
      </c>
      <c r="AV114" s="11" t="s">
        <v>79</v>
      </c>
      <c r="AW114" s="11" t="s">
        <v>33</v>
      </c>
      <c r="AX114" s="11" t="s">
        <v>69</v>
      </c>
      <c r="AY114" s="214" t="s">
        <v>171</v>
      </c>
    </row>
    <row r="115" spans="2:65" s="11" customFormat="1">
      <c r="B115" s="203"/>
      <c r="C115" s="204"/>
      <c r="D115" s="215" t="s">
        <v>180</v>
      </c>
      <c r="E115" s="216" t="s">
        <v>21</v>
      </c>
      <c r="F115" s="217" t="s">
        <v>1209</v>
      </c>
      <c r="G115" s="204"/>
      <c r="H115" s="218">
        <v>7.92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180</v>
      </c>
      <c r="AU115" s="214" t="s">
        <v>79</v>
      </c>
      <c r="AV115" s="11" t="s">
        <v>79</v>
      </c>
      <c r="AW115" s="11" t="s">
        <v>33</v>
      </c>
      <c r="AX115" s="11" t="s">
        <v>69</v>
      </c>
      <c r="AY115" s="214" t="s">
        <v>171</v>
      </c>
    </row>
    <row r="116" spans="2:65" s="11" customFormat="1">
      <c r="B116" s="203"/>
      <c r="C116" s="204"/>
      <c r="D116" s="215" t="s">
        <v>180</v>
      </c>
      <c r="E116" s="216" t="s">
        <v>21</v>
      </c>
      <c r="F116" s="217" t="s">
        <v>1210</v>
      </c>
      <c r="G116" s="204"/>
      <c r="H116" s="218">
        <v>24.12</v>
      </c>
      <c r="I116" s="209"/>
      <c r="J116" s="204"/>
      <c r="K116" s="204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180</v>
      </c>
      <c r="AU116" s="214" t="s">
        <v>79</v>
      </c>
      <c r="AV116" s="11" t="s">
        <v>79</v>
      </c>
      <c r="AW116" s="11" t="s">
        <v>33</v>
      </c>
      <c r="AX116" s="11" t="s">
        <v>69</v>
      </c>
      <c r="AY116" s="214" t="s">
        <v>171</v>
      </c>
    </row>
    <row r="117" spans="2:65" s="11" customFormat="1">
      <c r="B117" s="203"/>
      <c r="C117" s="204"/>
      <c r="D117" s="215" t="s">
        <v>180</v>
      </c>
      <c r="E117" s="216" t="s">
        <v>21</v>
      </c>
      <c r="F117" s="217" t="s">
        <v>1211</v>
      </c>
      <c r="G117" s="204"/>
      <c r="H117" s="218">
        <v>7.74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180</v>
      </c>
      <c r="AU117" s="214" t="s">
        <v>79</v>
      </c>
      <c r="AV117" s="11" t="s">
        <v>79</v>
      </c>
      <c r="AW117" s="11" t="s">
        <v>33</v>
      </c>
      <c r="AX117" s="11" t="s">
        <v>69</v>
      </c>
      <c r="AY117" s="214" t="s">
        <v>171</v>
      </c>
    </row>
    <row r="118" spans="2:65" s="11" customFormat="1">
      <c r="B118" s="203"/>
      <c r="C118" s="204"/>
      <c r="D118" s="215" t="s">
        <v>180</v>
      </c>
      <c r="E118" s="216" t="s">
        <v>21</v>
      </c>
      <c r="F118" s="217" t="s">
        <v>1212</v>
      </c>
      <c r="G118" s="204"/>
      <c r="H118" s="218">
        <v>25.308</v>
      </c>
      <c r="I118" s="209"/>
      <c r="J118" s="204"/>
      <c r="K118" s="204"/>
      <c r="L118" s="210"/>
      <c r="M118" s="211"/>
      <c r="N118" s="212"/>
      <c r="O118" s="212"/>
      <c r="P118" s="212"/>
      <c r="Q118" s="212"/>
      <c r="R118" s="212"/>
      <c r="S118" s="212"/>
      <c r="T118" s="213"/>
      <c r="AT118" s="214" t="s">
        <v>180</v>
      </c>
      <c r="AU118" s="214" t="s">
        <v>79</v>
      </c>
      <c r="AV118" s="11" t="s">
        <v>79</v>
      </c>
      <c r="AW118" s="11" t="s">
        <v>33</v>
      </c>
      <c r="AX118" s="11" t="s">
        <v>69</v>
      </c>
      <c r="AY118" s="214" t="s">
        <v>171</v>
      </c>
    </row>
    <row r="119" spans="2:65" s="12" customFormat="1">
      <c r="B119" s="219"/>
      <c r="C119" s="220"/>
      <c r="D119" s="215" t="s">
        <v>180</v>
      </c>
      <c r="E119" s="221" t="s">
        <v>21</v>
      </c>
      <c r="F119" s="222" t="s">
        <v>679</v>
      </c>
      <c r="G119" s="220"/>
      <c r="H119" s="223" t="s">
        <v>21</v>
      </c>
      <c r="I119" s="224"/>
      <c r="J119" s="220"/>
      <c r="K119" s="220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180</v>
      </c>
      <c r="AU119" s="229" t="s">
        <v>79</v>
      </c>
      <c r="AV119" s="12" t="s">
        <v>77</v>
      </c>
      <c r="AW119" s="12" t="s">
        <v>33</v>
      </c>
      <c r="AX119" s="12" t="s">
        <v>69</v>
      </c>
      <c r="AY119" s="229" t="s">
        <v>171</v>
      </c>
    </row>
    <row r="120" spans="2:65" s="11" customFormat="1">
      <c r="B120" s="203"/>
      <c r="C120" s="204"/>
      <c r="D120" s="215" t="s">
        <v>180</v>
      </c>
      <c r="E120" s="216" t="s">
        <v>21</v>
      </c>
      <c r="F120" s="217" t="s">
        <v>1224</v>
      </c>
      <c r="G120" s="204"/>
      <c r="H120" s="218">
        <v>24.3</v>
      </c>
      <c r="I120" s="209"/>
      <c r="J120" s="204"/>
      <c r="K120" s="204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180</v>
      </c>
      <c r="AU120" s="214" t="s">
        <v>79</v>
      </c>
      <c r="AV120" s="11" t="s">
        <v>79</v>
      </c>
      <c r="AW120" s="11" t="s">
        <v>33</v>
      </c>
      <c r="AX120" s="11" t="s">
        <v>69</v>
      </c>
      <c r="AY120" s="214" t="s">
        <v>171</v>
      </c>
    </row>
    <row r="121" spans="2:65" s="11" customFormat="1">
      <c r="B121" s="203"/>
      <c r="C121" s="204"/>
      <c r="D121" s="215" t="s">
        <v>180</v>
      </c>
      <c r="E121" s="216" t="s">
        <v>21</v>
      </c>
      <c r="F121" s="217" t="s">
        <v>1225</v>
      </c>
      <c r="G121" s="204"/>
      <c r="H121" s="218">
        <v>13.65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180</v>
      </c>
      <c r="AU121" s="214" t="s">
        <v>79</v>
      </c>
      <c r="AV121" s="11" t="s">
        <v>79</v>
      </c>
      <c r="AW121" s="11" t="s">
        <v>33</v>
      </c>
      <c r="AX121" s="11" t="s">
        <v>69</v>
      </c>
      <c r="AY121" s="214" t="s">
        <v>171</v>
      </c>
    </row>
    <row r="122" spans="2:65" s="11" customFormat="1">
      <c r="B122" s="203"/>
      <c r="C122" s="204"/>
      <c r="D122" s="215" t="s">
        <v>180</v>
      </c>
      <c r="E122" s="216" t="s">
        <v>21</v>
      </c>
      <c r="F122" s="217" t="s">
        <v>1226</v>
      </c>
      <c r="G122" s="204"/>
      <c r="H122" s="218">
        <v>15.84</v>
      </c>
      <c r="I122" s="209"/>
      <c r="J122" s="204"/>
      <c r="K122" s="204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180</v>
      </c>
      <c r="AU122" s="214" t="s">
        <v>79</v>
      </c>
      <c r="AV122" s="11" t="s">
        <v>79</v>
      </c>
      <c r="AW122" s="11" t="s">
        <v>33</v>
      </c>
      <c r="AX122" s="11" t="s">
        <v>69</v>
      </c>
      <c r="AY122" s="214" t="s">
        <v>171</v>
      </c>
    </row>
    <row r="123" spans="2:65" s="11" customFormat="1">
      <c r="B123" s="203"/>
      <c r="C123" s="204"/>
      <c r="D123" s="215" t="s">
        <v>180</v>
      </c>
      <c r="E123" s="216" t="s">
        <v>21</v>
      </c>
      <c r="F123" s="217" t="s">
        <v>1227</v>
      </c>
      <c r="G123" s="204"/>
      <c r="H123" s="218">
        <v>6.3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180</v>
      </c>
      <c r="AU123" s="214" t="s">
        <v>79</v>
      </c>
      <c r="AV123" s="11" t="s">
        <v>79</v>
      </c>
      <c r="AW123" s="11" t="s">
        <v>33</v>
      </c>
      <c r="AX123" s="11" t="s">
        <v>69</v>
      </c>
      <c r="AY123" s="214" t="s">
        <v>171</v>
      </c>
    </row>
    <row r="124" spans="2:65" s="11" customFormat="1">
      <c r="B124" s="203"/>
      <c r="C124" s="204"/>
      <c r="D124" s="205" t="s">
        <v>180</v>
      </c>
      <c r="E124" s="206" t="s">
        <v>21</v>
      </c>
      <c r="F124" s="207" t="s">
        <v>1228</v>
      </c>
      <c r="G124" s="204"/>
      <c r="H124" s="208">
        <v>18.288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180</v>
      </c>
      <c r="AU124" s="214" t="s">
        <v>79</v>
      </c>
      <c r="AV124" s="11" t="s">
        <v>79</v>
      </c>
      <c r="AW124" s="11" t="s">
        <v>33</v>
      </c>
      <c r="AX124" s="11" t="s">
        <v>69</v>
      </c>
      <c r="AY124" s="214" t="s">
        <v>171</v>
      </c>
    </row>
    <row r="125" spans="2:65" s="1" customFormat="1" ht="22.5" customHeight="1">
      <c r="B125" s="39"/>
      <c r="C125" s="191" t="s">
        <v>241</v>
      </c>
      <c r="D125" s="191" t="s">
        <v>173</v>
      </c>
      <c r="E125" s="192" t="s">
        <v>2349</v>
      </c>
      <c r="F125" s="193" t="s">
        <v>2350</v>
      </c>
      <c r="G125" s="194" t="s">
        <v>176</v>
      </c>
      <c r="H125" s="195">
        <v>8.5</v>
      </c>
      <c r="I125" s="196"/>
      <c r="J125" s="197">
        <f>ROUND(I125*H125,2)</f>
        <v>0</v>
      </c>
      <c r="K125" s="193" t="s">
        <v>177</v>
      </c>
      <c r="L125" s="59"/>
      <c r="M125" s="198" t="s">
        <v>21</v>
      </c>
      <c r="N125" s="199" t="s">
        <v>40</v>
      </c>
      <c r="O125" s="40"/>
      <c r="P125" s="200">
        <f>O125*H125</f>
        <v>0</v>
      </c>
      <c r="Q125" s="200">
        <v>5.1999999999999995E-4</v>
      </c>
      <c r="R125" s="200">
        <f>Q125*H125</f>
        <v>4.4199999999999995E-3</v>
      </c>
      <c r="S125" s="200">
        <v>0</v>
      </c>
      <c r="T125" s="201">
        <f>S125*H125</f>
        <v>0</v>
      </c>
      <c r="AR125" s="22" t="s">
        <v>249</v>
      </c>
      <c r="AT125" s="22" t="s">
        <v>173</v>
      </c>
      <c r="AU125" s="22" t="s">
        <v>79</v>
      </c>
      <c r="AY125" s="22" t="s">
        <v>171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22" t="s">
        <v>77</v>
      </c>
      <c r="BK125" s="202">
        <f>ROUND(I125*H125,2)</f>
        <v>0</v>
      </c>
      <c r="BL125" s="22" t="s">
        <v>249</v>
      </c>
      <c r="BM125" s="22" t="s">
        <v>2531</v>
      </c>
    </row>
    <row r="126" spans="2:65" s="11" customFormat="1">
      <c r="B126" s="203"/>
      <c r="C126" s="204"/>
      <c r="D126" s="205" t="s">
        <v>180</v>
      </c>
      <c r="E126" s="206" t="s">
        <v>21</v>
      </c>
      <c r="F126" s="207" t="s">
        <v>2532</v>
      </c>
      <c r="G126" s="204"/>
      <c r="H126" s="208">
        <v>8.5</v>
      </c>
      <c r="I126" s="209"/>
      <c r="J126" s="204"/>
      <c r="K126" s="204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180</v>
      </c>
      <c r="AU126" s="214" t="s">
        <v>79</v>
      </c>
      <c r="AV126" s="11" t="s">
        <v>79</v>
      </c>
      <c r="AW126" s="11" t="s">
        <v>33</v>
      </c>
      <c r="AX126" s="11" t="s">
        <v>69</v>
      </c>
      <c r="AY126" s="214" t="s">
        <v>171</v>
      </c>
    </row>
    <row r="127" spans="2:65" s="1" customFormat="1" ht="22.5" customHeight="1">
      <c r="B127" s="39"/>
      <c r="C127" s="230" t="s">
        <v>10</v>
      </c>
      <c r="D127" s="230" t="s">
        <v>290</v>
      </c>
      <c r="E127" s="231" t="s">
        <v>2358</v>
      </c>
      <c r="F127" s="232" t="s">
        <v>2359</v>
      </c>
      <c r="G127" s="233" t="s">
        <v>176</v>
      </c>
      <c r="H127" s="234">
        <v>9.35</v>
      </c>
      <c r="I127" s="235"/>
      <c r="J127" s="236">
        <f>ROUND(I127*H127,2)</f>
        <v>0</v>
      </c>
      <c r="K127" s="232" t="s">
        <v>177</v>
      </c>
      <c r="L127" s="237"/>
      <c r="M127" s="238" t="s">
        <v>21</v>
      </c>
      <c r="N127" s="239" t="s">
        <v>40</v>
      </c>
      <c r="O127" s="40"/>
      <c r="P127" s="200">
        <f>O127*H127</f>
        <v>0</v>
      </c>
      <c r="Q127" s="200">
        <v>1.2E-2</v>
      </c>
      <c r="R127" s="200">
        <f>Q127*H127</f>
        <v>0.11219999999999999</v>
      </c>
      <c r="S127" s="200">
        <v>0</v>
      </c>
      <c r="T127" s="201">
        <f>S127*H127</f>
        <v>0</v>
      </c>
      <c r="AR127" s="22" t="s">
        <v>345</v>
      </c>
      <c r="AT127" s="22" t="s">
        <v>290</v>
      </c>
      <c r="AU127" s="22" t="s">
        <v>79</v>
      </c>
      <c r="AY127" s="22" t="s">
        <v>171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22" t="s">
        <v>77</v>
      </c>
      <c r="BK127" s="202">
        <f>ROUND(I127*H127,2)</f>
        <v>0</v>
      </c>
      <c r="BL127" s="22" t="s">
        <v>249</v>
      </c>
      <c r="BM127" s="22" t="s">
        <v>2533</v>
      </c>
    </row>
    <row r="128" spans="2:65" s="11" customFormat="1">
      <c r="B128" s="203"/>
      <c r="C128" s="204"/>
      <c r="D128" s="205" t="s">
        <v>180</v>
      </c>
      <c r="E128" s="204"/>
      <c r="F128" s="207" t="s">
        <v>2534</v>
      </c>
      <c r="G128" s="204"/>
      <c r="H128" s="208">
        <v>9.35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180</v>
      </c>
      <c r="AU128" s="214" t="s">
        <v>79</v>
      </c>
      <c r="AV128" s="11" t="s">
        <v>79</v>
      </c>
      <c r="AW128" s="11" t="s">
        <v>6</v>
      </c>
      <c r="AX128" s="11" t="s">
        <v>77</v>
      </c>
      <c r="AY128" s="214" t="s">
        <v>171</v>
      </c>
    </row>
    <row r="129" spans="2:65" s="1" customFormat="1" ht="22.5" customHeight="1">
      <c r="B129" s="39"/>
      <c r="C129" s="191" t="s">
        <v>249</v>
      </c>
      <c r="D129" s="191" t="s">
        <v>173</v>
      </c>
      <c r="E129" s="192" t="s">
        <v>2363</v>
      </c>
      <c r="F129" s="193" t="s">
        <v>2364</v>
      </c>
      <c r="G129" s="194" t="s">
        <v>285</v>
      </c>
      <c r="H129" s="195">
        <v>6</v>
      </c>
      <c r="I129" s="196"/>
      <c r="J129" s="197">
        <f>ROUND(I129*H129,2)</f>
        <v>0</v>
      </c>
      <c r="K129" s="193" t="s">
        <v>177</v>
      </c>
      <c r="L129" s="59"/>
      <c r="M129" s="198" t="s">
        <v>21</v>
      </c>
      <c r="N129" s="199" t="s">
        <v>40</v>
      </c>
      <c r="O129" s="40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AR129" s="22" t="s">
        <v>249</v>
      </c>
      <c r="AT129" s="22" t="s">
        <v>173</v>
      </c>
      <c r="AU129" s="22" t="s">
        <v>79</v>
      </c>
      <c r="AY129" s="22" t="s">
        <v>171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77</v>
      </c>
      <c r="BK129" s="202">
        <f>ROUND(I129*H129,2)</f>
        <v>0</v>
      </c>
      <c r="BL129" s="22" t="s">
        <v>249</v>
      </c>
      <c r="BM129" s="22" t="s">
        <v>2535</v>
      </c>
    </row>
    <row r="130" spans="2:65" s="1" customFormat="1" ht="22.5" customHeight="1">
      <c r="B130" s="39"/>
      <c r="C130" s="230" t="s">
        <v>253</v>
      </c>
      <c r="D130" s="230" t="s">
        <v>290</v>
      </c>
      <c r="E130" s="231" t="s">
        <v>2367</v>
      </c>
      <c r="F130" s="232" t="s">
        <v>2368</v>
      </c>
      <c r="G130" s="233" t="s">
        <v>285</v>
      </c>
      <c r="H130" s="234">
        <v>6</v>
      </c>
      <c r="I130" s="235"/>
      <c r="J130" s="236">
        <f>ROUND(I130*H130,2)</f>
        <v>0</v>
      </c>
      <c r="K130" s="232" t="s">
        <v>177</v>
      </c>
      <c r="L130" s="237"/>
      <c r="M130" s="238" t="s">
        <v>21</v>
      </c>
      <c r="N130" s="239" t="s">
        <v>40</v>
      </c>
      <c r="O130" s="40"/>
      <c r="P130" s="200">
        <f>O130*H130</f>
        <v>0</v>
      </c>
      <c r="Q130" s="200">
        <v>4.4999999999999999E-4</v>
      </c>
      <c r="R130" s="200">
        <f>Q130*H130</f>
        <v>2.7000000000000001E-3</v>
      </c>
      <c r="S130" s="200">
        <v>0</v>
      </c>
      <c r="T130" s="201">
        <f>S130*H130</f>
        <v>0</v>
      </c>
      <c r="AR130" s="22" t="s">
        <v>345</v>
      </c>
      <c r="AT130" s="22" t="s">
        <v>290</v>
      </c>
      <c r="AU130" s="22" t="s">
        <v>79</v>
      </c>
      <c r="AY130" s="22" t="s">
        <v>171</v>
      </c>
      <c r="BE130" s="202">
        <f>IF(N130="základní",J130,0)</f>
        <v>0</v>
      </c>
      <c r="BF130" s="202">
        <f>IF(N130="snížená",J130,0)</f>
        <v>0</v>
      </c>
      <c r="BG130" s="202">
        <f>IF(N130="zákl. přenesená",J130,0)</f>
        <v>0</v>
      </c>
      <c r="BH130" s="202">
        <f>IF(N130="sníž. přenesená",J130,0)</f>
        <v>0</v>
      </c>
      <c r="BI130" s="202">
        <f>IF(N130="nulová",J130,0)</f>
        <v>0</v>
      </c>
      <c r="BJ130" s="22" t="s">
        <v>77</v>
      </c>
      <c r="BK130" s="202">
        <f>ROUND(I130*H130,2)</f>
        <v>0</v>
      </c>
      <c r="BL130" s="22" t="s">
        <v>249</v>
      </c>
      <c r="BM130" s="22" t="s">
        <v>2536</v>
      </c>
    </row>
    <row r="131" spans="2:65" s="1" customFormat="1" ht="22.5" customHeight="1">
      <c r="B131" s="39"/>
      <c r="C131" s="191" t="s">
        <v>259</v>
      </c>
      <c r="D131" s="191" t="s">
        <v>173</v>
      </c>
      <c r="E131" s="192" t="s">
        <v>2371</v>
      </c>
      <c r="F131" s="193" t="s">
        <v>2372</v>
      </c>
      <c r="G131" s="194" t="s">
        <v>411</v>
      </c>
      <c r="H131" s="195">
        <v>25</v>
      </c>
      <c r="I131" s="196"/>
      <c r="J131" s="197">
        <f>ROUND(I131*H131,2)</f>
        <v>0</v>
      </c>
      <c r="K131" s="193" t="s">
        <v>177</v>
      </c>
      <c r="L131" s="59"/>
      <c r="M131" s="198" t="s">
        <v>21</v>
      </c>
      <c r="N131" s="199" t="s">
        <v>40</v>
      </c>
      <c r="O131" s="40"/>
      <c r="P131" s="200">
        <f>O131*H131</f>
        <v>0</v>
      </c>
      <c r="Q131" s="200">
        <v>3.1E-4</v>
      </c>
      <c r="R131" s="200">
        <f>Q131*H131</f>
        <v>7.7499999999999999E-3</v>
      </c>
      <c r="S131" s="200">
        <v>0</v>
      </c>
      <c r="T131" s="201">
        <f>S131*H131</f>
        <v>0</v>
      </c>
      <c r="AR131" s="22" t="s">
        <v>249</v>
      </c>
      <c r="AT131" s="22" t="s">
        <v>173</v>
      </c>
      <c r="AU131" s="22" t="s">
        <v>79</v>
      </c>
      <c r="AY131" s="22" t="s">
        <v>171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22" t="s">
        <v>77</v>
      </c>
      <c r="BK131" s="202">
        <f>ROUND(I131*H131,2)</f>
        <v>0</v>
      </c>
      <c r="BL131" s="22" t="s">
        <v>249</v>
      </c>
      <c r="BM131" s="22" t="s">
        <v>2537</v>
      </c>
    </row>
    <row r="132" spans="2:65" s="11" customFormat="1">
      <c r="B132" s="203"/>
      <c r="C132" s="204"/>
      <c r="D132" s="205" t="s">
        <v>180</v>
      </c>
      <c r="E132" s="206" t="s">
        <v>21</v>
      </c>
      <c r="F132" s="207" t="s">
        <v>2538</v>
      </c>
      <c r="G132" s="204"/>
      <c r="H132" s="208">
        <v>25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180</v>
      </c>
      <c r="AU132" s="214" t="s">
        <v>79</v>
      </c>
      <c r="AV132" s="11" t="s">
        <v>79</v>
      </c>
      <c r="AW132" s="11" t="s">
        <v>33</v>
      </c>
      <c r="AX132" s="11" t="s">
        <v>69</v>
      </c>
      <c r="AY132" s="214" t="s">
        <v>171</v>
      </c>
    </row>
    <row r="133" spans="2:65" s="1" customFormat="1" ht="22.5" customHeight="1">
      <c r="B133" s="39"/>
      <c r="C133" s="191" t="s">
        <v>266</v>
      </c>
      <c r="D133" s="191" t="s">
        <v>173</v>
      </c>
      <c r="E133" s="192" t="s">
        <v>2382</v>
      </c>
      <c r="F133" s="193" t="s">
        <v>2383</v>
      </c>
      <c r="G133" s="194" t="s">
        <v>176</v>
      </c>
      <c r="H133" s="195">
        <v>181.416</v>
      </c>
      <c r="I133" s="196"/>
      <c r="J133" s="197">
        <f>ROUND(I133*H133,2)</f>
        <v>0</v>
      </c>
      <c r="K133" s="193" t="s">
        <v>177</v>
      </c>
      <c r="L133" s="59"/>
      <c r="M133" s="198" t="s">
        <v>21</v>
      </c>
      <c r="N133" s="199" t="s">
        <v>40</v>
      </c>
      <c r="O133" s="40"/>
      <c r="P133" s="200">
        <f>O133*H133</f>
        <v>0</v>
      </c>
      <c r="Q133" s="200">
        <v>2.9999999999999997E-4</v>
      </c>
      <c r="R133" s="200">
        <f>Q133*H133</f>
        <v>5.4424799999999995E-2</v>
      </c>
      <c r="S133" s="200">
        <v>0</v>
      </c>
      <c r="T133" s="201">
        <f>S133*H133</f>
        <v>0</v>
      </c>
      <c r="AR133" s="22" t="s">
        <v>249</v>
      </c>
      <c r="AT133" s="22" t="s">
        <v>173</v>
      </c>
      <c r="AU133" s="22" t="s">
        <v>79</v>
      </c>
      <c r="AY133" s="22" t="s">
        <v>171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22" t="s">
        <v>77</v>
      </c>
      <c r="BK133" s="202">
        <f>ROUND(I133*H133,2)</f>
        <v>0</v>
      </c>
      <c r="BL133" s="22" t="s">
        <v>249</v>
      </c>
      <c r="BM133" s="22" t="s">
        <v>2539</v>
      </c>
    </row>
    <row r="134" spans="2:65" s="1" customFormat="1" ht="22.5" customHeight="1">
      <c r="B134" s="39"/>
      <c r="C134" s="191" t="s">
        <v>276</v>
      </c>
      <c r="D134" s="191" t="s">
        <v>173</v>
      </c>
      <c r="E134" s="192" t="s">
        <v>2386</v>
      </c>
      <c r="F134" s="193" t="s">
        <v>2387</v>
      </c>
      <c r="G134" s="194" t="s">
        <v>411</v>
      </c>
      <c r="H134" s="195">
        <v>150</v>
      </c>
      <c r="I134" s="196"/>
      <c r="J134" s="197">
        <f>ROUND(I134*H134,2)</f>
        <v>0</v>
      </c>
      <c r="K134" s="193" t="s">
        <v>177</v>
      </c>
      <c r="L134" s="59"/>
      <c r="M134" s="198" t="s">
        <v>21</v>
      </c>
      <c r="N134" s="199" t="s">
        <v>40</v>
      </c>
      <c r="O134" s="40"/>
      <c r="P134" s="200">
        <f>O134*H134</f>
        <v>0</v>
      </c>
      <c r="Q134" s="200">
        <v>3.0000000000000001E-5</v>
      </c>
      <c r="R134" s="200">
        <f>Q134*H134</f>
        <v>4.5000000000000005E-3</v>
      </c>
      <c r="S134" s="200">
        <v>0</v>
      </c>
      <c r="T134" s="201">
        <f>S134*H134</f>
        <v>0</v>
      </c>
      <c r="AR134" s="22" t="s">
        <v>249</v>
      </c>
      <c r="AT134" s="22" t="s">
        <v>173</v>
      </c>
      <c r="AU134" s="22" t="s">
        <v>79</v>
      </c>
      <c r="AY134" s="22" t="s">
        <v>171</v>
      </c>
      <c r="BE134" s="202">
        <f>IF(N134="základní",J134,0)</f>
        <v>0</v>
      </c>
      <c r="BF134" s="202">
        <f>IF(N134="snížená",J134,0)</f>
        <v>0</v>
      </c>
      <c r="BG134" s="202">
        <f>IF(N134="zákl. přenesená",J134,0)</f>
        <v>0</v>
      </c>
      <c r="BH134" s="202">
        <f>IF(N134="sníž. přenesená",J134,0)</f>
        <v>0</v>
      </c>
      <c r="BI134" s="202">
        <f>IF(N134="nulová",J134,0)</f>
        <v>0</v>
      </c>
      <c r="BJ134" s="22" t="s">
        <v>77</v>
      </c>
      <c r="BK134" s="202">
        <f>ROUND(I134*H134,2)</f>
        <v>0</v>
      </c>
      <c r="BL134" s="22" t="s">
        <v>249</v>
      </c>
      <c r="BM134" s="22" t="s">
        <v>2540</v>
      </c>
    </row>
    <row r="135" spans="2:65" s="11" customFormat="1">
      <c r="B135" s="203"/>
      <c r="C135" s="204"/>
      <c r="D135" s="205" t="s">
        <v>180</v>
      </c>
      <c r="E135" s="206" t="s">
        <v>21</v>
      </c>
      <c r="F135" s="207" t="s">
        <v>2541</v>
      </c>
      <c r="G135" s="204"/>
      <c r="H135" s="208">
        <v>150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180</v>
      </c>
      <c r="AU135" s="214" t="s">
        <v>79</v>
      </c>
      <c r="AV135" s="11" t="s">
        <v>79</v>
      </c>
      <c r="AW135" s="11" t="s">
        <v>33</v>
      </c>
      <c r="AX135" s="11" t="s">
        <v>69</v>
      </c>
      <c r="AY135" s="214" t="s">
        <v>171</v>
      </c>
    </row>
    <row r="136" spans="2:65" s="1" customFormat="1" ht="22.5" customHeight="1">
      <c r="B136" s="39"/>
      <c r="C136" s="191" t="s">
        <v>9</v>
      </c>
      <c r="D136" s="191" t="s">
        <v>173</v>
      </c>
      <c r="E136" s="192" t="s">
        <v>2402</v>
      </c>
      <c r="F136" s="193" t="s">
        <v>2403</v>
      </c>
      <c r="G136" s="194" t="s">
        <v>285</v>
      </c>
      <c r="H136" s="195">
        <v>60</v>
      </c>
      <c r="I136" s="196"/>
      <c r="J136" s="197">
        <f>ROUND(I136*H136,2)</f>
        <v>0</v>
      </c>
      <c r="K136" s="193" t="s">
        <v>177</v>
      </c>
      <c r="L136" s="59"/>
      <c r="M136" s="198" t="s">
        <v>21</v>
      </c>
      <c r="N136" s="199" t="s">
        <v>40</v>
      </c>
      <c r="O136" s="40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AR136" s="22" t="s">
        <v>249</v>
      </c>
      <c r="AT136" s="22" t="s">
        <v>173</v>
      </c>
      <c r="AU136" s="22" t="s">
        <v>79</v>
      </c>
      <c r="AY136" s="22" t="s">
        <v>171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22" t="s">
        <v>77</v>
      </c>
      <c r="BK136" s="202">
        <f>ROUND(I136*H136,2)</f>
        <v>0</v>
      </c>
      <c r="BL136" s="22" t="s">
        <v>249</v>
      </c>
      <c r="BM136" s="22" t="s">
        <v>2542</v>
      </c>
    </row>
    <row r="137" spans="2:65" s="11" customFormat="1">
      <c r="B137" s="203"/>
      <c r="C137" s="204"/>
      <c r="D137" s="205" t="s">
        <v>180</v>
      </c>
      <c r="E137" s="206" t="s">
        <v>21</v>
      </c>
      <c r="F137" s="207" t="s">
        <v>2407</v>
      </c>
      <c r="G137" s="204"/>
      <c r="H137" s="208">
        <v>60</v>
      </c>
      <c r="I137" s="209"/>
      <c r="J137" s="204"/>
      <c r="K137" s="204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180</v>
      </c>
      <c r="AU137" s="214" t="s">
        <v>79</v>
      </c>
      <c r="AV137" s="11" t="s">
        <v>79</v>
      </c>
      <c r="AW137" s="11" t="s">
        <v>33</v>
      </c>
      <c r="AX137" s="11" t="s">
        <v>69</v>
      </c>
      <c r="AY137" s="214" t="s">
        <v>171</v>
      </c>
    </row>
    <row r="138" spans="2:65" s="1" customFormat="1" ht="22.5" customHeight="1">
      <c r="B138" s="39"/>
      <c r="C138" s="191" t="s">
        <v>305</v>
      </c>
      <c r="D138" s="191" t="s">
        <v>173</v>
      </c>
      <c r="E138" s="192" t="s">
        <v>2432</v>
      </c>
      <c r="F138" s="193" t="s">
        <v>2433</v>
      </c>
      <c r="G138" s="194" t="s">
        <v>219</v>
      </c>
      <c r="H138" s="195">
        <v>4.5789999999999997</v>
      </c>
      <c r="I138" s="196"/>
      <c r="J138" s="197">
        <f>ROUND(I138*H138,2)</f>
        <v>0</v>
      </c>
      <c r="K138" s="193" t="s">
        <v>177</v>
      </c>
      <c r="L138" s="59"/>
      <c r="M138" s="198" t="s">
        <v>21</v>
      </c>
      <c r="N138" s="199" t="s">
        <v>40</v>
      </c>
      <c r="O138" s="40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AR138" s="22" t="s">
        <v>249</v>
      </c>
      <c r="AT138" s="22" t="s">
        <v>173</v>
      </c>
      <c r="AU138" s="22" t="s">
        <v>79</v>
      </c>
      <c r="AY138" s="22" t="s">
        <v>171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2" t="s">
        <v>77</v>
      </c>
      <c r="BK138" s="202">
        <f>ROUND(I138*H138,2)</f>
        <v>0</v>
      </c>
      <c r="BL138" s="22" t="s">
        <v>249</v>
      </c>
      <c r="BM138" s="22" t="s">
        <v>2543</v>
      </c>
    </row>
    <row r="139" spans="2:65" s="10" customFormat="1" ht="29.85" customHeight="1">
      <c r="B139" s="174"/>
      <c r="C139" s="175"/>
      <c r="D139" s="188" t="s">
        <v>68</v>
      </c>
      <c r="E139" s="189" t="s">
        <v>2482</v>
      </c>
      <c r="F139" s="189" t="s">
        <v>2483</v>
      </c>
      <c r="G139" s="175"/>
      <c r="H139" s="175"/>
      <c r="I139" s="178"/>
      <c r="J139" s="190">
        <f>BK139</f>
        <v>0</v>
      </c>
      <c r="K139" s="175"/>
      <c r="L139" s="180"/>
      <c r="M139" s="181"/>
      <c r="N139" s="182"/>
      <c r="O139" s="182"/>
      <c r="P139" s="183">
        <f>SUM(P140:P142)</f>
        <v>0</v>
      </c>
      <c r="Q139" s="182"/>
      <c r="R139" s="183">
        <f>SUM(R140:R142)</f>
        <v>7.6499999999999999E-2</v>
      </c>
      <c r="S139" s="182"/>
      <c r="T139" s="184">
        <f>SUM(T140:T142)</f>
        <v>0</v>
      </c>
      <c r="AR139" s="185" t="s">
        <v>79</v>
      </c>
      <c r="AT139" s="186" t="s">
        <v>68</v>
      </c>
      <c r="AU139" s="186" t="s">
        <v>77</v>
      </c>
      <c r="AY139" s="185" t="s">
        <v>171</v>
      </c>
      <c r="BK139" s="187">
        <f>SUM(BK140:BK142)</f>
        <v>0</v>
      </c>
    </row>
    <row r="140" spans="2:65" s="1" customFormat="1" ht="22.5" customHeight="1">
      <c r="B140" s="39"/>
      <c r="C140" s="191" t="s">
        <v>310</v>
      </c>
      <c r="D140" s="191" t="s">
        <v>173</v>
      </c>
      <c r="E140" s="192" t="s">
        <v>2485</v>
      </c>
      <c r="F140" s="193" t="s">
        <v>2486</v>
      </c>
      <c r="G140" s="194" t="s">
        <v>176</v>
      </c>
      <c r="H140" s="195">
        <v>150</v>
      </c>
      <c r="I140" s="196"/>
      <c r="J140" s="197">
        <f>ROUND(I140*H140,2)</f>
        <v>0</v>
      </c>
      <c r="K140" s="193" t="s">
        <v>177</v>
      </c>
      <c r="L140" s="59"/>
      <c r="M140" s="198" t="s">
        <v>21</v>
      </c>
      <c r="N140" s="199" t="s">
        <v>40</v>
      </c>
      <c r="O140" s="40"/>
      <c r="P140" s="200">
        <f>O140*H140</f>
        <v>0</v>
      </c>
      <c r="Q140" s="200">
        <v>2.0000000000000001E-4</v>
      </c>
      <c r="R140" s="200">
        <f>Q140*H140</f>
        <v>3.0000000000000002E-2</v>
      </c>
      <c r="S140" s="200">
        <v>0</v>
      </c>
      <c r="T140" s="201">
        <f>S140*H140</f>
        <v>0</v>
      </c>
      <c r="AR140" s="22" t="s">
        <v>249</v>
      </c>
      <c r="AT140" s="22" t="s">
        <v>173</v>
      </c>
      <c r="AU140" s="22" t="s">
        <v>79</v>
      </c>
      <c r="AY140" s="22" t="s">
        <v>171</v>
      </c>
      <c r="BE140" s="202">
        <f>IF(N140="základní",J140,0)</f>
        <v>0</v>
      </c>
      <c r="BF140" s="202">
        <f>IF(N140="snížená",J140,0)</f>
        <v>0</v>
      </c>
      <c r="BG140" s="202">
        <f>IF(N140="zákl. přenesená",J140,0)</f>
        <v>0</v>
      </c>
      <c r="BH140" s="202">
        <f>IF(N140="sníž. přenesená",J140,0)</f>
        <v>0</v>
      </c>
      <c r="BI140" s="202">
        <f>IF(N140="nulová",J140,0)</f>
        <v>0</v>
      </c>
      <c r="BJ140" s="22" t="s">
        <v>77</v>
      </c>
      <c r="BK140" s="202">
        <f>ROUND(I140*H140,2)</f>
        <v>0</v>
      </c>
      <c r="BL140" s="22" t="s">
        <v>249</v>
      </c>
      <c r="BM140" s="22" t="s">
        <v>2544</v>
      </c>
    </row>
    <row r="141" spans="2:65" s="1" customFormat="1" ht="31.5" customHeight="1">
      <c r="B141" s="39"/>
      <c r="C141" s="191" t="s">
        <v>315</v>
      </c>
      <c r="D141" s="191" t="s">
        <v>173</v>
      </c>
      <c r="E141" s="192" t="s">
        <v>2489</v>
      </c>
      <c r="F141" s="193" t="s">
        <v>2490</v>
      </c>
      <c r="G141" s="194" t="s">
        <v>176</v>
      </c>
      <c r="H141" s="195">
        <v>150</v>
      </c>
      <c r="I141" s="196"/>
      <c r="J141" s="197">
        <f>ROUND(I141*H141,2)</f>
        <v>0</v>
      </c>
      <c r="K141" s="193" t="s">
        <v>177</v>
      </c>
      <c r="L141" s="59"/>
      <c r="M141" s="198" t="s">
        <v>21</v>
      </c>
      <c r="N141" s="199" t="s">
        <v>40</v>
      </c>
      <c r="O141" s="40"/>
      <c r="P141" s="200">
        <f>O141*H141</f>
        <v>0</v>
      </c>
      <c r="Q141" s="200">
        <v>2.9E-4</v>
      </c>
      <c r="R141" s="200">
        <f>Q141*H141</f>
        <v>4.3499999999999997E-2</v>
      </c>
      <c r="S141" s="200">
        <v>0</v>
      </c>
      <c r="T141" s="201">
        <f>S141*H141</f>
        <v>0</v>
      </c>
      <c r="AR141" s="22" t="s">
        <v>249</v>
      </c>
      <c r="AT141" s="22" t="s">
        <v>173</v>
      </c>
      <c r="AU141" s="22" t="s">
        <v>79</v>
      </c>
      <c r="AY141" s="22" t="s">
        <v>171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22" t="s">
        <v>77</v>
      </c>
      <c r="BK141" s="202">
        <f>ROUND(I141*H141,2)</f>
        <v>0</v>
      </c>
      <c r="BL141" s="22" t="s">
        <v>249</v>
      </c>
      <c r="BM141" s="22" t="s">
        <v>2545</v>
      </c>
    </row>
    <row r="142" spans="2:65" s="1" customFormat="1" ht="31.5" customHeight="1">
      <c r="B142" s="39"/>
      <c r="C142" s="191" t="s">
        <v>321</v>
      </c>
      <c r="D142" s="191" t="s">
        <v>173</v>
      </c>
      <c r="E142" s="192" t="s">
        <v>2493</v>
      </c>
      <c r="F142" s="193" t="s">
        <v>2494</v>
      </c>
      <c r="G142" s="194" t="s">
        <v>176</v>
      </c>
      <c r="H142" s="195">
        <v>150</v>
      </c>
      <c r="I142" s="196"/>
      <c r="J142" s="197">
        <f>ROUND(I142*H142,2)</f>
        <v>0</v>
      </c>
      <c r="K142" s="193" t="s">
        <v>177</v>
      </c>
      <c r="L142" s="59"/>
      <c r="M142" s="198" t="s">
        <v>21</v>
      </c>
      <c r="N142" s="242" t="s">
        <v>40</v>
      </c>
      <c r="O142" s="243"/>
      <c r="P142" s="244">
        <f>O142*H142</f>
        <v>0</v>
      </c>
      <c r="Q142" s="244">
        <v>2.0000000000000002E-5</v>
      </c>
      <c r="R142" s="244">
        <f>Q142*H142</f>
        <v>3.0000000000000001E-3</v>
      </c>
      <c r="S142" s="244">
        <v>0</v>
      </c>
      <c r="T142" s="245">
        <f>S142*H142</f>
        <v>0</v>
      </c>
      <c r="AR142" s="22" t="s">
        <v>249</v>
      </c>
      <c r="AT142" s="22" t="s">
        <v>173</v>
      </c>
      <c r="AU142" s="22" t="s">
        <v>79</v>
      </c>
      <c r="AY142" s="22" t="s">
        <v>171</v>
      </c>
      <c r="BE142" s="202">
        <f>IF(N142="základní",J142,0)</f>
        <v>0</v>
      </c>
      <c r="BF142" s="202">
        <f>IF(N142="snížená",J142,0)</f>
        <v>0</v>
      </c>
      <c r="BG142" s="202">
        <f>IF(N142="zákl. přenesená",J142,0)</f>
        <v>0</v>
      </c>
      <c r="BH142" s="202">
        <f>IF(N142="sníž. přenesená",J142,0)</f>
        <v>0</v>
      </c>
      <c r="BI142" s="202">
        <f>IF(N142="nulová",J142,0)</f>
        <v>0</v>
      </c>
      <c r="BJ142" s="22" t="s">
        <v>77</v>
      </c>
      <c r="BK142" s="202">
        <f>ROUND(I142*H142,2)</f>
        <v>0</v>
      </c>
      <c r="BL142" s="22" t="s">
        <v>249</v>
      </c>
      <c r="BM142" s="22" t="s">
        <v>2546</v>
      </c>
    </row>
    <row r="143" spans="2:65" s="1" customFormat="1" ht="6.95" customHeight="1">
      <c r="B143" s="54"/>
      <c r="C143" s="55"/>
      <c r="D143" s="55"/>
      <c r="E143" s="55"/>
      <c r="F143" s="55"/>
      <c r="G143" s="55"/>
      <c r="H143" s="55"/>
      <c r="I143" s="137"/>
      <c r="J143" s="55"/>
      <c r="K143" s="55"/>
      <c r="L143" s="59"/>
    </row>
  </sheetData>
  <sheetProtection algorithmName="SHA-512" hashValue="IWz5tmBG45WlVVfs2AtdWdJWWTkvBsgb1rd/4uISpTjhFe1ZbneB9Okenx69Vk0f4K4sGqX6UHIda4wK5fHXiQ==" saltValue="fSrJqTK3Fosgnz4egdGwTA==" spinCount="100000" sheet="1" objects="1" scenarios="1" formatCells="0" formatColumns="0" formatRows="0" sort="0" autoFilter="0"/>
  <autoFilter ref="C79:K142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2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85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2547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ROUND(J88,2)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ROUND(SUM(BE88:BE201), 2)</f>
        <v>0</v>
      </c>
      <c r="G30" s="40"/>
      <c r="H30" s="40"/>
      <c r="I30" s="129">
        <v>0.21</v>
      </c>
      <c r="J30" s="128">
        <f>ROUND(ROUND((SUM(BE88:BE201)),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ROUND(SUM(BF88:BF201), 2)</f>
        <v>0</v>
      </c>
      <c r="G31" s="40"/>
      <c r="H31" s="40"/>
      <c r="I31" s="129">
        <v>0.15</v>
      </c>
      <c r="J31" s="128">
        <f>ROUND(ROUND((SUM(BF88:BF201)),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ROUND(SUM(BG88:BG201),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ROUND(SUM(BH88:BH201),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ROUND(SUM(BI88:BI201),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03 - Zpevněné plochy a terénní úpravy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J88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126</v>
      </c>
      <c r="E57" s="150"/>
      <c r="F57" s="150"/>
      <c r="G57" s="150"/>
      <c r="H57" s="150"/>
      <c r="I57" s="151"/>
      <c r="J57" s="152">
        <f>J89</f>
        <v>0</v>
      </c>
      <c r="K57" s="153"/>
    </row>
    <row r="58" spans="2:47" s="8" customFormat="1" ht="19.899999999999999" customHeight="1">
      <c r="B58" s="154"/>
      <c r="C58" s="155"/>
      <c r="D58" s="156" t="s">
        <v>127</v>
      </c>
      <c r="E58" s="157"/>
      <c r="F58" s="157"/>
      <c r="G58" s="157"/>
      <c r="H58" s="157"/>
      <c r="I58" s="158"/>
      <c r="J58" s="159">
        <f>J90</f>
        <v>0</v>
      </c>
      <c r="K58" s="160"/>
    </row>
    <row r="59" spans="2:47" s="8" customFormat="1" ht="19.899999999999999" customHeight="1">
      <c r="B59" s="154"/>
      <c r="C59" s="155"/>
      <c r="D59" s="156" t="s">
        <v>130</v>
      </c>
      <c r="E59" s="157"/>
      <c r="F59" s="157"/>
      <c r="G59" s="157"/>
      <c r="H59" s="157"/>
      <c r="I59" s="158"/>
      <c r="J59" s="159">
        <f>J131</f>
        <v>0</v>
      </c>
      <c r="K59" s="160"/>
    </row>
    <row r="60" spans="2:47" s="8" customFormat="1" ht="19.899999999999999" customHeight="1">
      <c r="B60" s="154"/>
      <c r="C60" s="155"/>
      <c r="D60" s="156" t="s">
        <v>2548</v>
      </c>
      <c r="E60" s="157"/>
      <c r="F60" s="157"/>
      <c r="G60" s="157"/>
      <c r="H60" s="157"/>
      <c r="I60" s="158"/>
      <c r="J60" s="159">
        <f>J143</f>
        <v>0</v>
      </c>
      <c r="K60" s="160"/>
    </row>
    <row r="61" spans="2:47" s="8" customFormat="1" ht="19.899999999999999" customHeight="1">
      <c r="B61" s="154"/>
      <c r="C61" s="155"/>
      <c r="D61" s="156" t="s">
        <v>131</v>
      </c>
      <c r="E61" s="157"/>
      <c r="F61" s="157"/>
      <c r="G61" s="157"/>
      <c r="H61" s="157"/>
      <c r="I61" s="158"/>
      <c r="J61" s="159">
        <f>J162</f>
        <v>0</v>
      </c>
      <c r="K61" s="160"/>
    </row>
    <row r="62" spans="2:47" s="8" customFormat="1" ht="19.899999999999999" customHeight="1">
      <c r="B62" s="154"/>
      <c r="C62" s="155"/>
      <c r="D62" s="156" t="s">
        <v>132</v>
      </c>
      <c r="E62" s="157"/>
      <c r="F62" s="157"/>
      <c r="G62" s="157"/>
      <c r="H62" s="157"/>
      <c r="I62" s="158"/>
      <c r="J62" s="159">
        <f>J165</f>
        <v>0</v>
      </c>
      <c r="K62" s="160"/>
    </row>
    <row r="63" spans="2:47" s="8" customFormat="1" ht="19.899999999999999" customHeight="1">
      <c r="B63" s="154"/>
      <c r="C63" s="155"/>
      <c r="D63" s="156" t="s">
        <v>134</v>
      </c>
      <c r="E63" s="157"/>
      <c r="F63" s="157"/>
      <c r="G63" s="157"/>
      <c r="H63" s="157"/>
      <c r="I63" s="158"/>
      <c r="J63" s="159">
        <f>J182</f>
        <v>0</v>
      </c>
      <c r="K63" s="160"/>
    </row>
    <row r="64" spans="2:47" s="8" customFormat="1" ht="19.899999999999999" customHeight="1">
      <c r="B64" s="154"/>
      <c r="C64" s="155"/>
      <c r="D64" s="156" t="s">
        <v>135</v>
      </c>
      <c r="E64" s="157"/>
      <c r="F64" s="157"/>
      <c r="G64" s="157"/>
      <c r="H64" s="157"/>
      <c r="I64" s="158"/>
      <c r="J64" s="159">
        <f>J189</f>
        <v>0</v>
      </c>
      <c r="K64" s="160"/>
    </row>
    <row r="65" spans="2:12" s="7" customFormat="1" ht="24.95" customHeight="1">
      <c r="B65" s="147"/>
      <c r="C65" s="148"/>
      <c r="D65" s="149" t="s">
        <v>136</v>
      </c>
      <c r="E65" s="150"/>
      <c r="F65" s="150"/>
      <c r="G65" s="150"/>
      <c r="H65" s="150"/>
      <c r="I65" s="151"/>
      <c r="J65" s="152">
        <f>J191</f>
        <v>0</v>
      </c>
      <c r="K65" s="153"/>
    </row>
    <row r="66" spans="2:12" s="8" customFormat="1" ht="19.899999999999999" customHeight="1">
      <c r="B66" s="154"/>
      <c r="C66" s="155"/>
      <c r="D66" s="156" t="s">
        <v>138</v>
      </c>
      <c r="E66" s="157"/>
      <c r="F66" s="157"/>
      <c r="G66" s="157"/>
      <c r="H66" s="157"/>
      <c r="I66" s="158"/>
      <c r="J66" s="159">
        <f>J192</f>
        <v>0</v>
      </c>
      <c r="K66" s="160"/>
    </row>
    <row r="67" spans="2:12" s="8" customFormat="1" ht="19.899999999999999" customHeight="1">
      <c r="B67" s="154"/>
      <c r="C67" s="155"/>
      <c r="D67" s="156" t="s">
        <v>140</v>
      </c>
      <c r="E67" s="157"/>
      <c r="F67" s="157"/>
      <c r="G67" s="157"/>
      <c r="H67" s="157"/>
      <c r="I67" s="158"/>
      <c r="J67" s="159">
        <f>J196</f>
        <v>0</v>
      </c>
      <c r="K67" s="160"/>
    </row>
    <row r="68" spans="2:12" s="8" customFormat="1" ht="19.899999999999999" customHeight="1">
      <c r="B68" s="154"/>
      <c r="C68" s="155"/>
      <c r="D68" s="156" t="s">
        <v>2549</v>
      </c>
      <c r="E68" s="157"/>
      <c r="F68" s="157"/>
      <c r="G68" s="157"/>
      <c r="H68" s="157"/>
      <c r="I68" s="158"/>
      <c r="J68" s="159">
        <f>J199</f>
        <v>0</v>
      </c>
      <c r="K68" s="160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6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7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40"/>
      <c r="J74" s="58"/>
      <c r="K74" s="58"/>
      <c r="L74" s="59"/>
    </row>
    <row r="75" spans="2:12" s="1" customFormat="1" ht="36.950000000000003" customHeight="1">
      <c r="B75" s="39"/>
      <c r="C75" s="60" t="s">
        <v>155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6.95" customHeight="1">
      <c r="B76" s="39"/>
      <c r="C76" s="61"/>
      <c r="D76" s="61"/>
      <c r="E76" s="61"/>
      <c r="F76" s="61"/>
      <c r="G76" s="61"/>
      <c r="H76" s="61"/>
      <c r="I76" s="161"/>
      <c r="J76" s="61"/>
      <c r="K76" s="61"/>
      <c r="L76" s="59"/>
    </row>
    <row r="77" spans="2:12" s="1" customFormat="1" ht="14.45" customHeight="1">
      <c r="B77" s="39"/>
      <c r="C77" s="63" t="s">
        <v>18</v>
      </c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22.5" customHeight="1">
      <c r="B78" s="39"/>
      <c r="C78" s="61"/>
      <c r="D78" s="61"/>
      <c r="E78" s="369" t="str">
        <f>E7</f>
        <v>Nástavba a přístavba MŠ Vostelčice Choceň, Smetanova 1682</v>
      </c>
      <c r="F78" s="370"/>
      <c r="G78" s="370"/>
      <c r="H78" s="370"/>
      <c r="I78" s="161"/>
      <c r="J78" s="61"/>
      <c r="K78" s="61"/>
      <c r="L78" s="59"/>
    </row>
    <row r="79" spans="2:12" s="1" customFormat="1" ht="14.45" customHeight="1">
      <c r="B79" s="39"/>
      <c r="C79" s="63" t="s">
        <v>119</v>
      </c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23.25" customHeight="1">
      <c r="B80" s="39"/>
      <c r="C80" s="61"/>
      <c r="D80" s="61"/>
      <c r="E80" s="337" t="str">
        <f>E9</f>
        <v>03 - Zpevněné plochy a terénní úpravy</v>
      </c>
      <c r="F80" s="371"/>
      <c r="G80" s="371"/>
      <c r="H80" s="371"/>
      <c r="I80" s="161"/>
      <c r="J80" s="61"/>
      <c r="K80" s="61"/>
      <c r="L80" s="59"/>
    </row>
    <row r="81" spans="2:65" s="1" customFormat="1" ht="6.95" customHeight="1">
      <c r="B81" s="39"/>
      <c r="C81" s="61"/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 ht="18" customHeight="1">
      <c r="B82" s="39"/>
      <c r="C82" s="63" t="s">
        <v>23</v>
      </c>
      <c r="D82" s="61"/>
      <c r="E82" s="61"/>
      <c r="F82" s="162" t="str">
        <f>F12</f>
        <v xml:space="preserve"> </v>
      </c>
      <c r="G82" s="61"/>
      <c r="H82" s="61"/>
      <c r="I82" s="163" t="s">
        <v>25</v>
      </c>
      <c r="J82" s="71" t="str">
        <f>IF(J12="","",J12)</f>
        <v>4. 6. 2017</v>
      </c>
      <c r="K82" s="61"/>
      <c r="L82" s="59"/>
    </row>
    <row r="83" spans="2:65" s="1" customFormat="1" ht="6.95" customHeight="1">
      <c r="B83" s="39"/>
      <c r="C83" s="61"/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1" customFormat="1" ht="15">
      <c r="B84" s="39"/>
      <c r="C84" s="63" t="s">
        <v>27</v>
      </c>
      <c r="D84" s="61"/>
      <c r="E84" s="61"/>
      <c r="F84" s="162" t="str">
        <f>E15</f>
        <v xml:space="preserve"> </v>
      </c>
      <c r="G84" s="61"/>
      <c r="H84" s="61"/>
      <c r="I84" s="163" t="s">
        <v>32</v>
      </c>
      <c r="J84" s="162" t="str">
        <f>E21</f>
        <v xml:space="preserve"> </v>
      </c>
      <c r="K84" s="61"/>
      <c r="L84" s="59"/>
    </row>
    <row r="85" spans="2:65" s="1" customFormat="1" ht="14.45" customHeight="1">
      <c r="B85" s="39"/>
      <c r="C85" s="63" t="s">
        <v>30</v>
      </c>
      <c r="D85" s="61"/>
      <c r="E85" s="61"/>
      <c r="F85" s="162" t="str">
        <f>IF(E18="","",E18)</f>
        <v/>
      </c>
      <c r="G85" s="61"/>
      <c r="H85" s="61"/>
      <c r="I85" s="161"/>
      <c r="J85" s="61"/>
      <c r="K85" s="61"/>
      <c r="L85" s="59"/>
    </row>
    <row r="86" spans="2:65" s="1" customFormat="1" ht="10.35" customHeight="1">
      <c r="B86" s="39"/>
      <c r="C86" s="61"/>
      <c r="D86" s="61"/>
      <c r="E86" s="61"/>
      <c r="F86" s="61"/>
      <c r="G86" s="61"/>
      <c r="H86" s="61"/>
      <c r="I86" s="161"/>
      <c r="J86" s="61"/>
      <c r="K86" s="61"/>
      <c r="L86" s="59"/>
    </row>
    <row r="87" spans="2:65" s="9" customFormat="1" ht="29.25" customHeight="1">
      <c r="B87" s="164"/>
      <c r="C87" s="165" t="s">
        <v>156</v>
      </c>
      <c r="D87" s="166" t="s">
        <v>54</v>
      </c>
      <c r="E87" s="166" t="s">
        <v>50</v>
      </c>
      <c r="F87" s="166" t="s">
        <v>157</v>
      </c>
      <c r="G87" s="166" t="s">
        <v>158</v>
      </c>
      <c r="H87" s="166" t="s">
        <v>159</v>
      </c>
      <c r="I87" s="167" t="s">
        <v>160</v>
      </c>
      <c r="J87" s="166" t="s">
        <v>123</v>
      </c>
      <c r="K87" s="168" t="s">
        <v>161</v>
      </c>
      <c r="L87" s="169"/>
      <c r="M87" s="79" t="s">
        <v>162</v>
      </c>
      <c r="N87" s="80" t="s">
        <v>39</v>
      </c>
      <c r="O87" s="80" t="s">
        <v>163</v>
      </c>
      <c r="P87" s="80" t="s">
        <v>164</v>
      </c>
      <c r="Q87" s="80" t="s">
        <v>165</v>
      </c>
      <c r="R87" s="80" t="s">
        <v>166</v>
      </c>
      <c r="S87" s="80" t="s">
        <v>167</v>
      </c>
      <c r="T87" s="81" t="s">
        <v>168</v>
      </c>
    </row>
    <row r="88" spans="2:65" s="1" customFormat="1" ht="29.25" customHeight="1">
      <c r="B88" s="39"/>
      <c r="C88" s="85" t="s">
        <v>124</v>
      </c>
      <c r="D88" s="61"/>
      <c r="E88" s="61"/>
      <c r="F88" s="61"/>
      <c r="G88" s="61"/>
      <c r="H88" s="61"/>
      <c r="I88" s="161"/>
      <c r="J88" s="170">
        <f>BK88</f>
        <v>0</v>
      </c>
      <c r="K88" s="61"/>
      <c r="L88" s="59"/>
      <c r="M88" s="82"/>
      <c r="N88" s="83"/>
      <c r="O88" s="83"/>
      <c r="P88" s="171">
        <f>P89+P191</f>
        <v>0</v>
      </c>
      <c r="Q88" s="83"/>
      <c r="R88" s="171">
        <f>R89+R191</f>
        <v>197.93462049999999</v>
      </c>
      <c r="S88" s="83"/>
      <c r="T88" s="172">
        <f>T89+T191</f>
        <v>306.43624999999997</v>
      </c>
      <c r="AT88" s="22" t="s">
        <v>68</v>
      </c>
      <c r="AU88" s="22" t="s">
        <v>125</v>
      </c>
      <c r="BK88" s="173">
        <f>BK89+BK191</f>
        <v>0</v>
      </c>
    </row>
    <row r="89" spans="2:65" s="10" customFormat="1" ht="37.35" customHeight="1">
      <c r="B89" s="174"/>
      <c r="C89" s="175"/>
      <c r="D89" s="176" t="s">
        <v>68</v>
      </c>
      <c r="E89" s="177" t="s">
        <v>169</v>
      </c>
      <c r="F89" s="177" t="s">
        <v>170</v>
      </c>
      <c r="G89" s="175"/>
      <c r="H89" s="175"/>
      <c r="I89" s="178"/>
      <c r="J89" s="179">
        <f>BK89</f>
        <v>0</v>
      </c>
      <c r="K89" s="175"/>
      <c r="L89" s="180"/>
      <c r="M89" s="181"/>
      <c r="N89" s="182"/>
      <c r="O89" s="182"/>
      <c r="P89" s="183">
        <f>P90+P131+P143+P162+P165+P182+P189</f>
        <v>0</v>
      </c>
      <c r="Q89" s="182"/>
      <c r="R89" s="183">
        <f>R90+R131+R143+R162+R165+R182+R189</f>
        <v>197.042483</v>
      </c>
      <c r="S89" s="182"/>
      <c r="T89" s="184">
        <f>T90+T131+T143+T162+T165+T182+T189</f>
        <v>306.43624999999997</v>
      </c>
      <c r="AR89" s="185" t="s">
        <v>77</v>
      </c>
      <c r="AT89" s="186" t="s">
        <v>68</v>
      </c>
      <c r="AU89" s="186" t="s">
        <v>69</v>
      </c>
      <c r="AY89" s="185" t="s">
        <v>171</v>
      </c>
      <c r="BK89" s="187">
        <f>BK90+BK131+BK143+BK162+BK165+BK182+BK189</f>
        <v>0</v>
      </c>
    </row>
    <row r="90" spans="2:65" s="10" customFormat="1" ht="19.899999999999999" customHeight="1">
      <c r="B90" s="174"/>
      <c r="C90" s="175"/>
      <c r="D90" s="188" t="s">
        <v>68</v>
      </c>
      <c r="E90" s="189" t="s">
        <v>77</v>
      </c>
      <c r="F90" s="189" t="s">
        <v>172</v>
      </c>
      <c r="G90" s="175"/>
      <c r="H90" s="175"/>
      <c r="I90" s="178"/>
      <c r="J90" s="190">
        <f>BK90</f>
        <v>0</v>
      </c>
      <c r="K90" s="175"/>
      <c r="L90" s="180"/>
      <c r="M90" s="181"/>
      <c r="N90" s="182"/>
      <c r="O90" s="182"/>
      <c r="P90" s="183">
        <f>SUM(P91:P130)</f>
        <v>0</v>
      </c>
      <c r="Q90" s="182"/>
      <c r="R90" s="183">
        <f>SUM(R91:R130)</f>
        <v>6.1</v>
      </c>
      <c r="S90" s="182"/>
      <c r="T90" s="184">
        <f>SUM(T91:T130)</f>
        <v>286.58224999999999</v>
      </c>
      <c r="AR90" s="185" t="s">
        <v>77</v>
      </c>
      <c r="AT90" s="186" t="s">
        <v>68</v>
      </c>
      <c r="AU90" s="186" t="s">
        <v>77</v>
      </c>
      <c r="AY90" s="185" t="s">
        <v>171</v>
      </c>
      <c r="BK90" s="187">
        <f>SUM(BK91:BK130)</f>
        <v>0</v>
      </c>
    </row>
    <row r="91" spans="2:65" s="1" customFormat="1" ht="22.5" customHeight="1">
      <c r="B91" s="39"/>
      <c r="C91" s="191" t="s">
        <v>77</v>
      </c>
      <c r="D91" s="191" t="s">
        <v>173</v>
      </c>
      <c r="E91" s="192" t="s">
        <v>174</v>
      </c>
      <c r="F91" s="193" t="s">
        <v>175</v>
      </c>
      <c r="G91" s="194" t="s">
        <v>176</v>
      </c>
      <c r="H91" s="195">
        <v>476.05</v>
      </c>
      <c r="I91" s="196"/>
      <c r="J91" s="197">
        <f>ROUND(I91*H91,2)</f>
        <v>0</v>
      </c>
      <c r="K91" s="193" t="s">
        <v>177</v>
      </c>
      <c r="L91" s="59"/>
      <c r="M91" s="198" t="s">
        <v>21</v>
      </c>
      <c r="N91" s="199" t="s">
        <v>40</v>
      </c>
      <c r="O91" s="40"/>
      <c r="P91" s="200">
        <f>O91*H91</f>
        <v>0</v>
      </c>
      <c r="Q91" s="200">
        <v>0</v>
      </c>
      <c r="R91" s="200">
        <f>Q91*H91</f>
        <v>0</v>
      </c>
      <c r="S91" s="200">
        <v>0.255</v>
      </c>
      <c r="T91" s="201">
        <f>S91*H91</f>
        <v>121.39275000000001</v>
      </c>
      <c r="AR91" s="22" t="s">
        <v>178</v>
      </c>
      <c r="AT91" s="22" t="s">
        <v>173</v>
      </c>
      <c r="AU91" s="22" t="s">
        <v>79</v>
      </c>
      <c r="AY91" s="22" t="s">
        <v>171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22" t="s">
        <v>77</v>
      </c>
      <c r="BK91" s="202">
        <f>ROUND(I91*H91,2)</f>
        <v>0</v>
      </c>
      <c r="BL91" s="22" t="s">
        <v>178</v>
      </c>
      <c r="BM91" s="22" t="s">
        <v>2550</v>
      </c>
    </row>
    <row r="92" spans="2:65" s="12" customFormat="1">
      <c r="B92" s="219"/>
      <c r="C92" s="220"/>
      <c r="D92" s="215" t="s">
        <v>180</v>
      </c>
      <c r="E92" s="221" t="s">
        <v>21</v>
      </c>
      <c r="F92" s="222" t="s">
        <v>2551</v>
      </c>
      <c r="G92" s="220"/>
      <c r="H92" s="223" t="s">
        <v>21</v>
      </c>
      <c r="I92" s="224"/>
      <c r="J92" s="220"/>
      <c r="K92" s="220"/>
      <c r="L92" s="225"/>
      <c r="M92" s="226"/>
      <c r="N92" s="227"/>
      <c r="O92" s="227"/>
      <c r="P92" s="227"/>
      <c r="Q92" s="227"/>
      <c r="R92" s="227"/>
      <c r="S92" s="227"/>
      <c r="T92" s="228"/>
      <c r="AT92" s="229" t="s">
        <v>180</v>
      </c>
      <c r="AU92" s="229" t="s">
        <v>79</v>
      </c>
      <c r="AV92" s="12" t="s">
        <v>77</v>
      </c>
      <c r="AW92" s="12" t="s">
        <v>33</v>
      </c>
      <c r="AX92" s="12" t="s">
        <v>69</v>
      </c>
      <c r="AY92" s="229" t="s">
        <v>171</v>
      </c>
    </row>
    <row r="93" spans="2:65" s="11" customFormat="1" ht="27">
      <c r="B93" s="203"/>
      <c r="C93" s="204"/>
      <c r="D93" s="215" t="s">
        <v>180</v>
      </c>
      <c r="E93" s="216" t="s">
        <v>21</v>
      </c>
      <c r="F93" s="217" t="s">
        <v>2552</v>
      </c>
      <c r="G93" s="204"/>
      <c r="H93" s="218">
        <v>324.01</v>
      </c>
      <c r="I93" s="209"/>
      <c r="J93" s="204"/>
      <c r="K93" s="204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180</v>
      </c>
      <c r="AU93" s="214" t="s">
        <v>79</v>
      </c>
      <c r="AV93" s="11" t="s">
        <v>79</v>
      </c>
      <c r="AW93" s="11" t="s">
        <v>33</v>
      </c>
      <c r="AX93" s="11" t="s">
        <v>69</v>
      </c>
      <c r="AY93" s="214" t="s">
        <v>171</v>
      </c>
    </row>
    <row r="94" spans="2:65" s="11" customFormat="1">
      <c r="B94" s="203"/>
      <c r="C94" s="204"/>
      <c r="D94" s="215" t="s">
        <v>180</v>
      </c>
      <c r="E94" s="216" t="s">
        <v>21</v>
      </c>
      <c r="F94" s="217" t="s">
        <v>2553</v>
      </c>
      <c r="G94" s="204"/>
      <c r="H94" s="218">
        <v>71.38</v>
      </c>
      <c r="I94" s="209"/>
      <c r="J94" s="204"/>
      <c r="K94" s="204"/>
      <c r="L94" s="210"/>
      <c r="M94" s="211"/>
      <c r="N94" s="212"/>
      <c r="O94" s="212"/>
      <c r="P94" s="212"/>
      <c r="Q94" s="212"/>
      <c r="R94" s="212"/>
      <c r="S94" s="212"/>
      <c r="T94" s="213"/>
      <c r="AT94" s="214" t="s">
        <v>180</v>
      </c>
      <c r="AU94" s="214" t="s">
        <v>79</v>
      </c>
      <c r="AV94" s="11" t="s">
        <v>79</v>
      </c>
      <c r="AW94" s="11" t="s">
        <v>33</v>
      </c>
      <c r="AX94" s="11" t="s">
        <v>69</v>
      </c>
      <c r="AY94" s="214" t="s">
        <v>171</v>
      </c>
    </row>
    <row r="95" spans="2:65" s="11" customFormat="1">
      <c r="B95" s="203"/>
      <c r="C95" s="204"/>
      <c r="D95" s="205" t="s">
        <v>180</v>
      </c>
      <c r="E95" s="206" t="s">
        <v>21</v>
      </c>
      <c r="F95" s="207" t="s">
        <v>2554</v>
      </c>
      <c r="G95" s="204"/>
      <c r="H95" s="208">
        <v>80.66</v>
      </c>
      <c r="I95" s="209"/>
      <c r="J95" s="204"/>
      <c r="K95" s="204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180</v>
      </c>
      <c r="AU95" s="214" t="s">
        <v>79</v>
      </c>
      <c r="AV95" s="11" t="s">
        <v>79</v>
      </c>
      <c r="AW95" s="11" t="s">
        <v>33</v>
      </c>
      <c r="AX95" s="11" t="s">
        <v>69</v>
      </c>
      <c r="AY95" s="214" t="s">
        <v>171</v>
      </c>
    </row>
    <row r="96" spans="2:65" s="1" customFormat="1" ht="22.5" customHeight="1">
      <c r="B96" s="39"/>
      <c r="C96" s="191" t="s">
        <v>79</v>
      </c>
      <c r="D96" s="191" t="s">
        <v>173</v>
      </c>
      <c r="E96" s="192" t="s">
        <v>2555</v>
      </c>
      <c r="F96" s="193" t="s">
        <v>2556</v>
      </c>
      <c r="G96" s="194" t="s">
        <v>176</v>
      </c>
      <c r="H96" s="195">
        <v>23.1</v>
      </c>
      <c r="I96" s="196"/>
      <c r="J96" s="197">
        <f>ROUND(I96*H96,2)</f>
        <v>0</v>
      </c>
      <c r="K96" s="193" t="s">
        <v>177</v>
      </c>
      <c r="L96" s="59"/>
      <c r="M96" s="198" t="s">
        <v>21</v>
      </c>
      <c r="N96" s="199" t="s">
        <v>40</v>
      </c>
      <c r="O96" s="40"/>
      <c r="P96" s="200">
        <f>O96*H96</f>
        <v>0</v>
      </c>
      <c r="Q96" s="200">
        <v>0</v>
      </c>
      <c r="R96" s="200">
        <f>Q96*H96</f>
        <v>0</v>
      </c>
      <c r="S96" s="200">
        <v>0.26</v>
      </c>
      <c r="T96" s="201">
        <f>S96*H96</f>
        <v>6.0060000000000002</v>
      </c>
      <c r="AR96" s="22" t="s">
        <v>178</v>
      </c>
      <c r="AT96" s="22" t="s">
        <v>173</v>
      </c>
      <c r="AU96" s="22" t="s">
        <v>79</v>
      </c>
      <c r="AY96" s="22" t="s">
        <v>171</v>
      </c>
      <c r="BE96" s="202">
        <f>IF(N96="základní",J96,0)</f>
        <v>0</v>
      </c>
      <c r="BF96" s="202">
        <f>IF(N96="snížená",J96,0)</f>
        <v>0</v>
      </c>
      <c r="BG96" s="202">
        <f>IF(N96="zákl. přenesená",J96,0)</f>
        <v>0</v>
      </c>
      <c r="BH96" s="202">
        <f>IF(N96="sníž. přenesená",J96,0)</f>
        <v>0</v>
      </c>
      <c r="BI96" s="202">
        <f>IF(N96="nulová",J96,0)</f>
        <v>0</v>
      </c>
      <c r="BJ96" s="22" t="s">
        <v>77</v>
      </c>
      <c r="BK96" s="202">
        <f>ROUND(I96*H96,2)</f>
        <v>0</v>
      </c>
      <c r="BL96" s="22" t="s">
        <v>178</v>
      </c>
      <c r="BM96" s="22" t="s">
        <v>2557</v>
      </c>
    </row>
    <row r="97" spans="2:65" s="11" customFormat="1">
      <c r="B97" s="203"/>
      <c r="C97" s="204"/>
      <c r="D97" s="205" t="s">
        <v>180</v>
      </c>
      <c r="E97" s="206" t="s">
        <v>21</v>
      </c>
      <c r="F97" s="207" t="s">
        <v>2558</v>
      </c>
      <c r="G97" s="204"/>
      <c r="H97" s="208">
        <v>23.1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180</v>
      </c>
      <c r="AU97" s="214" t="s">
        <v>79</v>
      </c>
      <c r="AV97" s="11" t="s">
        <v>79</v>
      </c>
      <c r="AW97" s="11" t="s">
        <v>33</v>
      </c>
      <c r="AX97" s="11" t="s">
        <v>69</v>
      </c>
      <c r="AY97" s="214" t="s">
        <v>171</v>
      </c>
    </row>
    <row r="98" spans="2:65" s="1" customFormat="1" ht="22.5" customHeight="1">
      <c r="B98" s="39"/>
      <c r="C98" s="191" t="s">
        <v>187</v>
      </c>
      <c r="D98" s="191" t="s">
        <v>173</v>
      </c>
      <c r="E98" s="192" t="s">
        <v>2559</v>
      </c>
      <c r="F98" s="193" t="s">
        <v>2560</v>
      </c>
      <c r="G98" s="194" t="s">
        <v>176</v>
      </c>
      <c r="H98" s="195">
        <v>10</v>
      </c>
      <c r="I98" s="196"/>
      <c r="J98" s="197">
        <f>ROUND(I98*H98,2)</f>
        <v>0</v>
      </c>
      <c r="K98" s="193" t="s">
        <v>177</v>
      </c>
      <c r="L98" s="59"/>
      <c r="M98" s="198" t="s">
        <v>21</v>
      </c>
      <c r="N98" s="199" t="s">
        <v>40</v>
      </c>
      <c r="O98" s="40"/>
      <c r="P98" s="200">
        <f>O98*H98</f>
        <v>0</v>
      </c>
      <c r="Q98" s="200">
        <v>0</v>
      </c>
      <c r="R98" s="200">
        <f>Q98*H98</f>
        <v>0</v>
      </c>
      <c r="S98" s="200">
        <v>0.32500000000000001</v>
      </c>
      <c r="T98" s="201">
        <f>S98*H98</f>
        <v>3.25</v>
      </c>
      <c r="AR98" s="22" t="s">
        <v>178</v>
      </c>
      <c r="AT98" s="22" t="s">
        <v>173</v>
      </c>
      <c r="AU98" s="22" t="s">
        <v>79</v>
      </c>
      <c r="AY98" s="22" t="s">
        <v>171</v>
      </c>
      <c r="BE98" s="202">
        <f>IF(N98="základní",J98,0)</f>
        <v>0</v>
      </c>
      <c r="BF98" s="202">
        <f>IF(N98="snížená",J98,0)</f>
        <v>0</v>
      </c>
      <c r="BG98" s="202">
        <f>IF(N98="zákl. přenesená",J98,0)</f>
        <v>0</v>
      </c>
      <c r="BH98" s="202">
        <f>IF(N98="sníž. přenesená",J98,0)</f>
        <v>0</v>
      </c>
      <c r="BI98" s="202">
        <f>IF(N98="nulová",J98,0)</f>
        <v>0</v>
      </c>
      <c r="BJ98" s="22" t="s">
        <v>77</v>
      </c>
      <c r="BK98" s="202">
        <f>ROUND(I98*H98,2)</f>
        <v>0</v>
      </c>
      <c r="BL98" s="22" t="s">
        <v>178</v>
      </c>
      <c r="BM98" s="22" t="s">
        <v>2561</v>
      </c>
    </row>
    <row r="99" spans="2:65" s="11" customFormat="1">
      <c r="B99" s="203"/>
      <c r="C99" s="204"/>
      <c r="D99" s="205" t="s">
        <v>180</v>
      </c>
      <c r="E99" s="206" t="s">
        <v>21</v>
      </c>
      <c r="F99" s="207" t="s">
        <v>2562</v>
      </c>
      <c r="G99" s="204"/>
      <c r="H99" s="208">
        <v>10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180</v>
      </c>
      <c r="AU99" s="214" t="s">
        <v>79</v>
      </c>
      <c r="AV99" s="11" t="s">
        <v>79</v>
      </c>
      <c r="AW99" s="11" t="s">
        <v>33</v>
      </c>
      <c r="AX99" s="11" t="s">
        <v>69</v>
      </c>
      <c r="AY99" s="214" t="s">
        <v>171</v>
      </c>
    </row>
    <row r="100" spans="2:65" s="1" customFormat="1" ht="22.5" customHeight="1">
      <c r="B100" s="39"/>
      <c r="C100" s="191" t="s">
        <v>178</v>
      </c>
      <c r="D100" s="191" t="s">
        <v>173</v>
      </c>
      <c r="E100" s="192" t="s">
        <v>2563</v>
      </c>
      <c r="F100" s="193" t="s">
        <v>2564</v>
      </c>
      <c r="G100" s="194" t="s">
        <v>176</v>
      </c>
      <c r="H100" s="195">
        <v>499.15</v>
      </c>
      <c r="I100" s="196"/>
      <c r="J100" s="197">
        <f>ROUND(I100*H100,2)</f>
        <v>0</v>
      </c>
      <c r="K100" s="193" t="s">
        <v>177</v>
      </c>
      <c r="L100" s="59"/>
      <c r="M100" s="198" t="s">
        <v>21</v>
      </c>
      <c r="N100" s="199" t="s">
        <v>40</v>
      </c>
      <c r="O100" s="40"/>
      <c r="P100" s="200">
        <f>O100*H100</f>
        <v>0</v>
      </c>
      <c r="Q100" s="200">
        <v>0</v>
      </c>
      <c r="R100" s="200">
        <f>Q100*H100</f>
        <v>0</v>
      </c>
      <c r="S100" s="200">
        <v>0.28999999999999998</v>
      </c>
      <c r="T100" s="201">
        <f>S100*H100</f>
        <v>144.75349999999997</v>
      </c>
      <c r="AR100" s="22" t="s">
        <v>178</v>
      </c>
      <c r="AT100" s="22" t="s">
        <v>173</v>
      </c>
      <c r="AU100" s="22" t="s">
        <v>79</v>
      </c>
      <c r="AY100" s="22" t="s">
        <v>171</v>
      </c>
      <c r="BE100" s="202">
        <f>IF(N100="základní",J100,0)</f>
        <v>0</v>
      </c>
      <c r="BF100" s="202">
        <f>IF(N100="snížená",J100,0)</f>
        <v>0</v>
      </c>
      <c r="BG100" s="202">
        <f>IF(N100="zákl. přenesená",J100,0)</f>
        <v>0</v>
      </c>
      <c r="BH100" s="202">
        <f>IF(N100="sníž. přenesená",J100,0)</f>
        <v>0</v>
      </c>
      <c r="BI100" s="202">
        <f>IF(N100="nulová",J100,0)</f>
        <v>0</v>
      </c>
      <c r="BJ100" s="22" t="s">
        <v>77</v>
      </c>
      <c r="BK100" s="202">
        <f>ROUND(I100*H100,2)</f>
        <v>0</v>
      </c>
      <c r="BL100" s="22" t="s">
        <v>178</v>
      </c>
      <c r="BM100" s="22" t="s">
        <v>2565</v>
      </c>
    </row>
    <row r="101" spans="2:65" s="12" customFormat="1">
      <c r="B101" s="219"/>
      <c r="C101" s="220"/>
      <c r="D101" s="215" t="s">
        <v>180</v>
      </c>
      <c r="E101" s="221" t="s">
        <v>21</v>
      </c>
      <c r="F101" s="222" t="s">
        <v>2551</v>
      </c>
      <c r="G101" s="220"/>
      <c r="H101" s="223" t="s">
        <v>21</v>
      </c>
      <c r="I101" s="224"/>
      <c r="J101" s="220"/>
      <c r="K101" s="220"/>
      <c r="L101" s="225"/>
      <c r="M101" s="226"/>
      <c r="N101" s="227"/>
      <c r="O101" s="227"/>
      <c r="P101" s="227"/>
      <c r="Q101" s="227"/>
      <c r="R101" s="227"/>
      <c r="S101" s="227"/>
      <c r="T101" s="228"/>
      <c r="AT101" s="229" t="s">
        <v>180</v>
      </c>
      <c r="AU101" s="229" t="s">
        <v>79</v>
      </c>
      <c r="AV101" s="12" t="s">
        <v>77</v>
      </c>
      <c r="AW101" s="12" t="s">
        <v>33</v>
      </c>
      <c r="AX101" s="12" t="s">
        <v>69</v>
      </c>
      <c r="AY101" s="229" t="s">
        <v>171</v>
      </c>
    </row>
    <row r="102" spans="2:65" s="11" customFormat="1" ht="27">
      <c r="B102" s="203"/>
      <c r="C102" s="204"/>
      <c r="D102" s="215" t="s">
        <v>180</v>
      </c>
      <c r="E102" s="216" t="s">
        <v>21</v>
      </c>
      <c r="F102" s="217" t="s">
        <v>2552</v>
      </c>
      <c r="G102" s="204"/>
      <c r="H102" s="218">
        <v>324.01</v>
      </c>
      <c r="I102" s="209"/>
      <c r="J102" s="204"/>
      <c r="K102" s="204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180</v>
      </c>
      <c r="AU102" s="214" t="s">
        <v>79</v>
      </c>
      <c r="AV102" s="11" t="s">
        <v>79</v>
      </c>
      <c r="AW102" s="11" t="s">
        <v>33</v>
      </c>
      <c r="AX102" s="11" t="s">
        <v>69</v>
      </c>
      <c r="AY102" s="214" t="s">
        <v>171</v>
      </c>
    </row>
    <row r="103" spans="2:65" s="11" customFormat="1">
      <c r="B103" s="203"/>
      <c r="C103" s="204"/>
      <c r="D103" s="215" t="s">
        <v>180</v>
      </c>
      <c r="E103" s="216" t="s">
        <v>21</v>
      </c>
      <c r="F103" s="217" t="s">
        <v>2553</v>
      </c>
      <c r="G103" s="204"/>
      <c r="H103" s="218">
        <v>71.38</v>
      </c>
      <c r="I103" s="209"/>
      <c r="J103" s="204"/>
      <c r="K103" s="204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180</v>
      </c>
      <c r="AU103" s="214" t="s">
        <v>79</v>
      </c>
      <c r="AV103" s="11" t="s">
        <v>79</v>
      </c>
      <c r="AW103" s="11" t="s">
        <v>33</v>
      </c>
      <c r="AX103" s="11" t="s">
        <v>69</v>
      </c>
      <c r="AY103" s="214" t="s">
        <v>171</v>
      </c>
    </row>
    <row r="104" spans="2:65" s="11" customFormat="1">
      <c r="B104" s="203"/>
      <c r="C104" s="204"/>
      <c r="D104" s="215" t="s">
        <v>180</v>
      </c>
      <c r="E104" s="216" t="s">
        <v>21</v>
      </c>
      <c r="F104" s="217" t="s">
        <v>2558</v>
      </c>
      <c r="G104" s="204"/>
      <c r="H104" s="218">
        <v>23.1</v>
      </c>
      <c r="I104" s="209"/>
      <c r="J104" s="204"/>
      <c r="K104" s="204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180</v>
      </c>
      <c r="AU104" s="214" t="s">
        <v>79</v>
      </c>
      <c r="AV104" s="11" t="s">
        <v>79</v>
      </c>
      <c r="AW104" s="11" t="s">
        <v>33</v>
      </c>
      <c r="AX104" s="11" t="s">
        <v>69</v>
      </c>
      <c r="AY104" s="214" t="s">
        <v>171</v>
      </c>
    </row>
    <row r="105" spans="2:65" s="11" customFormat="1">
      <c r="B105" s="203"/>
      <c r="C105" s="204"/>
      <c r="D105" s="205" t="s">
        <v>180</v>
      </c>
      <c r="E105" s="206" t="s">
        <v>21</v>
      </c>
      <c r="F105" s="207" t="s">
        <v>2554</v>
      </c>
      <c r="G105" s="204"/>
      <c r="H105" s="208">
        <v>80.66</v>
      </c>
      <c r="I105" s="209"/>
      <c r="J105" s="204"/>
      <c r="K105" s="204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180</v>
      </c>
      <c r="AU105" s="214" t="s">
        <v>79</v>
      </c>
      <c r="AV105" s="11" t="s">
        <v>79</v>
      </c>
      <c r="AW105" s="11" t="s">
        <v>33</v>
      </c>
      <c r="AX105" s="11" t="s">
        <v>69</v>
      </c>
      <c r="AY105" s="214" t="s">
        <v>171</v>
      </c>
    </row>
    <row r="106" spans="2:65" s="1" customFormat="1" ht="22.5" customHeight="1">
      <c r="B106" s="39"/>
      <c r="C106" s="191" t="s">
        <v>197</v>
      </c>
      <c r="D106" s="191" t="s">
        <v>173</v>
      </c>
      <c r="E106" s="192" t="s">
        <v>2566</v>
      </c>
      <c r="F106" s="193" t="s">
        <v>2567</v>
      </c>
      <c r="G106" s="194" t="s">
        <v>411</v>
      </c>
      <c r="H106" s="195">
        <v>279.5</v>
      </c>
      <c r="I106" s="196"/>
      <c r="J106" s="197">
        <f>ROUND(I106*H106,2)</f>
        <v>0</v>
      </c>
      <c r="K106" s="193" t="s">
        <v>177</v>
      </c>
      <c r="L106" s="59"/>
      <c r="M106" s="198" t="s">
        <v>21</v>
      </c>
      <c r="N106" s="199" t="s">
        <v>40</v>
      </c>
      <c r="O106" s="40"/>
      <c r="P106" s="200">
        <f>O106*H106</f>
        <v>0</v>
      </c>
      <c r="Q106" s="200">
        <v>0</v>
      </c>
      <c r="R106" s="200">
        <f>Q106*H106</f>
        <v>0</v>
      </c>
      <c r="S106" s="200">
        <v>0.04</v>
      </c>
      <c r="T106" s="201">
        <f>S106*H106</f>
        <v>11.18</v>
      </c>
      <c r="AR106" s="22" t="s">
        <v>178</v>
      </c>
      <c r="AT106" s="22" t="s">
        <v>173</v>
      </c>
      <c r="AU106" s="22" t="s">
        <v>79</v>
      </c>
      <c r="AY106" s="22" t="s">
        <v>171</v>
      </c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22" t="s">
        <v>77</v>
      </c>
      <c r="BK106" s="202">
        <f>ROUND(I106*H106,2)</f>
        <v>0</v>
      </c>
      <c r="BL106" s="22" t="s">
        <v>178</v>
      </c>
      <c r="BM106" s="22" t="s">
        <v>2568</v>
      </c>
    </row>
    <row r="107" spans="2:65" s="11" customFormat="1" ht="40.5">
      <c r="B107" s="203"/>
      <c r="C107" s="204"/>
      <c r="D107" s="205" t="s">
        <v>180</v>
      </c>
      <c r="E107" s="206" t="s">
        <v>21</v>
      </c>
      <c r="F107" s="207" t="s">
        <v>2569</v>
      </c>
      <c r="G107" s="204"/>
      <c r="H107" s="208">
        <v>279.5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180</v>
      </c>
      <c r="AU107" s="214" t="s">
        <v>79</v>
      </c>
      <c r="AV107" s="11" t="s">
        <v>79</v>
      </c>
      <c r="AW107" s="11" t="s">
        <v>33</v>
      </c>
      <c r="AX107" s="11" t="s">
        <v>69</v>
      </c>
      <c r="AY107" s="214" t="s">
        <v>171</v>
      </c>
    </row>
    <row r="108" spans="2:65" s="1" customFormat="1" ht="22.5" customHeight="1">
      <c r="B108" s="39"/>
      <c r="C108" s="191" t="s">
        <v>201</v>
      </c>
      <c r="D108" s="191" t="s">
        <v>173</v>
      </c>
      <c r="E108" s="192" t="s">
        <v>182</v>
      </c>
      <c r="F108" s="193" t="s">
        <v>183</v>
      </c>
      <c r="G108" s="194" t="s">
        <v>184</v>
      </c>
      <c r="H108" s="195">
        <v>20.895</v>
      </c>
      <c r="I108" s="196"/>
      <c r="J108" s="197">
        <f>ROUND(I108*H108,2)</f>
        <v>0</v>
      </c>
      <c r="K108" s="193" t="s">
        <v>177</v>
      </c>
      <c r="L108" s="59"/>
      <c r="M108" s="198" t="s">
        <v>21</v>
      </c>
      <c r="N108" s="199" t="s">
        <v>40</v>
      </c>
      <c r="O108" s="40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AR108" s="22" t="s">
        <v>178</v>
      </c>
      <c r="AT108" s="22" t="s">
        <v>173</v>
      </c>
      <c r="AU108" s="22" t="s">
        <v>79</v>
      </c>
      <c r="AY108" s="22" t="s">
        <v>171</v>
      </c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2" t="s">
        <v>77</v>
      </c>
      <c r="BK108" s="202">
        <f>ROUND(I108*H108,2)</f>
        <v>0</v>
      </c>
      <c r="BL108" s="22" t="s">
        <v>178</v>
      </c>
      <c r="BM108" s="22" t="s">
        <v>2570</v>
      </c>
    </row>
    <row r="109" spans="2:65" s="11" customFormat="1" ht="27">
      <c r="B109" s="203"/>
      <c r="C109" s="204"/>
      <c r="D109" s="205" t="s">
        <v>180</v>
      </c>
      <c r="E109" s="206" t="s">
        <v>21</v>
      </c>
      <c r="F109" s="207" t="s">
        <v>2571</v>
      </c>
      <c r="G109" s="204"/>
      <c r="H109" s="208">
        <v>20.895</v>
      </c>
      <c r="I109" s="209"/>
      <c r="J109" s="204"/>
      <c r="K109" s="204"/>
      <c r="L109" s="210"/>
      <c r="M109" s="211"/>
      <c r="N109" s="212"/>
      <c r="O109" s="212"/>
      <c r="P109" s="212"/>
      <c r="Q109" s="212"/>
      <c r="R109" s="212"/>
      <c r="S109" s="212"/>
      <c r="T109" s="213"/>
      <c r="AT109" s="214" t="s">
        <v>180</v>
      </c>
      <c r="AU109" s="214" t="s">
        <v>79</v>
      </c>
      <c r="AV109" s="11" t="s">
        <v>79</v>
      </c>
      <c r="AW109" s="11" t="s">
        <v>33</v>
      </c>
      <c r="AX109" s="11" t="s">
        <v>69</v>
      </c>
      <c r="AY109" s="214" t="s">
        <v>171</v>
      </c>
    </row>
    <row r="110" spans="2:65" s="1" customFormat="1" ht="22.5" customHeight="1">
      <c r="B110" s="39"/>
      <c r="C110" s="191" t="s">
        <v>207</v>
      </c>
      <c r="D110" s="191" t="s">
        <v>173</v>
      </c>
      <c r="E110" s="192" t="s">
        <v>188</v>
      </c>
      <c r="F110" s="193" t="s">
        <v>189</v>
      </c>
      <c r="G110" s="194" t="s">
        <v>184</v>
      </c>
      <c r="H110" s="195">
        <v>20.895</v>
      </c>
      <c r="I110" s="196"/>
      <c r="J110" s="197">
        <f>ROUND(I110*H110,2)</f>
        <v>0</v>
      </c>
      <c r="K110" s="193" t="s">
        <v>177</v>
      </c>
      <c r="L110" s="59"/>
      <c r="M110" s="198" t="s">
        <v>21</v>
      </c>
      <c r="N110" s="199" t="s">
        <v>40</v>
      </c>
      <c r="O110" s="40"/>
      <c r="P110" s="200">
        <f>O110*H110</f>
        <v>0</v>
      </c>
      <c r="Q110" s="200">
        <v>0</v>
      </c>
      <c r="R110" s="200">
        <f>Q110*H110</f>
        <v>0</v>
      </c>
      <c r="S110" s="200">
        <v>0</v>
      </c>
      <c r="T110" s="201">
        <f>S110*H110</f>
        <v>0</v>
      </c>
      <c r="AR110" s="22" t="s">
        <v>178</v>
      </c>
      <c r="AT110" s="22" t="s">
        <v>173</v>
      </c>
      <c r="AU110" s="22" t="s">
        <v>79</v>
      </c>
      <c r="AY110" s="22" t="s">
        <v>171</v>
      </c>
      <c r="BE110" s="202">
        <f>IF(N110="základní",J110,0)</f>
        <v>0</v>
      </c>
      <c r="BF110" s="202">
        <f>IF(N110="snížená",J110,0)</f>
        <v>0</v>
      </c>
      <c r="BG110" s="202">
        <f>IF(N110="zákl. přenesená",J110,0)</f>
        <v>0</v>
      </c>
      <c r="BH110" s="202">
        <f>IF(N110="sníž. přenesená",J110,0)</f>
        <v>0</v>
      </c>
      <c r="BI110" s="202">
        <f>IF(N110="nulová",J110,0)</f>
        <v>0</v>
      </c>
      <c r="BJ110" s="22" t="s">
        <v>77</v>
      </c>
      <c r="BK110" s="202">
        <f>ROUND(I110*H110,2)</f>
        <v>0</v>
      </c>
      <c r="BL110" s="22" t="s">
        <v>178</v>
      </c>
      <c r="BM110" s="22" t="s">
        <v>2572</v>
      </c>
    </row>
    <row r="111" spans="2:65" s="11" customFormat="1" ht="27">
      <c r="B111" s="203"/>
      <c r="C111" s="204"/>
      <c r="D111" s="205" t="s">
        <v>180</v>
      </c>
      <c r="E111" s="206" t="s">
        <v>21</v>
      </c>
      <c r="F111" s="207" t="s">
        <v>2571</v>
      </c>
      <c r="G111" s="204"/>
      <c r="H111" s="208">
        <v>20.895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180</v>
      </c>
      <c r="AU111" s="214" t="s">
        <v>79</v>
      </c>
      <c r="AV111" s="11" t="s">
        <v>79</v>
      </c>
      <c r="AW111" s="11" t="s">
        <v>33</v>
      </c>
      <c r="AX111" s="11" t="s">
        <v>69</v>
      </c>
      <c r="AY111" s="214" t="s">
        <v>171</v>
      </c>
    </row>
    <row r="112" spans="2:65" s="1" customFormat="1" ht="22.5" customHeight="1">
      <c r="B112" s="39"/>
      <c r="C112" s="191" t="s">
        <v>212</v>
      </c>
      <c r="D112" s="191" t="s">
        <v>173</v>
      </c>
      <c r="E112" s="192" t="s">
        <v>202</v>
      </c>
      <c r="F112" s="193" t="s">
        <v>203</v>
      </c>
      <c r="G112" s="194" t="s">
        <v>184</v>
      </c>
      <c r="H112" s="195">
        <v>20.895</v>
      </c>
      <c r="I112" s="196"/>
      <c r="J112" s="197">
        <f>ROUND(I112*H112,2)</f>
        <v>0</v>
      </c>
      <c r="K112" s="193" t="s">
        <v>177</v>
      </c>
      <c r="L112" s="59"/>
      <c r="M112" s="198" t="s">
        <v>21</v>
      </c>
      <c r="N112" s="199" t="s">
        <v>40</v>
      </c>
      <c r="O112" s="40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AR112" s="22" t="s">
        <v>178</v>
      </c>
      <c r="AT112" s="22" t="s">
        <v>173</v>
      </c>
      <c r="AU112" s="22" t="s">
        <v>79</v>
      </c>
      <c r="AY112" s="22" t="s">
        <v>171</v>
      </c>
      <c r="BE112" s="202">
        <f>IF(N112="základní",J112,0)</f>
        <v>0</v>
      </c>
      <c r="BF112" s="202">
        <f>IF(N112="snížená",J112,0)</f>
        <v>0</v>
      </c>
      <c r="BG112" s="202">
        <f>IF(N112="zákl. přenesená",J112,0)</f>
        <v>0</v>
      </c>
      <c r="BH112" s="202">
        <f>IF(N112="sníž. přenesená",J112,0)</f>
        <v>0</v>
      </c>
      <c r="BI112" s="202">
        <f>IF(N112="nulová",J112,0)</f>
        <v>0</v>
      </c>
      <c r="BJ112" s="22" t="s">
        <v>77</v>
      </c>
      <c r="BK112" s="202">
        <f>ROUND(I112*H112,2)</f>
        <v>0</v>
      </c>
      <c r="BL112" s="22" t="s">
        <v>178</v>
      </c>
      <c r="BM112" s="22" t="s">
        <v>2573</v>
      </c>
    </row>
    <row r="113" spans="2:65" s="11" customFormat="1">
      <c r="B113" s="203"/>
      <c r="C113" s="204"/>
      <c r="D113" s="205" t="s">
        <v>180</v>
      </c>
      <c r="E113" s="206" t="s">
        <v>21</v>
      </c>
      <c r="F113" s="207" t="s">
        <v>2574</v>
      </c>
      <c r="G113" s="204"/>
      <c r="H113" s="208">
        <v>20.895</v>
      </c>
      <c r="I113" s="209"/>
      <c r="J113" s="204"/>
      <c r="K113" s="204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180</v>
      </c>
      <c r="AU113" s="214" t="s">
        <v>79</v>
      </c>
      <c r="AV113" s="11" t="s">
        <v>79</v>
      </c>
      <c r="AW113" s="11" t="s">
        <v>33</v>
      </c>
      <c r="AX113" s="11" t="s">
        <v>69</v>
      </c>
      <c r="AY113" s="214" t="s">
        <v>171</v>
      </c>
    </row>
    <row r="114" spans="2:65" s="1" customFormat="1" ht="22.5" customHeight="1">
      <c r="B114" s="39"/>
      <c r="C114" s="191" t="s">
        <v>216</v>
      </c>
      <c r="D114" s="191" t="s">
        <v>173</v>
      </c>
      <c r="E114" s="192" t="s">
        <v>208</v>
      </c>
      <c r="F114" s="193" t="s">
        <v>209</v>
      </c>
      <c r="G114" s="194" t="s">
        <v>184</v>
      </c>
      <c r="H114" s="195">
        <v>20.895</v>
      </c>
      <c r="I114" s="196"/>
      <c r="J114" s="197">
        <f>ROUND(I114*H114,2)</f>
        <v>0</v>
      </c>
      <c r="K114" s="193" t="s">
        <v>177</v>
      </c>
      <c r="L114" s="59"/>
      <c r="M114" s="198" t="s">
        <v>21</v>
      </c>
      <c r="N114" s="199" t="s">
        <v>40</v>
      </c>
      <c r="O114" s="40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AR114" s="22" t="s">
        <v>178</v>
      </c>
      <c r="AT114" s="22" t="s">
        <v>173</v>
      </c>
      <c r="AU114" s="22" t="s">
        <v>79</v>
      </c>
      <c r="AY114" s="22" t="s">
        <v>171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22" t="s">
        <v>77</v>
      </c>
      <c r="BK114" s="202">
        <f>ROUND(I114*H114,2)</f>
        <v>0</v>
      </c>
      <c r="BL114" s="22" t="s">
        <v>178</v>
      </c>
      <c r="BM114" s="22" t="s">
        <v>2575</v>
      </c>
    </row>
    <row r="115" spans="2:65" s="11" customFormat="1">
      <c r="B115" s="203"/>
      <c r="C115" s="204"/>
      <c r="D115" s="205" t="s">
        <v>180</v>
      </c>
      <c r="E115" s="206" t="s">
        <v>21</v>
      </c>
      <c r="F115" s="207" t="s">
        <v>2574</v>
      </c>
      <c r="G115" s="204"/>
      <c r="H115" s="208">
        <v>20.895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180</v>
      </c>
      <c r="AU115" s="214" t="s">
        <v>79</v>
      </c>
      <c r="AV115" s="11" t="s">
        <v>79</v>
      </c>
      <c r="AW115" s="11" t="s">
        <v>33</v>
      </c>
      <c r="AX115" s="11" t="s">
        <v>69</v>
      </c>
      <c r="AY115" s="214" t="s">
        <v>171</v>
      </c>
    </row>
    <row r="116" spans="2:65" s="1" customFormat="1" ht="22.5" customHeight="1">
      <c r="B116" s="39"/>
      <c r="C116" s="191" t="s">
        <v>223</v>
      </c>
      <c r="D116" s="191" t="s">
        <v>173</v>
      </c>
      <c r="E116" s="192" t="s">
        <v>213</v>
      </c>
      <c r="F116" s="193" t="s">
        <v>214</v>
      </c>
      <c r="G116" s="194" t="s">
        <v>184</v>
      </c>
      <c r="H116" s="195">
        <v>20.895</v>
      </c>
      <c r="I116" s="196"/>
      <c r="J116" s="197">
        <f>ROUND(I116*H116,2)</f>
        <v>0</v>
      </c>
      <c r="K116" s="193" t="s">
        <v>177</v>
      </c>
      <c r="L116" s="59"/>
      <c r="M116" s="198" t="s">
        <v>21</v>
      </c>
      <c r="N116" s="199" t="s">
        <v>40</v>
      </c>
      <c r="O116" s="40"/>
      <c r="P116" s="200">
        <f>O116*H116</f>
        <v>0</v>
      </c>
      <c r="Q116" s="200">
        <v>0</v>
      </c>
      <c r="R116" s="200">
        <f>Q116*H116</f>
        <v>0</v>
      </c>
      <c r="S116" s="200">
        <v>0</v>
      </c>
      <c r="T116" s="201">
        <f>S116*H116</f>
        <v>0</v>
      </c>
      <c r="AR116" s="22" t="s">
        <v>178</v>
      </c>
      <c r="AT116" s="22" t="s">
        <v>173</v>
      </c>
      <c r="AU116" s="22" t="s">
        <v>79</v>
      </c>
      <c r="AY116" s="22" t="s">
        <v>171</v>
      </c>
      <c r="BE116" s="202">
        <f>IF(N116="základní",J116,0)</f>
        <v>0</v>
      </c>
      <c r="BF116" s="202">
        <f>IF(N116="snížená",J116,0)</f>
        <v>0</v>
      </c>
      <c r="BG116" s="202">
        <f>IF(N116="zákl. přenesená",J116,0)</f>
        <v>0</v>
      </c>
      <c r="BH116" s="202">
        <f>IF(N116="sníž. přenesená",J116,0)</f>
        <v>0</v>
      </c>
      <c r="BI116" s="202">
        <f>IF(N116="nulová",J116,0)</f>
        <v>0</v>
      </c>
      <c r="BJ116" s="22" t="s">
        <v>77</v>
      </c>
      <c r="BK116" s="202">
        <f>ROUND(I116*H116,2)</f>
        <v>0</v>
      </c>
      <c r="BL116" s="22" t="s">
        <v>178</v>
      </c>
      <c r="BM116" s="22" t="s">
        <v>2576</v>
      </c>
    </row>
    <row r="117" spans="2:65" s="11" customFormat="1">
      <c r="B117" s="203"/>
      <c r="C117" s="204"/>
      <c r="D117" s="205" t="s">
        <v>180</v>
      </c>
      <c r="E117" s="206" t="s">
        <v>21</v>
      </c>
      <c r="F117" s="207" t="s">
        <v>2574</v>
      </c>
      <c r="G117" s="204"/>
      <c r="H117" s="208">
        <v>20.895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180</v>
      </c>
      <c r="AU117" s="214" t="s">
        <v>79</v>
      </c>
      <c r="AV117" s="11" t="s">
        <v>79</v>
      </c>
      <c r="AW117" s="11" t="s">
        <v>33</v>
      </c>
      <c r="AX117" s="11" t="s">
        <v>69</v>
      </c>
      <c r="AY117" s="214" t="s">
        <v>171</v>
      </c>
    </row>
    <row r="118" spans="2:65" s="1" customFormat="1" ht="22.5" customHeight="1">
      <c r="B118" s="39"/>
      <c r="C118" s="191" t="s">
        <v>228</v>
      </c>
      <c r="D118" s="191" t="s">
        <v>173</v>
      </c>
      <c r="E118" s="192" t="s">
        <v>217</v>
      </c>
      <c r="F118" s="193" t="s">
        <v>218</v>
      </c>
      <c r="G118" s="194" t="s">
        <v>219</v>
      </c>
      <c r="H118" s="195">
        <v>36.566000000000003</v>
      </c>
      <c r="I118" s="196"/>
      <c r="J118" s="197">
        <f>ROUND(I118*H118,2)</f>
        <v>0</v>
      </c>
      <c r="K118" s="193" t="s">
        <v>177</v>
      </c>
      <c r="L118" s="59"/>
      <c r="M118" s="198" t="s">
        <v>21</v>
      </c>
      <c r="N118" s="199" t="s">
        <v>40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178</v>
      </c>
      <c r="AT118" s="22" t="s">
        <v>173</v>
      </c>
      <c r="AU118" s="22" t="s">
        <v>79</v>
      </c>
      <c r="AY118" s="22" t="s">
        <v>171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77</v>
      </c>
      <c r="BK118" s="202">
        <f>ROUND(I118*H118,2)</f>
        <v>0</v>
      </c>
      <c r="BL118" s="22" t="s">
        <v>178</v>
      </c>
      <c r="BM118" s="22" t="s">
        <v>2577</v>
      </c>
    </row>
    <row r="119" spans="2:65" s="11" customFormat="1">
      <c r="B119" s="203"/>
      <c r="C119" s="204"/>
      <c r="D119" s="215" t="s">
        <v>180</v>
      </c>
      <c r="E119" s="216" t="s">
        <v>21</v>
      </c>
      <c r="F119" s="217" t="s">
        <v>2574</v>
      </c>
      <c r="G119" s="204"/>
      <c r="H119" s="218">
        <v>20.895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180</v>
      </c>
      <c r="AU119" s="214" t="s">
        <v>79</v>
      </c>
      <c r="AV119" s="11" t="s">
        <v>79</v>
      </c>
      <c r="AW119" s="11" t="s">
        <v>33</v>
      </c>
      <c r="AX119" s="11" t="s">
        <v>69</v>
      </c>
      <c r="AY119" s="214" t="s">
        <v>171</v>
      </c>
    </row>
    <row r="120" spans="2:65" s="11" customFormat="1">
      <c r="B120" s="203"/>
      <c r="C120" s="204"/>
      <c r="D120" s="205" t="s">
        <v>180</v>
      </c>
      <c r="E120" s="204"/>
      <c r="F120" s="207" t="s">
        <v>2578</v>
      </c>
      <c r="G120" s="204"/>
      <c r="H120" s="208">
        <v>36.566000000000003</v>
      </c>
      <c r="I120" s="209"/>
      <c r="J120" s="204"/>
      <c r="K120" s="204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180</v>
      </c>
      <c r="AU120" s="214" t="s">
        <v>79</v>
      </c>
      <c r="AV120" s="11" t="s">
        <v>79</v>
      </c>
      <c r="AW120" s="11" t="s">
        <v>6</v>
      </c>
      <c r="AX120" s="11" t="s">
        <v>77</v>
      </c>
      <c r="AY120" s="214" t="s">
        <v>171</v>
      </c>
    </row>
    <row r="121" spans="2:65" s="1" customFormat="1" ht="31.5" customHeight="1">
      <c r="B121" s="39"/>
      <c r="C121" s="191" t="s">
        <v>110</v>
      </c>
      <c r="D121" s="191" t="s">
        <v>173</v>
      </c>
      <c r="E121" s="192" t="s">
        <v>2579</v>
      </c>
      <c r="F121" s="193" t="s">
        <v>2580</v>
      </c>
      <c r="G121" s="194" t="s">
        <v>176</v>
      </c>
      <c r="H121" s="195">
        <v>500</v>
      </c>
      <c r="I121" s="196"/>
      <c r="J121" s="197">
        <f>ROUND(I121*H121,2)</f>
        <v>0</v>
      </c>
      <c r="K121" s="193" t="s">
        <v>177</v>
      </c>
      <c r="L121" s="59"/>
      <c r="M121" s="198" t="s">
        <v>21</v>
      </c>
      <c r="N121" s="199" t="s">
        <v>40</v>
      </c>
      <c r="O121" s="40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22" t="s">
        <v>178</v>
      </c>
      <c r="AT121" s="22" t="s">
        <v>173</v>
      </c>
      <c r="AU121" s="22" t="s">
        <v>79</v>
      </c>
      <c r="AY121" s="22" t="s">
        <v>171</v>
      </c>
      <c r="BE121" s="202">
        <f>IF(N121="základní",J121,0)</f>
        <v>0</v>
      </c>
      <c r="BF121" s="202">
        <f>IF(N121="snížená",J121,0)</f>
        <v>0</v>
      </c>
      <c r="BG121" s="202">
        <f>IF(N121="zákl. přenesená",J121,0)</f>
        <v>0</v>
      </c>
      <c r="BH121" s="202">
        <f>IF(N121="sníž. přenesená",J121,0)</f>
        <v>0</v>
      </c>
      <c r="BI121" s="202">
        <f>IF(N121="nulová",J121,0)</f>
        <v>0</v>
      </c>
      <c r="BJ121" s="22" t="s">
        <v>77</v>
      </c>
      <c r="BK121" s="202">
        <f>ROUND(I121*H121,2)</f>
        <v>0</v>
      </c>
      <c r="BL121" s="22" t="s">
        <v>178</v>
      </c>
      <c r="BM121" s="22" t="s">
        <v>2581</v>
      </c>
    </row>
    <row r="122" spans="2:65" s="1" customFormat="1" ht="22.5" customHeight="1">
      <c r="B122" s="39"/>
      <c r="C122" s="191" t="s">
        <v>237</v>
      </c>
      <c r="D122" s="191" t="s">
        <v>173</v>
      </c>
      <c r="E122" s="192" t="s">
        <v>2582</v>
      </c>
      <c r="F122" s="193" t="s">
        <v>2583</v>
      </c>
      <c r="G122" s="194" t="s">
        <v>176</v>
      </c>
      <c r="H122" s="195">
        <v>500</v>
      </c>
      <c r="I122" s="196"/>
      <c r="J122" s="197">
        <f>ROUND(I122*H122,2)</f>
        <v>0</v>
      </c>
      <c r="K122" s="193" t="s">
        <v>177</v>
      </c>
      <c r="L122" s="59"/>
      <c r="M122" s="198" t="s">
        <v>21</v>
      </c>
      <c r="N122" s="199" t="s">
        <v>40</v>
      </c>
      <c r="O122" s="40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AR122" s="22" t="s">
        <v>178</v>
      </c>
      <c r="AT122" s="22" t="s">
        <v>173</v>
      </c>
      <c r="AU122" s="22" t="s">
        <v>79</v>
      </c>
      <c r="AY122" s="22" t="s">
        <v>171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22" t="s">
        <v>77</v>
      </c>
      <c r="BK122" s="202">
        <f>ROUND(I122*H122,2)</f>
        <v>0</v>
      </c>
      <c r="BL122" s="22" t="s">
        <v>178</v>
      </c>
      <c r="BM122" s="22" t="s">
        <v>2584</v>
      </c>
    </row>
    <row r="123" spans="2:65" s="1" customFormat="1" ht="22.5" customHeight="1">
      <c r="B123" s="39"/>
      <c r="C123" s="230" t="s">
        <v>241</v>
      </c>
      <c r="D123" s="230" t="s">
        <v>290</v>
      </c>
      <c r="E123" s="231" t="s">
        <v>2585</v>
      </c>
      <c r="F123" s="232" t="s">
        <v>2586</v>
      </c>
      <c r="G123" s="233" t="s">
        <v>2109</v>
      </c>
      <c r="H123" s="234">
        <v>10</v>
      </c>
      <c r="I123" s="235"/>
      <c r="J123" s="236">
        <f>ROUND(I123*H123,2)</f>
        <v>0</v>
      </c>
      <c r="K123" s="232" t="s">
        <v>177</v>
      </c>
      <c r="L123" s="237"/>
      <c r="M123" s="238" t="s">
        <v>21</v>
      </c>
      <c r="N123" s="239" t="s">
        <v>40</v>
      </c>
      <c r="O123" s="40"/>
      <c r="P123" s="200">
        <f>O123*H123</f>
        <v>0</v>
      </c>
      <c r="Q123" s="200">
        <v>1E-3</v>
      </c>
      <c r="R123" s="200">
        <f>Q123*H123</f>
        <v>0.01</v>
      </c>
      <c r="S123" s="200">
        <v>0</v>
      </c>
      <c r="T123" s="201">
        <f>S123*H123</f>
        <v>0</v>
      </c>
      <c r="AR123" s="22" t="s">
        <v>212</v>
      </c>
      <c r="AT123" s="22" t="s">
        <v>290</v>
      </c>
      <c r="AU123" s="22" t="s">
        <v>79</v>
      </c>
      <c r="AY123" s="22" t="s">
        <v>171</v>
      </c>
      <c r="BE123" s="202">
        <f>IF(N123="základní",J123,0)</f>
        <v>0</v>
      </c>
      <c r="BF123" s="202">
        <f>IF(N123="snížená",J123,0)</f>
        <v>0</v>
      </c>
      <c r="BG123" s="202">
        <f>IF(N123="zákl. přenesená",J123,0)</f>
        <v>0</v>
      </c>
      <c r="BH123" s="202">
        <f>IF(N123="sníž. přenesená",J123,0)</f>
        <v>0</v>
      </c>
      <c r="BI123" s="202">
        <f>IF(N123="nulová",J123,0)</f>
        <v>0</v>
      </c>
      <c r="BJ123" s="22" t="s">
        <v>77</v>
      </c>
      <c r="BK123" s="202">
        <f>ROUND(I123*H123,2)</f>
        <v>0</v>
      </c>
      <c r="BL123" s="22" t="s">
        <v>178</v>
      </c>
      <c r="BM123" s="22" t="s">
        <v>2587</v>
      </c>
    </row>
    <row r="124" spans="2:65" s="11" customFormat="1">
      <c r="B124" s="203"/>
      <c r="C124" s="204"/>
      <c r="D124" s="205" t="s">
        <v>180</v>
      </c>
      <c r="E124" s="204"/>
      <c r="F124" s="207" t="s">
        <v>2588</v>
      </c>
      <c r="G124" s="204"/>
      <c r="H124" s="208">
        <v>10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180</v>
      </c>
      <c r="AU124" s="214" t="s">
        <v>79</v>
      </c>
      <c r="AV124" s="11" t="s">
        <v>79</v>
      </c>
      <c r="AW124" s="11" t="s">
        <v>6</v>
      </c>
      <c r="AX124" s="11" t="s">
        <v>77</v>
      </c>
      <c r="AY124" s="214" t="s">
        <v>171</v>
      </c>
    </row>
    <row r="125" spans="2:65" s="1" customFormat="1" ht="22.5" customHeight="1">
      <c r="B125" s="39"/>
      <c r="C125" s="230" t="s">
        <v>10</v>
      </c>
      <c r="D125" s="230" t="s">
        <v>290</v>
      </c>
      <c r="E125" s="231" t="s">
        <v>2589</v>
      </c>
      <c r="F125" s="232" t="s">
        <v>2590</v>
      </c>
      <c r="G125" s="233" t="s">
        <v>184</v>
      </c>
      <c r="H125" s="234">
        <v>10</v>
      </c>
      <c r="I125" s="235"/>
      <c r="J125" s="236">
        <f>ROUND(I125*H125,2)</f>
        <v>0</v>
      </c>
      <c r="K125" s="232" t="s">
        <v>177</v>
      </c>
      <c r="L125" s="237"/>
      <c r="M125" s="238" t="s">
        <v>21</v>
      </c>
      <c r="N125" s="239" t="s">
        <v>40</v>
      </c>
      <c r="O125" s="40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AR125" s="22" t="s">
        <v>212</v>
      </c>
      <c r="AT125" s="22" t="s">
        <v>290</v>
      </c>
      <c r="AU125" s="22" t="s">
        <v>79</v>
      </c>
      <c r="AY125" s="22" t="s">
        <v>171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22" t="s">
        <v>77</v>
      </c>
      <c r="BK125" s="202">
        <f>ROUND(I125*H125,2)</f>
        <v>0</v>
      </c>
      <c r="BL125" s="22" t="s">
        <v>178</v>
      </c>
      <c r="BM125" s="22" t="s">
        <v>2591</v>
      </c>
    </row>
    <row r="126" spans="2:65" s="1" customFormat="1" ht="31.5" customHeight="1">
      <c r="B126" s="39"/>
      <c r="C126" s="191" t="s">
        <v>249</v>
      </c>
      <c r="D126" s="191" t="s">
        <v>173</v>
      </c>
      <c r="E126" s="192" t="s">
        <v>2592</v>
      </c>
      <c r="F126" s="193" t="s">
        <v>2593</v>
      </c>
      <c r="G126" s="194" t="s">
        <v>176</v>
      </c>
      <c r="H126" s="195">
        <v>500</v>
      </c>
      <c r="I126" s="196"/>
      <c r="J126" s="197">
        <f>ROUND(I126*H126,2)</f>
        <v>0</v>
      </c>
      <c r="K126" s="193" t="s">
        <v>177</v>
      </c>
      <c r="L126" s="59"/>
      <c r="M126" s="198" t="s">
        <v>21</v>
      </c>
      <c r="N126" s="199" t="s">
        <v>40</v>
      </c>
      <c r="O126" s="40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AR126" s="22" t="s">
        <v>178</v>
      </c>
      <c r="AT126" s="22" t="s">
        <v>173</v>
      </c>
      <c r="AU126" s="22" t="s">
        <v>79</v>
      </c>
      <c r="AY126" s="22" t="s">
        <v>171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22" t="s">
        <v>77</v>
      </c>
      <c r="BK126" s="202">
        <f>ROUND(I126*H126,2)</f>
        <v>0</v>
      </c>
      <c r="BL126" s="22" t="s">
        <v>178</v>
      </c>
      <c r="BM126" s="22" t="s">
        <v>2594</v>
      </c>
    </row>
    <row r="127" spans="2:65" s="1" customFormat="1" ht="22.5" customHeight="1">
      <c r="B127" s="39"/>
      <c r="C127" s="230" t="s">
        <v>253</v>
      </c>
      <c r="D127" s="230" t="s">
        <v>290</v>
      </c>
      <c r="E127" s="231" t="s">
        <v>2595</v>
      </c>
      <c r="F127" s="232" t="s">
        <v>2596</v>
      </c>
      <c r="G127" s="233" t="s">
        <v>184</v>
      </c>
      <c r="H127" s="234">
        <v>29</v>
      </c>
      <c r="I127" s="235"/>
      <c r="J127" s="236">
        <f>ROUND(I127*H127,2)</f>
        <v>0</v>
      </c>
      <c r="K127" s="232" t="s">
        <v>177</v>
      </c>
      <c r="L127" s="237"/>
      <c r="M127" s="238" t="s">
        <v>21</v>
      </c>
      <c r="N127" s="239" t="s">
        <v>40</v>
      </c>
      <c r="O127" s="40"/>
      <c r="P127" s="200">
        <f>O127*H127</f>
        <v>0</v>
      </c>
      <c r="Q127" s="200">
        <v>0.21</v>
      </c>
      <c r="R127" s="200">
        <f>Q127*H127</f>
        <v>6.09</v>
      </c>
      <c r="S127" s="200">
        <v>0</v>
      </c>
      <c r="T127" s="201">
        <f>S127*H127</f>
        <v>0</v>
      </c>
      <c r="AR127" s="22" t="s">
        <v>212</v>
      </c>
      <c r="AT127" s="22" t="s">
        <v>290</v>
      </c>
      <c r="AU127" s="22" t="s">
        <v>79</v>
      </c>
      <c r="AY127" s="22" t="s">
        <v>171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22" t="s">
        <v>77</v>
      </c>
      <c r="BK127" s="202">
        <f>ROUND(I127*H127,2)</f>
        <v>0</v>
      </c>
      <c r="BL127" s="22" t="s">
        <v>178</v>
      </c>
      <c r="BM127" s="22" t="s">
        <v>2597</v>
      </c>
    </row>
    <row r="128" spans="2:65" s="11" customFormat="1">
      <c r="B128" s="203"/>
      <c r="C128" s="204"/>
      <c r="D128" s="205" t="s">
        <v>180</v>
      </c>
      <c r="E128" s="204"/>
      <c r="F128" s="207" t="s">
        <v>2598</v>
      </c>
      <c r="G128" s="204"/>
      <c r="H128" s="208">
        <v>29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180</v>
      </c>
      <c r="AU128" s="214" t="s">
        <v>79</v>
      </c>
      <c r="AV128" s="11" t="s">
        <v>79</v>
      </c>
      <c r="AW128" s="11" t="s">
        <v>6</v>
      </c>
      <c r="AX128" s="11" t="s">
        <v>77</v>
      </c>
      <c r="AY128" s="214" t="s">
        <v>171</v>
      </c>
    </row>
    <row r="129" spans="2:65" s="1" customFormat="1" ht="22.5" customHeight="1">
      <c r="B129" s="39"/>
      <c r="C129" s="191" t="s">
        <v>259</v>
      </c>
      <c r="D129" s="191" t="s">
        <v>173</v>
      </c>
      <c r="E129" s="192" t="s">
        <v>2599</v>
      </c>
      <c r="F129" s="193" t="s">
        <v>2600</v>
      </c>
      <c r="G129" s="194" t="s">
        <v>176</v>
      </c>
      <c r="H129" s="195">
        <v>500</v>
      </c>
      <c r="I129" s="196"/>
      <c r="J129" s="197">
        <f>ROUND(I129*H129,2)</f>
        <v>0</v>
      </c>
      <c r="K129" s="193" t="s">
        <v>177</v>
      </c>
      <c r="L129" s="59"/>
      <c r="M129" s="198" t="s">
        <v>21</v>
      </c>
      <c r="N129" s="199" t="s">
        <v>40</v>
      </c>
      <c r="O129" s="40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AR129" s="22" t="s">
        <v>178</v>
      </c>
      <c r="AT129" s="22" t="s">
        <v>173</v>
      </c>
      <c r="AU129" s="22" t="s">
        <v>79</v>
      </c>
      <c r="AY129" s="22" t="s">
        <v>171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77</v>
      </c>
      <c r="BK129" s="202">
        <f>ROUND(I129*H129,2)</f>
        <v>0</v>
      </c>
      <c r="BL129" s="22" t="s">
        <v>178</v>
      </c>
      <c r="BM129" s="22" t="s">
        <v>2601</v>
      </c>
    </row>
    <row r="130" spans="2:65" s="1" customFormat="1" ht="31.5" customHeight="1">
      <c r="B130" s="39"/>
      <c r="C130" s="191" t="s">
        <v>266</v>
      </c>
      <c r="D130" s="191" t="s">
        <v>173</v>
      </c>
      <c r="E130" s="192" t="s">
        <v>2602</v>
      </c>
      <c r="F130" s="193" t="s">
        <v>2603</v>
      </c>
      <c r="G130" s="194" t="s">
        <v>176</v>
      </c>
      <c r="H130" s="195">
        <v>500</v>
      </c>
      <c r="I130" s="196"/>
      <c r="J130" s="197">
        <f>ROUND(I130*H130,2)</f>
        <v>0</v>
      </c>
      <c r="K130" s="193" t="s">
        <v>177</v>
      </c>
      <c r="L130" s="59"/>
      <c r="M130" s="198" t="s">
        <v>21</v>
      </c>
      <c r="N130" s="199" t="s">
        <v>40</v>
      </c>
      <c r="O130" s="40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AR130" s="22" t="s">
        <v>178</v>
      </c>
      <c r="AT130" s="22" t="s">
        <v>173</v>
      </c>
      <c r="AU130" s="22" t="s">
        <v>79</v>
      </c>
      <c r="AY130" s="22" t="s">
        <v>171</v>
      </c>
      <c r="BE130" s="202">
        <f>IF(N130="základní",J130,0)</f>
        <v>0</v>
      </c>
      <c r="BF130" s="202">
        <f>IF(N130="snížená",J130,0)</f>
        <v>0</v>
      </c>
      <c r="BG130" s="202">
        <f>IF(N130="zákl. přenesená",J130,0)</f>
        <v>0</v>
      </c>
      <c r="BH130" s="202">
        <f>IF(N130="sníž. přenesená",J130,0)</f>
        <v>0</v>
      </c>
      <c r="BI130" s="202">
        <f>IF(N130="nulová",J130,0)</f>
        <v>0</v>
      </c>
      <c r="BJ130" s="22" t="s">
        <v>77</v>
      </c>
      <c r="BK130" s="202">
        <f>ROUND(I130*H130,2)</f>
        <v>0</v>
      </c>
      <c r="BL130" s="22" t="s">
        <v>178</v>
      </c>
      <c r="BM130" s="22" t="s">
        <v>2604</v>
      </c>
    </row>
    <row r="131" spans="2:65" s="10" customFormat="1" ht="29.85" customHeight="1">
      <c r="B131" s="174"/>
      <c r="C131" s="175"/>
      <c r="D131" s="188" t="s">
        <v>68</v>
      </c>
      <c r="E131" s="189" t="s">
        <v>178</v>
      </c>
      <c r="F131" s="189" t="s">
        <v>431</v>
      </c>
      <c r="G131" s="175"/>
      <c r="H131" s="175"/>
      <c r="I131" s="178"/>
      <c r="J131" s="190">
        <f>BK131</f>
        <v>0</v>
      </c>
      <c r="K131" s="175"/>
      <c r="L131" s="180"/>
      <c r="M131" s="181"/>
      <c r="N131" s="182"/>
      <c r="O131" s="182"/>
      <c r="P131" s="183">
        <f>SUM(P132:P142)</f>
        <v>0</v>
      </c>
      <c r="Q131" s="182"/>
      <c r="R131" s="183">
        <f>SUM(R132:R142)</f>
        <v>24.204151</v>
      </c>
      <c r="S131" s="182"/>
      <c r="T131" s="184">
        <f>SUM(T132:T142)</f>
        <v>0</v>
      </c>
      <c r="AR131" s="185" t="s">
        <v>77</v>
      </c>
      <c r="AT131" s="186" t="s">
        <v>68</v>
      </c>
      <c r="AU131" s="186" t="s">
        <v>77</v>
      </c>
      <c r="AY131" s="185" t="s">
        <v>171</v>
      </c>
      <c r="BK131" s="187">
        <f>SUM(BK132:BK142)</f>
        <v>0</v>
      </c>
    </row>
    <row r="132" spans="2:65" s="1" customFormat="1" ht="22.5" customHeight="1">
      <c r="B132" s="39"/>
      <c r="C132" s="191" t="s">
        <v>276</v>
      </c>
      <c r="D132" s="191" t="s">
        <v>173</v>
      </c>
      <c r="E132" s="192" t="s">
        <v>2605</v>
      </c>
      <c r="F132" s="193" t="s">
        <v>2606</v>
      </c>
      <c r="G132" s="194" t="s">
        <v>411</v>
      </c>
      <c r="H132" s="195">
        <v>35.299999999999997</v>
      </c>
      <c r="I132" s="196"/>
      <c r="J132" s="197">
        <f>ROUND(I132*H132,2)</f>
        <v>0</v>
      </c>
      <c r="K132" s="193" t="s">
        <v>21</v>
      </c>
      <c r="L132" s="59"/>
      <c r="M132" s="198" t="s">
        <v>21</v>
      </c>
      <c r="N132" s="199" t="s">
        <v>40</v>
      </c>
      <c r="O132" s="40"/>
      <c r="P132" s="200">
        <f>O132*H132</f>
        <v>0</v>
      </c>
      <c r="Q132" s="200">
        <v>5.8700000000000002E-3</v>
      </c>
      <c r="R132" s="200">
        <f>Q132*H132</f>
        <v>0.20721099999999998</v>
      </c>
      <c r="S132" s="200">
        <v>0</v>
      </c>
      <c r="T132" s="201">
        <f>S132*H132</f>
        <v>0</v>
      </c>
      <c r="AR132" s="22" t="s">
        <v>178</v>
      </c>
      <c r="AT132" s="22" t="s">
        <v>173</v>
      </c>
      <c r="AU132" s="22" t="s">
        <v>79</v>
      </c>
      <c r="AY132" s="22" t="s">
        <v>171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22" t="s">
        <v>77</v>
      </c>
      <c r="BK132" s="202">
        <f>ROUND(I132*H132,2)</f>
        <v>0</v>
      </c>
      <c r="BL132" s="22" t="s">
        <v>178</v>
      </c>
      <c r="BM132" s="22" t="s">
        <v>2607</v>
      </c>
    </row>
    <row r="133" spans="2:65" s="12" customFormat="1">
      <c r="B133" s="219"/>
      <c r="C133" s="220"/>
      <c r="D133" s="215" t="s">
        <v>180</v>
      </c>
      <c r="E133" s="221" t="s">
        <v>21</v>
      </c>
      <c r="F133" s="222" t="s">
        <v>2608</v>
      </c>
      <c r="G133" s="220"/>
      <c r="H133" s="223" t="s">
        <v>21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180</v>
      </c>
      <c r="AU133" s="229" t="s">
        <v>79</v>
      </c>
      <c r="AV133" s="12" t="s">
        <v>77</v>
      </c>
      <c r="AW133" s="12" t="s">
        <v>33</v>
      </c>
      <c r="AX133" s="12" t="s">
        <v>69</v>
      </c>
      <c r="AY133" s="229" t="s">
        <v>171</v>
      </c>
    </row>
    <row r="134" spans="2:65" s="11" customFormat="1">
      <c r="B134" s="203"/>
      <c r="C134" s="204"/>
      <c r="D134" s="215" t="s">
        <v>180</v>
      </c>
      <c r="E134" s="216" t="s">
        <v>21</v>
      </c>
      <c r="F134" s="217" t="s">
        <v>2609</v>
      </c>
      <c r="G134" s="204"/>
      <c r="H134" s="218">
        <v>15.6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180</v>
      </c>
      <c r="AU134" s="214" t="s">
        <v>79</v>
      </c>
      <c r="AV134" s="11" t="s">
        <v>79</v>
      </c>
      <c r="AW134" s="11" t="s">
        <v>33</v>
      </c>
      <c r="AX134" s="11" t="s">
        <v>69</v>
      </c>
      <c r="AY134" s="214" t="s">
        <v>171</v>
      </c>
    </row>
    <row r="135" spans="2:65" s="11" customFormat="1">
      <c r="B135" s="203"/>
      <c r="C135" s="204"/>
      <c r="D135" s="215" t="s">
        <v>180</v>
      </c>
      <c r="E135" s="216" t="s">
        <v>21</v>
      </c>
      <c r="F135" s="217" t="s">
        <v>2610</v>
      </c>
      <c r="G135" s="204"/>
      <c r="H135" s="218">
        <v>13.7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180</v>
      </c>
      <c r="AU135" s="214" t="s">
        <v>79</v>
      </c>
      <c r="AV135" s="11" t="s">
        <v>79</v>
      </c>
      <c r="AW135" s="11" t="s">
        <v>33</v>
      </c>
      <c r="AX135" s="11" t="s">
        <v>69</v>
      </c>
      <c r="AY135" s="214" t="s">
        <v>171</v>
      </c>
    </row>
    <row r="136" spans="2:65" s="11" customFormat="1">
      <c r="B136" s="203"/>
      <c r="C136" s="204"/>
      <c r="D136" s="205" t="s">
        <v>180</v>
      </c>
      <c r="E136" s="206" t="s">
        <v>21</v>
      </c>
      <c r="F136" s="207" t="s">
        <v>2611</v>
      </c>
      <c r="G136" s="204"/>
      <c r="H136" s="208">
        <v>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180</v>
      </c>
      <c r="AU136" s="214" t="s">
        <v>79</v>
      </c>
      <c r="AV136" s="11" t="s">
        <v>79</v>
      </c>
      <c r="AW136" s="11" t="s">
        <v>33</v>
      </c>
      <c r="AX136" s="11" t="s">
        <v>69</v>
      </c>
      <c r="AY136" s="214" t="s">
        <v>171</v>
      </c>
    </row>
    <row r="137" spans="2:65" s="1" customFormat="1" ht="22.5" customHeight="1">
      <c r="B137" s="39"/>
      <c r="C137" s="230" t="s">
        <v>9</v>
      </c>
      <c r="D137" s="230" t="s">
        <v>290</v>
      </c>
      <c r="E137" s="231" t="s">
        <v>2612</v>
      </c>
      <c r="F137" s="232" t="s">
        <v>2613</v>
      </c>
      <c r="G137" s="233" t="s">
        <v>285</v>
      </c>
      <c r="H137" s="234">
        <v>109.077</v>
      </c>
      <c r="I137" s="235"/>
      <c r="J137" s="236">
        <f>ROUND(I137*H137,2)</f>
        <v>0</v>
      </c>
      <c r="K137" s="232" t="s">
        <v>21</v>
      </c>
      <c r="L137" s="237"/>
      <c r="M137" s="238" t="s">
        <v>21</v>
      </c>
      <c r="N137" s="239" t="s">
        <v>40</v>
      </c>
      <c r="O137" s="40"/>
      <c r="P137" s="200">
        <f>O137*H137</f>
        <v>0</v>
      </c>
      <c r="Q137" s="200">
        <v>0.22</v>
      </c>
      <c r="R137" s="200">
        <f>Q137*H137</f>
        <v>23.996939999999999</v>
      </c>
      <c r="S137" s="200">
        <v>0</v>
      </c>
      <c r="T137" s="201">
        <f>S137*H137</f>
        <v>0</v>
      </c>
      <c r="AR137" s="22" t="s">
        <v>212</v>
      </c>
      <c r="AT137" s="22" t="s">
        <v>290</v>
      </c>
      <c r="AU137" s="22" t="s">
        <v>79</v>
      </c>
      <c r="AY137" s="22" t="s">
        <v>171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22" t="s">
        <v>77</v>
      </c>
      <c r="BK137" s="202">
        <f>ROUND(I137*H137,2)</f>
        <v>0</v>
      </c>
      <c r="BL137" s="22" t="s">
        <v>178</v>
      </c>
      <c r="BM137" s="22" t="s">
        <v>2614</v>
      </c>
    </row>
    <row r="138" spans="2:65" s="12" customFormat="1">
      <c r="B138" s="219"/>
      <c r="C138" s="220"/>
      <c r="D138" s="215" t="s">
        <v>180</v>
      </c>
      <c r="E138" s="221" t="s">
        <v>21</v>
      </c>
      <c r="F138" s="222" t="s">
        <v>2608</v>
      </c>
      <c r="G138" s="220"/>
      <c r="H138" s="223" t="s">
        <v>21</v>
      </c>
      <c r="I138" s="224"/>
      <c r="J138" s="220"/>
      <c r="K138" s="220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180</v>
      </c>
      <c r="AU138" s="229" t="s">
        <v>79</v>
      </c>
      <c r="AV138" s="12" t="s">
        <v>77</v>
      </c>
      <c r="AW138" s="12" t="s">
        <v>33</v>
      </c>
      <c r="AX138" s="12" t="s">
        <v>69</v>
      </c>
      <c r="AY138" s="229" t="s">
        <v>171</v>
      </c>
    </row>
    <row r="139" spans="2:65" s="11" customFormat="1">
      <c r="B139" s="203"/>
      <c r="C139" s="204"/>
      <c r="D139" s="215" t="s">
        <v>180</v>
      </c>
      <c r="E139" s="216" t="s">
        <v>21</v>
      </c>
      <c r="F139" s="217" t="s">
        <v>2615</v>
      </c>
      <c r="G139" s="204"/>
      <c r="H139" s="218">
        <v>46.8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180</v>
      </c>
      <c r="AU139" s="214" t="s">
        <v>79</v>
      </c>
      <c r="AV139" s="11" t="s">
        <v>79</v>
      </c>
      <c r="AW139" s="11" t="s">
        <v>33</v>
      </c>
      <c r="AX139" s="11" t="s">
        <v>69</v>
      </c>
      <c r="AY139" s="214" t="s">
        <v>171</v>
      </c>
    </row>
    <row r="140" spans="2:65" s="11" customFormat="1">
      <c r="B140" s="203"/>
      <c r="C140" s="204"/>
      <c r="D140" s="215" t="s">
        <v>180</v>
      </c>
      <c r="E140" s="216" t="s">
        <v>21</v>
      </c>
      <c r="F140" s="217" t="s">
        <v>2616</v>
      </c>
      <c r="G140" s="204"/>
      <c r="H140" s="218">
        <v>41.1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180</v>
      </c>
      <c r="AU140" s="214" t="s">
        <v>79</v>
      </c>
      <c r="AV140" s="11" t="s">
        <v>79</v>
      </c>
      <c r="AW140" s="11" t="s">
        <v>33</v>
      </c>
      <c r="AX140" s="11" t="s">
        <v>69</v>
      </c>
      <c r="AY140" s="214" t="s">
        <v>171</v>
      </c>
    </row>
    <row r="141" spans="2:65" s="11" customFormat="1">
      <c r="B141" s="203"/>
      <c r="C141" s="204"/>
      <c r="D141" s="215" t="s">
        <v>180</v>
      </c>
      <c r="E141" s="216" t="s">
        <v>21</v>
      </c>
      <c r="F141" s="217" t="s">
        <v>2617</v>
      </c>
      <c r="G141" s="204"/>
      <c r="H141" s="218">
        <v>18</v>
      </c>
      <c r="I141" s="209"/>
      <c r="J141" s="204"/>
      <c r="K141" s="204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180</v>
      </c>
      <c r="AU141" s="214" t="s">
        <v>79</v>
      </c>
      <c r="AV141" s="11" t="s">
        <v>79</v>
      </c>
      <c r="AW141" s="11" t="s">
        <v>33</v>
      </c>
      <c r="AX141" s="11" t="s">
        <v>69</v>
      </c>
      <c r="AY141" s="214" t="s">
        <v>171</v>
      </c>
    </row>
    <row r="142" spans="2:65" s="11" customFormat="1">
      <c r="B142" s="203"/>
      <c r="C142" s="204"/>
      <c r="D142" s="215" t="s">
        <v>180</v>
      </c>
      <c r="E142" s="204"/>
      <c r="F142" s="217" t="s">
        <v>2618</v>
      </c>
      <c r="G142" s="204"/>
      <c r="H142" s="218">
        <v>109.077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180</v>
      </c>
      <c r="AU142" s="214" t="s">
        <v>79</v>
      </c>
      <c r="AV142" s="11" t="s">
        <v>79</v>
      </c>
      <c r="AW142" s="11" t="s">
        <v>6</v>
      </c>
      <c r="AX142" s="11" t="s">
        <v>77</v>
      </c>
      <c r="AY142" s="214" t="s">
        <v>171</v>
      </c>
    </row>
    <row r="143" spans="2:65" s="10" customFormat="1" ht="29.85" customHeight="1">
      <c r="B143" s="174"/>
      <c r="C143" s="175"/>
      <c r="D143" s="188" t="s">
        <v>68</v>
      </c>
      <c r="E143" s="189" t="s">
        <v>197</v>
      </c>
      <c r="F143" s="189" t="s">
        <v>2619</v>
      </c>
      <c r="G143" s="175"/>
      <c r="H143" s="175"/>
      <c r="I143" s="178"/>
      <c r="J143" s="190">
        <f>BK143</f>
        <v>0</v>
      </c>
      <c r="K143" s="175"/>
      <c r="L143" s="180"/>
      <c r="M143" s="181"/>
      <c r="N143" s="182"/>
      <c r="O143" s="182"/>
      <c r="P143" s="183">
        <f>SUM(P144:P161)</f>
        <v>0</v>
      </c>
      <c r="Q143" s="182"/>
      <c r="R143" s="183">
        <f>SUM(R144:R161)</f>
        <v>123.33129500000001</v>
      </c>
      <c r="S143" s="182"/>
      <c r="T143" s="184">
        <f>SUM(T144:T161)</f>
        <v>0</v>
      </c>
      <c r="AR143" s="185" t="s">
        <v>77</v>
      </c>
      <c r="AT143" s="186" t="s">
        <v>68</v>
      </c>
      <c r="AU143" s="186" t="s">
        <v>77</v>
      </c>
      <c r="AY143" s="185" t="s">
        <v>171</v>
      </c>
      <c r="BK143" s="187">
        <f>SUM(BK144:BK161)</f>
        <v>0</v>
      </c>
    </row>
    <row r="144" spans="2:65" s="1" customFormat="1" ht="22.5" customHeight="1">
      <c r="B144" s="39"/>
      <c r="C144" s="191" t="s">
        <v>289</v>
      </c>
      <c r="D144" s="191" t="s">
        <v>173</v>
      </c>
      <c r="E144" s="192" t="s">
        <v>2620</v>
      </c>
      <c r="F144" s="193" t="s">
        <v>2621</v>
      </c>
      <c r="G144" s="194" t="s">
        <v>176</v>
      </c>
      <c r="H144" s="195">
        <v>568.74</v>
      </c>
      <c r="I144" s="196"/>
      <c r="J144" s="197">
        <f>ROUND(I144*H144,2)</f>
        <v>0</v>
      </c>
      <c r="K144" s="193" t="s">
        <v>177</v>
      </c>
      <c r="L144" s="59"/>
      <c r="M144" s="198" t="s">
        <v>21</v>
      </c>
      <c r="N144" s="199" t="s">
        <v>40</v>
      </c>
      <c r="O144" s="40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AR144" s="22" t="s">
        <v>178</v>
      </c>
      <c r="AT144" s="22" t="s">
        <v>173</v>
      </c>
      <c r="AU144" s="22" t="s">
        <v>79</v>
      </c>
      <c r="AY144" s="22" t="s">
        <v>171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22" t="s">
        <v>77</v>
      </c>
      <c r="BK144" s="202">
        <f>ROUND(I144*H144,2)</f>
        <v>0</v>
      </c>
      <c r="BL144" s="22" t="s">
        <v>178</v>
      </c>
      <c r="BM144" s="22" t="s">
        <v>2622</v>
      </c>
    </row>
    <row r="145" spans="2:65" s="12" customFormat="1">
      <c r="B145" s="219"/>
      <c r="C145" s="220"/>
      <c r="D145" s="215" t="s">
        <v>180</v>
      </c>
      <c r="E145" s="221" t="s">
        <v>21</v>
      </c>
      <c r="F145" s="222" t="s">
        <v>2551</v>
      </c>
      <c r="G145" s="220"/>
      <c r="H145" s="223" t="s">
        <v>21</v>
      </c>
      <c r="I145" s="224"/>
      <c r="J145" s="220"/>
      <c r="K145" s="220"/>
      <c r="L145" s="225"/>
      <c r="M145" s="226"/>
      <c r="N145" s="227"/>
      <c r="O145" s="227"/>
      <c r="P145" s="227"/>
      <c r="Q145" s="227"/>
      <c r="R145" s="227"/>
      <c r="S145" s="227"/>
      <c r="T145" s="228"/>
      <c r="AT145" s="229" t="s">
        <v>180</v>
      </c>
      <c r="AU145" s="229" t="s">
        <v>79</v>
      </c>
      <c r="AV145" s="12" t="s">
        <v>77</v>
      </c>
      <c r="AW145" s="12" t="s">
        <v>33</v>
      </c>
      <c r="AX145" s="12" t="s">
        <v>69</v>
      </c>
      <c r="AY145" s="229" t="s">
        <v>171</v>
      </c>
    </row>
    <row r="146" spans="2:65" s="11" customFormat="1" ht="27">
      <c r="B146" s="203"/>
      <c r="C146" s="204"/>
      <c r="D146" s="215" t="s">
        <v>180</v>
      </c>
      <c r="E146" s="216" t="s">
        <v>21</v>
      </c>
      <c r="F146" s="217" t="s">
        <v>2552</v>
      </c>
      <c r="G146" s="204"/>
      <c r="H146" s="218">
        <v>324.01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180</v>
      </c>
      <c r="AU146" s="214" t="s">
        <v>79</v>
      </c>
      <c r="AV146" s="11" t="s">
        <v>79</v>
      </c>
      <c r="AW146" s="11" t="s">
        <v>33</v>
      </c>
      <c r="AX146" s="11" t="s">
        <v>69</v>
      </c>
      <c r="AY146" s="214" t="s">
        <v>171</v>
      </c>
    </row>
    <row r="147" spans="2:65" s="11" customFormat="1">
      <c r="B147" s="203"/>
      <c r="C147" s="204"/>
      <c r="D147" s="215" t="s">
        <v>180</v>
      </c>
      <c r="E147" s="216" t="s">
        <v>21</v>
      </c>
      <c r="F147" s="217" t="s">
        <v>2553</v>
      </c>
      <c r="G147" s="204"/>
      <c r="H147" s="218">
        <v>71.38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180</v>
      </c>
      <c r="AU147" s="214" t="s">
        <v>79</v>
      </c>
      <c r="AV147" s="11" t="s">
        <v>79</v>
      </c>
      <c r="AW147" s="11" t="s">
        <v>33</v>
      </c>
      <c r="AX147" s="11" t="s">
        <v>69</v>
      </c>
      <c r="AY147" s="214" t="s">
        <v>171</v>
      </c>
    </row>
    <row r="148" spans="2:65" s="11" customFormat="1">
      <c r="B148" s="203"/>
      <c r="C148" s="204"/>
      <c r="D148" s="215" t="s">
        <v>180</v>
      </c>
      <c r="E148" s="216" t="s">
        <v>21</v>
      </c>
      <c r="F148" s="217" t="s">
        <v>2623</v>
      </c>
      <c r="G148" s="204"/>
      <c r="H148" s="218">
        <v>90.55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180</v>
      </c>
      <c r="AU148" s="214" t="s">
        <v>79</v>
      </c>
      <c r="AV148" s="11" t="s">
        <v>79</v>
      </c>
      <c r="AW148" s="11" t="s">
        <v>33</v>
      </c>
      <c r="AX148" s="11" t="s">
        <v>69</v>
      </c>
      <c r="AY148" s="214" t="s">
        <v>171</v>
      </c>
    </row>
    <row r="149" spans="2:65" s="11" customFormat="1">
      <c r="B149" s="203"/>
      <c r="C149" s="204"/>
      <c r="D149" s="215" t="s">
        <v>180</v>
      </c>
      <c r="E149" s="216" t="s">
        <v>21</v>
      </c>
      <c r="F149" s="217" t="s">
        <v>2558</v>
      </c>
      <c r="G149" s="204"/>
      <c r="H149" s="218">
        <v>23.1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180</v>
      </c>
      <c r="AU149" s="214" t="s">
        <v>79</v>
      </c>
      <c r="AV149" s="11" t="s">
        <v>79</v>
      </c>
      <c r="AW149" s="11" t="s">
        <v>33</v>
      </c>
      <c r="AX149" s="11" t="s">
        <v>69</v>
      </c>
      <c r="AY149" s="214" t="s">
        <v>171</v>
      </c>
    </row>
    <row r="150" spans="2:65" s="11" customFormat="1">
      <c r="B150" s="203"/>
      <c r="C150" s="204"/>
      <c r="D150" s="205" t="s">
        <v>180</v>
      </c>
      <c r="E150" s="206" t="s">
        <v>21</v>
      </c>
      <c r="F150" s="207" t="s">
        <v>2624</v>
      </c>
      <c r="G150" s="204"/>
      <c r="H150" s="208">
        <v>59.7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180</v>
      </c>
      <c r="AU150" s="214" t="s">
        <v>79</v>
      </c>
      <c r="AV150" s="11" t="s">
        <v>79</v>
      </c>
      <c r="AW150" s="11" t="s">
        <v>33</v>
      </c>
      <c r="AX150" s="11" t="s">
        <v>69</v>
      </c>
      <c r="AY150" s="214" t="s">
        <v>171</v>
      </c>
    </row>
    <row r="151" spans="2:65" s="1" customFormat="1" ht="22.5" customHeight="1">
      <c r="B151" s="39"/>
      <c r="C151" s="191" t="s">
        <v>294</v>
      </c>
      <c r="D151" s="191" t="s">
        <v>173</v>
      </c>
      <c r="E151" s="192" t="s">
        <v>2625</v>
      </c>
      <c r="F151" s="193" t="s">
        <v>2626</v>
      </c>
      <c r="G151" s="194" t="s">
        <v>176</v>
      </c>
      <c r="H151" s="195">
        <v>59.7</v>
      </c>
      <c r="I151" s="196"/>
      <c r="J151" s="197">
        <f>ROUND(I151*H151,2)</f>
        <v>0</v>
      </c>
      <c r="K151" s="193" t="s">
        <v>177</v>
      </c>
      <c r="L151" s="59"/>
      <c r="M151" s="198" t="s">
        <v>21</v>
      </c>
      <c r="N151" s="199" t="s">
        <v>40</v>
      </c>
      <c r="O151" s="40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AR151" s="22" t="s">
        <v>178</v>
      </c>
      <c r="AT151" s="22" t="s">
        <v>173</v>
      </c>
      <c r="AU151" s="22" t="s">
        <v>79</v>
      </c>
      <c r="AY151" s="22" t="s">
        <v>171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77</v>
      </c>
      <c r="BK151" s="202">
        <f>ROUND(I151*H151,2)</f>
        <v>0</v>
      </c>
      <c r="BL151" s="22" t="s">
        <v>178</v>
      </c>
      <c r="BM151" s="22" t="s">
        <v>2627</v>
      </c>
    </row>
    <row r="152" spans="2:65" s="11" customFormat="1">
      <c r="B152" s="203"/>
      <c r="C152" s="204"/>
      <c r="D152" s="205" t="s">
        <v>180</v>
      </c>
      <c r="E152" s="206" t="s">
        <v>21</v>
      </c>
      <c r="F152" s="207" t="s">
        <v>2624</v>
      </c>
      <c r="G152" s="204"/>
      <c r="H152" s="208">
        <v>59.7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180</v>
      </c>
      <c r="AU152" s="214" t="s">
        <v>79</v>
      </c>
      <c r="AV152" s="11" t="s">
        <v>79</v>
      </c>
      <c r="AW152" s="11" t="s">
        <v>33</v>
      </c>
      <c r="AX152" s="11" t="s">
        <v>69</v>
      </c>
      <c r="AY152" s="214" t="s">
        <v>171</v>
      </c>
    </row>
    <row r="153" spans="2:65" s="1" customFormat="1" ht="22.5" customHeight="1">
      <c r="B153" s="39"/>
      <c r="C153" s="191" t="s">
        <v>299</v>
      </c>
      <c r="D153" s="191" t="s">
        <v>173</v>
      </c>
      <c r="E153" s="192" t="s">
        <v>2628</v>
      </c>
      <c r="F153" s="193" t="s">
        <v>2629</v>
      </c>
      <c r="G153" s="194" t="s">
        <v>176</v>
      </c>
      <c r="H153" s="195">
        <v>568.74</v>
      </c>
      <c r="I153" s="196"/>
      <c r="J153" s="197">
        <f>ROUND(I153*H153,2)</f>
        <v>0</v>
      </c>
      <c r="K153" s="193" t="s">
        <v>177</v>
      </c>
      <c r="L153" s="59"/>
      <c r="M153" s="198" t="s">
        <v>21</v>
      </c>
      <c r="N153" s="199" t="s">
        <v>40</v>
      </c>
      <c r="O153" s="40"/>
      <c r="P153" s="200">
        <f>O153*H153</f>
        <v>0</v>
      </c>
      <c r="Q153" s="200">
        <v>8.4250000000000005E-2</v>
      </c>
      <c r="R153" s="200">
        <f>Q153*H153</f>
        <v>47.916345000000007</v>
      </c>
      <c r="S153" s="200">
        <v>0</v>
      </c>
      <c r="T153" s="201">
        <f>S153*H153</f>
        <v>0</v>
      </c>
      <c r="AR153" s="22" t="s">
        <v>178</v>
      </c>
      <c r="AT153" s="22" t="s">
        <v>173</v>
      </c>
      <c r="AU153" s="22" t="s">
        <v>79</v>
      </c>
      <c r="AY153" s="22" t="s">
        <v>171</v>
      </c>
      <c r="BE153" s="202">
        <f>IF(N153="základní",J153,0)</f>
        <v>0</v>
      </c>
      <c r="BF153" s="202">
        <f>IF(N153="snížená",J153,0)</f>
        <v>0</v>
      </c>
      <c r="BG153" s="202">
        <f>IF(N153="zákl. přenesená",J153,0)</f>
        <v>0</v>
      </c>
      <c r="BH153" s="202">
        <f>IF(N153="sníž. přenesená",J153,0)</f>
        <v>0</v>
      </c>
      <c r="BI153" s="202">
        <f>IF(N153="nulová",J153,0)</f>
        <v>0</v>
      </c>
      <c r="BJ153" s="22" t="s">
        <v>77</v>
      </c>
      <c r="BK153" s="202">
        <f>ROUND(I153*H153,2)</f>
        <v>0</v>
      </c>
      <c r="BL153" s="22" t="s">
        <v>178</v>
      </c>
      <c r="BM153" s="22" t="s">
        <v>2630</v>
      </c>
    </row>
    <row r="154" spans="2:65" s="12" customFormat="1">
      <c r="B154" s="219"/>
      <c r="C154" s="220"/>
      <c r="D154" s="215" t="s">
        <v>180</v>
      </c>
      <c r="E154" s="221" t="s">
        <v>21</v>
      </c>
      <c r="F154" s="222" t="s">
        <v>2551</v>
      </c>
      <c r="G154" s="220"/>
      <c r="H154" s="223" t="s">
        <v>21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180</v>
      </c>
      <c r="AU154" s="229" t="s">
        <v>79</v>
      </c>
      <c r="AV154" s="12" t="s">
        <v>77</v>
      </c>
      <c r="AW154" s="12" t="s">
        <v>33</v>
      </c>
      <c r="AX154" s="12" t="s">
        <v>69</v>
      </c>
      <c r="AY154" s="229" t="s">
        <v>171</v>
      </c>
    </row>
    <row r="155" spans="2:65" s="11" customFormat="1" ht="27">
      <c r="B155" s="203"/>
      <c r="C155" s="204"/>
      <c r="D155" s="215" t="s">
        <v>180</v>
      </c>
      <c r="E155" s="216" t="s">
        <v>21</v>
      </c>
      <c r="F155" s="217" t="s">
        <v>2552</v>
      </c>
      <c r="G155" s="204"/>
      <c r="H155" s="218">
        <v>324.01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180</v>
      </c>
      <c r="AU155" s="214" t="s">
        <v>79</v>
      </c>
      <c r="AV155" s="11" t="s">
        <v>79</v>
      </c>
      <c r="AW155" s="11" t="s">
        <v>33</v>
      </c>
      <c r="AX155" s="11" t="s">
        <v>69</v>
      </c>
      <c r="AY155" s="214" t="s">
        <v>171</v>
      </c>
    </row>
    <row r="156" spans="2:65" s="11" customFormat="1">
      <c r="B156" s="203"/>
      <c r="C156" s="204"/>
      <c r="D156" s="215" t="s">
        <v>180</v>
      </c>
      <c r="E156" s="216" t="s">
        <v>21</v>
      </c>
      <c r="F156" s="217" t="s">
        <v>2553</v>
      </c>
      <c r="G156" s="204"/>
      <c r="H156" s="218">
        <v>71.38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180</v>
      </c>
      <c r="AU156" s="214" t="s">
        <v>79</v>
      </c>
      <c r="AV156" s="11" t="s">
        <v>79</v>
      </c>
      <c r="AW156" s="11" t="s">
        <v>33</v>
      </c>
      <c r="AX156" s="11" t="s">
        <v>69</v>
      </c>
      <c r="AY156" s="214" t="s">
        <v>171</v>
      </c>
    </row>
    <row r="157" spans="2:65" s="11" customFormat="1">
      <c r="B157" s="203"/>
      <c r="C157" s="204"/>
      <c r="D157" s="215" t="s">
        <v>180</v>
      </c>
      <c r="E157" s="216" t="s">
        <v>21</v>
      </c>
      <c r="F157" s="217" t="s">
        <v>2623</v>
      </c>
      <c r="G157" s="204"/>
      <c r="H157" s="218">
        <v>90.55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180</v>
      </c>
      <c r="AU157" s="214" t="s">
        <v>79</v>
      </c>
      <c r="AV157" s="11" t="s">
        <v>79</v>
      </c>
      <c r="AW157" s="11" t="s">
        <v>33</v>
      </c>
      <c r="AX157" s="11" t="s">
        <v>69</v>
      </c>
      <c r="AY157" s="214" t="s">
        <v>171</v>
      </c>
    </row>
    <row r="158" spans="2:65" s="11" customFormat="1">
      <c r="B158" s="203"/>
      <c r="C158" s="204"/>
      <c r="D158" s="215" t="s">
        <v>180</v>
      </c>
      <c r="E158" s="216" t="s">
        <v>21</v>
      </c>
      <c r="F158" s="217" t="s">
        <v>2558</v>
      </c>
      <c r="G158" s="204"/>
      <c r="H158" s="218">
        <v>23.1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180</v>
      </c>
      <c r="AU158" s="214" t="s">
        <v>79</v>
      </c>
      <c r="AV158" s="11" t="s">
        <v>79</v>
      </c>
      <c r="AW158" s="11" t="s">
        <v>33</v>
      </c>
      <c r="AX158" s="11" t="s">
        <v>69</v>
      </c>
      <c r="AY158" s="214" t="s">
        <v>171</v>
      </c>
    </row>
    <row r="159" spans="2:65" s="11" customFormat="1">
      <c r="B159" s="203"/>
      <c r="C159" s="204"/>
      <c r="D159" s="205" t="s">
        <v>180</v>
      </c>
      <c r="E159" s="206" t="s">
        <v>21</v>
      </c>
      <c r="F159" s="207" t="s">
        <v>2624</v>
      </c>
      <c r="G159" s="204"/>
      <c r="H159" s="208">
        <v>59.7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180</v>
      </c>
      <c r="AU159" s="214" t="s">
        <v>79</v>
      </c>
      <c r="AV159" s="11" t="s">
        <v>79</v>
      </c>
      <c r="AW159" s="11" t="s">
        <v>33</v>
      </c>
      <c r="AX159" s="11" t="s">
        <v>69</v>
      </c>
      <c r="AY159" s="214" t="s">
        <v>171</v>
      </c>
    </row>
    <row r="160" spans="2:65" s="1" customFormat="1" ht="22.5" customHeight="1">
      <c r="B160" s="39"/>
      <c r="C160" s="230" t="s">
        <v>305</v>
      </c>
      <c r="D160" s="230" t="s">
        <v>290</v>
      </c>
      <c r="E160" s="231" t="s">
        <v>2631</v>
      </c>
      <c r="F160" s="232" t="s">
        <v>2632</v>
      </c>
      <c r="G160" s="233" t="s">
        <v>176</v>
      </c>
      <c r="H160" s="234">
        <v>580.11500000000001</v>
      </c>
      <c r="I160" s="235"/>
      <c r="J160" s="236">
        <f>ROUND(I160*H160,2)</f>
        <v>0</v>
      </c>
      <c r="K160" s="232" t="s">
        <v>177</v>
      </c>
      <c r="L160" s="237"/>
      <c r="M160" s="238" t="s">
        <v>21</v>
      </c>
      <c r="N160" s="239" t="s">
        <v>40</v>
      </c>
      <c r="O160" s="40"/>
      <c r="P160" s="200">
        <f>O160*H160</f>
        <v>0</v>
      </c>
      <c r="Q160" s="200">
        <v>0.13</v>
      </c>
      <c r="R160" s="200">
        <f>Q160*H160</f>
        <v>75.414950000000005</v>
      </c>
      <c r="S160" s="200">
        <v>0</v>
      </c>
      <c r="T160" s="201">
        <f>S160*H160</f>
        <v>0</v>
      </c>
      <c r="AR160" s="22" t="s">
        <v>212</v>
      </c>
      <c r="AT160" s="22" t="s">
        <v>290</v>
      </c>
      <c r="AU160" s="22" t="s">
        <v>79</v>
      </c>
      <c r="AY160" s="22" t="s">
        <v>171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22" t="s">
        <v>77</v>
      </c>
      <c r="BK160" s="202">
        <f>ROUND(I160*H160,2)</f>
        <v>0</v>
      </c>
      <c r="BL160" s="22" t="s">
        <v>178</v>
      </c>
      <c r="BM160" s="22" t="s">
        <v>2633</v>
      </c>
    </row>
    <row r="161" spans="2:65" s="11" customFormat="1">
      <c r="B161" s="203"/>
      <c r="C161" s="204"/>
      <c r="D161" s="215" t="s">
        <v>180</v>
      </c>
      <c r="E161" s="204"/>
      <c r="F161" s="217" t="s">
        <v>2634</v>
      </c>
      <c r="G161" s="204"/>
      <c r="H161" s="218">
        <v>580.11500000000001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180</v>
      </c>
      <c r="AU161" s="214" t="s">
        <v>79</v>
      </c>
      <c r="AV161" s="11" t="s">
        <v>79</v>
      </c>
      <c r="AW161" s="11" t="s">
        <v>6</v>
      </c>
      <c r="AX161" s="11" t="s">
        <v>77</v>
      </c>
      <c r="AY161" s="214" t="s">
        <v>171</v>
      </c>
    </row>
    <row r="162" spans="2:65" s="10" customFormat="1" ht="29.85" customHeight="1">
      <c r="B162" s="174"/>
      <c r="C162" s="175"/>
      <c r="D162" s="188" t="s">
        <v>68</v>
      </c>
      <c r="E162" s="189" t="s">
        <v>201</v>
      </c>
      <c r="F162" s="189" t="s">
        <v>520</v>
      </c>
      <c r="G162" s="175"/>
      <c r="H162" s="175"/>
      <c r="I162" s="178"/>
      <c r="J162" s="190">
        <f>BK162</f>
        <v>0</v>
      </c>
      <c r="K162" s="175"/>
      <c r="L162" s="180"/>
      <c r="M162" s="181"/>
      <c r="N162" s="182"/>
      <c r="O162" s="182"/>
      <c r="P162" s="183">
        <f>SUM(P163:P164)</f>
        <v>0</v>
      </c>
      <c r="Q162" s="182"/>
      <c r="R162" s="183">
        <f>SUM(R163:R164)</f>
        <v>1.3538039999999998</v>
      </c>
      <c r="S162" s="182"/>
      <c r="T162" s="184">
        <f>SUM(T163:T164)</f>
        <v>0</v>
      </c>
      <c r="AR162" s="185" t="s">
        <v>77</v>
      </c>
      <c r="AT162" s="186" t="s">
        <v>68</v>
      </c>
      <c r="AU162" s="186" t="s">
        <v>77</v>
      </c>
      <c r="AY162" s="185" t="s">
        <v>171</v>
      </c>
      <c r="BK162" s="187">
        <f>SUM(BK163:BK164)</f>
        <v>0</v>
      </c>
    </row>
    <row r="163" spans="2:65" s="1" customFormat="1" ht="22.5" customHeight="1">
      <c r="B163" s="39"/>
      <c r="C163" s="191" t="s">
        <v>310</v>
      </c>
      <c r="D163" s="191" t="s">
        <v>173</v>
      </c>
      <c r="E163" s="192" t="s">
        <v>2635</v>
      </c>
      <c r="F163" s="193" t="s">
        <v>2636</v>
      </c>
      <c r="G163" s="194" t="s">
        <v>184</v>
      </c>
      <c r="H163" s="195">
        <v>0.6</v>
      </c>
      <c r="I163" s="196"/>
      <c r="J163" s="197">
        <f>ROUND(I163*H163,2)</f>
        <v>0</v>
      </c>
      <c r="K163" s="193" t="s">
        <v>177</v>
      </c>
      <c r="L163" s="59"/>
      <c r="M163" s="198" t="s">
        <v>21</v>
      </c>
      <c r="N163" s="199" t="s">
        <v>40</v>
      </c>
      <c r="O163" s="40"/>
      <c r="P163" s="200">
        <f>O163*H163</f>
        <v>0</v>
      </c>
      <c r="Q163" s="200">
        <v>2.2563399999999998</v>
      </c>
      <c r="R163" s="200">
        <f>Q163*H163</f>
        <v>1.3538039999999998</v>
      </c>
      <c r="S163" s="200">
        <v>0</v>
      </c>
      <c r="T163" s="201">
        <f>S163*H163</f>
        <v>0</v>
      </c>
      <c r="AR163" s="22" t="s">
        <v>178</v>
      </c>
      <c r="AT163" s="22" t="s">
        <v>173</v>
      </c>
      <c r="AU163" s="22" t="s">
        <v>79</v>
      </c>
      <c r="AY163" s="22" t="s">
        <v>171</v>
      </c>
      <c r="BE163" s="202">
        <f>IF(N163="základní",J163,0)</f>
        <v>0</v>
      </c>
      <c r="BF163" s="202">
        <f>IF(N163="snížená",J163,0)</f>
        <v>0</v>
      </c>
      <c r="BG163" s="202">
        <f>IF(N163="zákl. přenesená",J163,0)</f>
        <v>0</v>
      </c>
      <c r="BH163" s="202">
        <f>IF(N163="sníž. přenesená",J163,0)</f>
        <v>0</v>
      </c>
      <c r="BI163" s="202">
        <f>IF(N163="nulová",J163,0)</f>
        <v>0</v>
      </c>
      <c r="BJ163" s="22" t="s">
        <v>77</v>
      </c>
      <c r="BK163" s="202">
        <f>ROUND(I163*H163,2)</f>
        <v>0</v>
      </c>
      <c r="BL163" s="22" t="s">
        <v>178</v>
      </c>
      <c r="BM163" s="22" t="s">
        <v>2537</v>
      </c>
    </row>
    <row r="164" spans="2:65" s="11" customFormat="1">
      <c r="B164" s="203"/>
      <c r="C164" s="204"/>
      <c r="D164" s="215" t="s">
        <v>180</v>
      </c>
      <c r="E164" s="216" t="s">
        <v>21</v>
      </c>
      <c r="F164" s="217" t="s">
        <v>2637</v>
      </c>
      <c r="G164" s="204"/>
      <c r="H164" s="218">
        <v>0.6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180</v>
      </c>
      <c r="AU164" s="214" t="s">
        <v>79</v>
      </c>
      <c r="AV164" s="11" t="s">
        <v>79</v>
      </c>
      <c r="AW164" s="11" t="s">
        <v>33</v>
      </c>
      <c r="AX164" s="11" t="s">
        <v>69</v>
      </c>
      <c r="AY164" s="214" t="s">
        <v>171</v>
      </c>
    </row>
    <row r="165" spans="2:65" s="10" customFormat="1" ht="29.85" customHeight="1">
      <c r="B165" s="174"/>
      <c r="C165" s="175"/>
      <c r="D165" s="188" t="s">
        <v>68</v>
      </c>
      <c r="E165" s="189" t="s">
        <v>216</v>
      </c>
      <c r="F165" s="189" t="s">
        <v>1072</v>
      </c>
      <c r="G165" s="175"/>
      <c r="H165" s="175"/>
      <c r="I165" s="178"/>
      <c r="J165" s="190">
        <f>BK165</f>
        <v>0</v>
      </c>
      <c r="K165" s="175"/>
      <c r="L165" s="180"/>
      <c r="M165" s="181"/>
      <c r="N165" s="182"/>
      <c r="O165" s="182"/>
      <c r="P165" s="183">
        <f>SUM(P166:P181)</f>
        <v>0</v>
      </c>
      <c r="Q165" s="182"/>
      <c r="R165" s="183">
        <f>SUM(R166:R181)</f>
        <v>42.053232999999999</v>
      </c>
      <c r="S165" s="182"/>
      <c r="T165" s="184">
        <f>SUM(T166:T181)</f>
        <v>19.853999999999999</v>
      </c>
      <c r="AR165" s="185" t="s">
        <v>77</v>
      </c>
      <c r="AT165" s="186" t="s">
        <v>68</v>
      </c>
      <c r="AU165" s="186" t="s">
        <v>77</v>
      </c>
      <c r="AY165" s="185" t="s">
        <v>171</v>
      </c>
      <c r="BK165" s="187">
        <f>SUM(BK166:BK181)</f>
        <v>0</v>
      </c>
    </row>
    <row r="166" spans="2:65" s="1" customFormat="1" ht="31.5" customHeight="1">
      <c r="B166" s="39"/>
      <c r="C166" s="191" t="s">
        <v>315</v>
      </c>
      <c r="D166" s="191" t="s">
        <v>173</v>
      </c>
      <c r="E166" s="192" t="s">
        <v>2638</v>
      </c>
      <c r="F166" s="193" t="s">
        <v>2639</v>
      </c>
      <c r="G166" s="194" t="s">
        <v>411</v>
      </c>
      <c r="H166" s="195">
        <v>27.4</v>
      </c>
      <c r="I166" s="196"/>
      <c r="J166" s="197">
        <f>ROUND(I166*H166,2)</f>
        <v>0</v>
      </c>
      <c r="K166" s="193" t="s">
        <v>177</v>
      </c>
      <c r="L166" s="59"/>
      <c r="M166" s="198" t="s">
        <v>21</v>
      </c>
      <c r="N166" s="199" t="s">
        <v>40</v>
      </c>
      <c r="O166" s="40"/>
      <c r="P166" s="200">
        <f>O166*H166</f>
        <v>0</v>
      </c>
      <c r="Q166" s="200">
        <v>0.1295</v>
      </c>
      <c r="R166" s="200">
        <f>Q166*H166</f>
        <v>3.5482999999999998</v>
      </c>
      <c r="S166" s="200">
        <v>0</v>
      </c>
      <c r="T166" s="201">
        <f>S166*H166</f>
        <v>0</v>
      </c>
      <c r="AR166" s="22" t="s">
        <v>178</v>
      </c>
      <c r="AT166" s="22" t="s">
        <v>173</v>
      </c>
      <c r="AU166" s="22" t="s">
        <v>79</v>
      </c>
      <c r="AY166" s="22" t="s">
        <v>171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22" t="s">
        <v>77</v>
      </c>
      <c r="BK166" s="202">
        <f>ROUND(I166*H166,2)</f>
        <v>0</v>
      </c>
      <c r="BL166" s="22" t="s">
        <v>178</v>
      </c>
      <c r="BM166" s="22" t="s">
        <v>2640</v>
      </c>
    </row>
    <row r="167" spans="2:65" s="11" customFormat="1">
      <c r="B167" s="203"/>
      <c r="C167" s="204"/>
      <c r="D167" s="205" t="s">
        <v>180</v>
      </c>
      <c r="E167" s="206" t="s">
        <v>21</v>
      </c>
      <c r="F167" s="207" t="s">
        <v>2641</v>
      </c>
      <c r="G167" s="204"/>
      <c r="H167" s="208">
        <v>27.4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180</v>
      </c>
      <c r="AU167" s="214" t="s">
        <v>79</v>
      </c>
      <c r="AV167" s="11" t="s">
        <v>79</v>
      </c>
      <c r="AW167" s="11" t="s">
        <v>33</v>
      </c>
      <c r="AX167" s="11" t="s">
        <v>69</v>
      </c>
      <c r="AY167" s="214" t="s">
        <v>171</v>
      </c>
    </row>
    <row r="168" spans="2:65" s="1" customFormat="1" ht="22.5" customHeight="1">
      <c r="B168" s="39"/>
      <c r="C168" s="230" t="s">
        <v>321</v>
      </c>
      <c r="D168" s="230" t="s">
        <v>290</v>
      </c>
      <c r="E168" s="231" t="s">
        <v>2642</v>
      </c>
      <c r="F168" s="232" t="s">
        <v>2643</v>
      </c>
      <c r="G168" s="233" t="s">
        <v>285</v>
      </c>
      <c r="H168" s="234">
        <v>28.495999999999999</v>
      </c>
      <c r="I168" s="235"/>
      <c r="J168" s="236">
        <f>ROUND(I168*H168,2)</f>
        <v>0</v>
      </c>
      <c r="K168" s="232" t="s">
        <v>177</v>
      </c>
      <c r="L168" s="237"/>
      <c r="M168" s="238" t="s">
        <v>21</v>
      </c>
      <c r="N168" s="239" t="s">
        <v>40</v>
      </c>
      <c r="O168" s="40"/>
      <c r="P168" s="200">
        <f>O168*H168</f>
        <v>0</v>
      </c>
      <c r="Q168" s="200">
        <v>5.8000000000000003E-2</v>
      </c>
      <c r="R168" s="200">
        <f>Q168*H168</f>
        <v>1.652768</v>
      </c>
      <c r="S168" s="200">
        <v>0</v>
      </c>
      <c r="T168" s="201">
        <f>S168*H168</f>
        <v>0</v>
      </c>
      <c r="AR168" s="22" t="s">
        <v>212</v>
      </c>
      <c r="AT168" s="22" t="s">
        <v>290</v>
      </c>
      <c r="AU168" s="22" t="s">
        <v>79</v>
      </c>
      <c r="AY168" s="22" t="s">
        <v>171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22" t="s">
        <v>77</v>
      </c>
      <c r="BK168" s="202">
        <f>ROUND(I168*H168,2)</f>
        <v>0</v>
      </c>
      <c r="BL168" s="22" t="s">
        <v>178</v>
      </c>
      <c r="BM168" s="22" t="s">
        <v>2644</v>
      </c>
    </row>
    <row r="169" spans="2:65" s="11" customFormat="1">
      <c r="B169" s="203"/>
      <c r="C169" s="204"/>
      <c r="D169" s="205" t="s">
        <v>180</v>
      </c>
      <c r="E169" s="204"/>
      <c r="F169" s="207" t="s">
        <v>2645</v>
      </c>
      <c r="G169" s="204"/>
      <c r="H169" s="208">
        <v>28.495999999999999</v>
      </c>
      <c r="I169" s="209"/>
      <c r="J169" s="204"/>
      <c r="K169" s="204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180</v>
      </c>
      <c r="AU169" s="214" t="s">
        <v>79</v>
      </c>
      <c r="AV169" s="11" t="s">
        <v>79</v>
      </c>
      <c r="AW169" s="11" t="s">
        <v>6</v>
      </c>
      <c r="AX169" s="11" t="s">
        <v>77</v>
      </c>
      <c r="AY169" s="214" t="s">
        <v>171</v>
      </c>
    </row>
    <row r="170" spans="2:65" s="1" customFormat="1" ht="22.5" customHeight="1">
      <c r="B170" s="39"/>
      <c r="C170" s="191" t="s">
        <v>327</v>
      </c>
      <c r="D170" s="191" t="s">
        <v>173</v>
      </c>
      <c r="E170" s="192" t="s">
        <v>2646</v>
      </c>
      <c r="F170" s="193" t="s">
        <v>2647</v>
      </c>
      <c r="G170" s="194" t="s">
        <v>411</v>
      </c>
      <c r="H170" s="195">
        <v>279.5</v>
      </c>
      <c r="I170" s="196"/>
      <c r="J170" s="197">
        <f>ROUND(I170*H170,2)</f>
        <v>0</v>
      </c>
      <c r="K170" s="193" t="s">
        <v>177</v>
      </c>
      <c r="L170" s="59"/>
      <c r="M170" s="198" t="s">
        <v>21</v>
      </c>
      <c r="N170" s="199" t="s">
        <v>40</v>
      </c>
      <c r="O170" s="40"/>
      <c r="P170" s="200">
        <f>O170*H170</f>
        <v>0</v>
      </c>
      <c r="Q170" s="200">
        <v>0.10095</v>
      </c>
      <c r="R170" s="200">
        <f>Q170*H170</f>
        <v>28.215525</v>
      </c>
      <c r="S170" s="200">
        <v>0</v>
      </c>
      <c r="T170" s="201">
        <f>S170*H170</f>
        <v>0</v>
      </c>
      <c r="AR170" s="22" t="s">
        <v>178</v>
      </c>
      <c r="AT170" s="22" t="s">
        <v>173</v>
      </c>
      <c r="AU170" s="22" t="s">
        <v>79</v>
      </c>
      <c r="AY170" s="22" t="s">
        <v>171</v>
      </c>
      <c r="BE170" s="202">
        <f>IF(N170="základní",J170,0)</f>
        <v>0</v>
      </c>
      <c r="BF170" s="202">
        <f>IF(N170="snížená",J170,0)</f>
        <v>0</v>
      </c>
      <c r="BG170" s="202">
        <f>IF(N170="zákl. přenesená",J170,0)</f>
        <v>0</v>
      </c>
      <c r="BH170" s="202">
        <f>IF(N170="sníž. přenesená",J170,0)</f>
        <v>0</v>
      </c>
      <c r="BI170" s="202">
        <f>IF(N170="nulová",J170,0)</f>
        <v>0</v>
      </c>
      <c r="BJ170" s="22" t="s">
        <v>77</v>
      </c>
      <c r="BK170" s="202">
        <f>ROUND(I170*H170,2)</f>
        <v>0</v>
      </c>
      <c r="BL170" s="22" t="s">
        <v>178</v>
      </c>
      <c r="BM170" s="22" t="s">
        <v>2648</v>
      </c>
    </row>
    <row r="171" spans="2:65" s="11" customFormat="1" ht="40.5">
      <c r="B171" s="203"/>
      <c r="C171" s="204"/>
      <c r="D171" s="205" t="s">
        <v>180</v>
      </c>
      <c r="E171" s="206" t="s">
        <v>21</v>
      </c>
      <c r="F171" s="207" t="s">
        <v>2569</v>
      </c>
      <c r="G171" s="204"/>
      <c r="H171" s="208">
        <v>279.5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180</v>
      </c>
      <c r="AU171" s="214" t="s">
        <v>79</v>
      </c>
      <c r="AV171" s="11" t="s">
        <v>79</v>
      </c>
      <c r="AW171" s="11" t="s">
        <v>33</v>
      </c>
      <c r="AX171" s="11" t="s">
        <v>69</v>
      </c>
      <c r="AY171" s="214" t="s">
        <v>171</v>
      </c>
    </row>
    <row r="172" spans="2:65" s="1" customFormat="1" ht="22.5" customHeight="1">
      <c r="B172" s="39"/>
      <c r="C172" s="230" t="s">
        <v>333</v>
      </c>
      <c r="D172" s="230" t="s">
        <v>290</v>
      </c>
      <c r="E172" s="231" t="s">
        <v>2649</v>
      </c>
      <c r="F172" s="232" t="s">
        <v>2650</v>
      </c>
      <c r="G172" s="233" t="s">
        <v>285</v>
      </c>
      <c r="H172" s="234">
        <v>287.88499999999999</v>
      </c>
      <c r="I172" s="235"/>
      <c r="J172" s="236">
        <f>ROUND(I172*H172,2)</f>
        <v>0</v>
      </c>
      <c r="K172" s="232" t="s">
        <v>177</v>
      </c>
      <c r="L172" s="237"/>
      <c r="M172" s="238" t="s">
        <v>21</v>
      </c>
      <c r="N172" s="239" t="s">
        <v>40</v>
      </c>
      <c r="O172" s="40"/>
      <c r="P172" s="200">
        <f>O172*H172</f>
        <v>0</v>
      </c>
      <c r="Q172" s="200">
        <v>0.03</v>
      </c>
      <c r="R172" s="200">
        <f>Q172*H172</f>
        <v>8.6365499999999997</v>
      </c>
      <c r="S172" s="200">
        <v>0</v>
      </c>
      <c r="T172" s="201">
        <f>S172*H172</f>
        <v>0</v>
      </c>
      <c r="AR172" s="22" t="s">
        <v>212</v>
      </c>
      <c r="AT172" s="22" t="s">
        <v>290</v>
      </c>
      <c r="AU172" s="22" t="s">
        <v>79</v>
      </c>
      <c r="AY172" s="22" t="s">
        <v>171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22" t="s">
        <v>77</v>
      </c>
      <c r="BK172" s="202">
        <f>ROUND(I172*H172,2)</f>
        <v>0</v>
      </c>
      <c r="BL172" s="22" t="s">
        <v>178</v>
      </c>
      <c r="BM172" s="22" t="s">
        <v>2651</v>
      </c>
    </row>
    <row r="173" spans="2:65" s="11" customFormat="1">
      <c r="B173" s="203"/>
      <c r="C173" s="204"/>
      <c r="D173" s="205" t="s">
        <v>180</v>
      </c>
      <c r="E173" s="204"/>
      <c r="F173" s="207" t="s">
        <v>2652</v>
      </c>
      <c r="G173" s="204"/>
      <c r="H173" s="208">
        <v>287.88499999999999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180</v>
      </c>
      <c r="AU173" s="214" t="s">
        <v>79</v>
      </c>
      <c r="AV173" s="11" t="s">
        <v>79</v>
      </c>
      <c r="AW173" s="11" t="s">
        <v>6</v>
      </c>
      <c r="AX173" s="11" t="s">
        <v>77</v>
      </c>
      <c r="AY173" s="214" t="s">
        <v>171</v>
      </c>
    </row>
    <row r="174" spans="2:65" s="1" customFormat="1" ht="22.5" customHeight="1">
      <c r="B174" s="39"/>
      <c r="C174" s="191" t="s">
        <v>337</v>
      </c>
      <c r="D174" s="191" t="s">
        <v>173</v>
      </c>
      <c r="E174" s="192" t="s">
        <v>2653</v>
      </c>
      <c r="F174" s="193" t="s">
        <v>2654</v>
      </c>
      <c r="G174" s="194" t="s">
        <v>184</v>
      </c>
      <c r="H174" s="195">
        <v>9.2669999999999995</v>
      </c>
      <c r="I174" s="196"/>
      <c r="J174" s="197">
        <f>ROUND(I174*H174,2)</f>
        <v>0</v>
      </c>
      <c r="K174" s="193" t="s">
        <v>177</v>
      </c>
      <c r="L174" s="59"/>
      <c r="M174" s="198" t="s">
        <v>21</v>
      </c>
      <c r="N174" s="199" t="s">
        <v>40</v>
      </c>
      <c r="O174" s="40"/>
      <c r="P174" s="200">
        <f>O174*H174</f>
        <v>0</v>
      </c>
      <c r="Q174" s="200">
        <v>0</v>
      </c>
      <c r="R174" s="200">
        <f>Q174*H174</f>
        <v>0</v>
      </c>
      <c r="S174" s="200">
        <v>2</v>
      </c>
      <c r="T174" s="201">
        <f>S174*H174</f>
        <v>18.533999999999999</v>
      </c>
      <c r="AR174" s="22" t="s">
        <v>178</v>
      </c>
      <c r="AT174" s="22" t="s">
        <v>173</v>
      </c>
      <c r="AU174" s="22" t="s">
        <v>79</v>
      </c>
      <c r="AY174" s="22" t="s">
        <v>171</v>
      </c>
      <c r="BE174" s="202">
        <f>IF(N174="základní",J174,0)</f>
        <v>0</v>
      </c>
      <c r="BF174" s="202">
        <f>IF(N174="snížená",J174,0)</f>
        <v>0</v>
      </c>
      <c r="BG174" s="202">
        <f>IF(N174="zákl. přenesená",J174,0)</f>
        <v>0</v>
      </c>
      <c r="BH174" s="202">
        <f>IF(N174="sníž. přenesená",J174,0)</f>
        <v>0</v>
      </c>
      <c r="BI174" s="202">
        <f>IF(N174="nulová",J174,0)</f>
        <v>0</v>
      </c>
      <c r="BJ174" s="22" t="s">
        <v>77</v>
      </c>
      <c r="BK174" s="202">
        <f>ROUND(I174*H174,2)</f>
        <v>0</v>
      </c>
      <c r="BL174" s="22" t="s">
        <v>178</v>
      </c>
      <c r="BM174" s="22" t="s">
        <v>2655</v>
      </c>
    </row>
    <row r="175" spans="2:65" s="11" customFormat="1" ht="27">
      <c r="B175" s="203"/>
      <c r="C175" s="204"/>
      <c r="D175" s="215" t="s">
        <v>180</v>
      </c>
      <c r="E175" s="216" t="s">
        <v>21</v>
      </c>
      <c r="F175" s="217" t="s">
        <v>2656</v>
      </c>
      <c r="G175" s="204"/>
      <c r="H175" s="218">
        <v>7.2569999999999997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180</v>
      </c>
      <c r="AU175" s="214" t="s">
        <v>79</v>
      </c>
      <c r="AV175" s="11" t="s">
        <v>79</v>
      </c>
      <c r="AW175" s="11" t="s">
        <v>33</v>
      </c>
      <c r="AX175" s="11" t="s">
        <v>69</v>
      </c>
      <c r="AY175" s="214" t="s">
        <v>171</v>
      </c>
    </row>
    <row r="176" spans="2:65" s="11" customFormat="1">
      <c r="B176" s="203"/>
      <c r="C176" s="204"/>
      <c r="D176" s="215" t="s">
        <v>180</v>
      </c>
      <c r="E176" s="216" t="s">
        <v>21</v>
      </c>
      <c r="F176" s="217" t="s">
        <v>2657</v>
      </c>
      <c r="G176" s="204"/>
      <c r="H176" s="218">
        <v>0.51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180</v>
      </c>
      <c r="AU176" s="214" t="s">
        <v>79</v>
      </c>
      <c r="AV176" s="11" t="s">
        <v>79</v>
      </c>
      <c r="AW176" s="11" t="s">
        <v>33</v>
      </c>
      <c r="AX176" s="11" t="s">
        <v>69</v>
      </c>
      <c r="AY176" s="214" t="s">
        <v>171</v>
      </c>
    </row>
    <row r="177" spans="2:65" s="11" customFormat="1">
      <c r="B177" s="203"/>
      <c r="C177" s="204"/>
      <c r="D177" s="205" t="s">
        <v>180</v>
      </c>
      <c r="E177" s="206" t="s">
        <v>21</v>
      </c>
      <c r="F177" s="207" t="s">
        <v>2658</v>
      </c>
      <c r="G177" s="204"/>
      <c r="H177" s="208">
        <v>1.5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180</v>
      </c>
      <c r="AU177" s="214" t="s">
        <v>79</v>
      </c>
      <c r="AV177" s="11" t="s">
        <v>79</v>
      </c>
      <c r="AW177" s="11" t="s">
        <v>33</v>
      </c>
      <c r="AX177" s="11" t="s">
        <v>69</v>
      </c>
      <c r="AY177" s="214" t="s">
        <v>171</v>
      </c>
    </row>
    <row r="178" spans="2:65" s="1" customFormat="1" ht="31.5" customHeight="1">
      <c r="B178" s="39"/>
      <c r="C178" s="191" t="s">
        <v>345</v>
      </c>
      <c r="D178" s="191" t="s">
        <v>173</v>
      </c>
      <c r="E178" s="192" t="s">
        <v>2659</v>
      </c>
      <c r="F178" s="193" t="s">
        <v>2660</v>
      </c>
      <c r="G178" s="194" t="s">
        <v>184</v>
      </c>
      <c r="H178" s="195">
        <v>0.6</v>
      </c>
      <c r="I178" s="196"/>
      <c r="J178" s="197">
        <f>ROUND(I178*H178,2)</f>
        <v>0</v>
      </c>
      <c r="K178" s="193" t="s">
        <v>177</v>
      </c>
      <c r="L178" s="59"/>
      <c r="M178" s="198" t="s">
        <v>21</v>
      </c>
      <c r="N178" s="199" t="s">
        <v>40</v>
      </c>
      <c r="O178" s="40"/>
      <c r="P178" s="200">
        <f>O178*H178</f>
        <v>0</v>
      </c>
      <c r="Q178" s="200">
        <v>0</v>
      </c>
      <c r="R178" s="200">
        <f>Q178*H178</f>
        <v>0</v>
      </c>
      <c r="S178" s="200">
        <v>2.2000000000000002</v>
      </c>
      <c r="T178" s="201">
        <f>S178*H178</f>
        <v>1.32</v>
      </c>
      <c r="AR178" s="22" t="s">
        <v>178</v>
      </c>
      <c r="AT178" s="22" t="s">
        <v>173</v>
      </c>
      <c r="AU178" s="22" t="s">
        <v>79</v>
      </c>
      <c r="AY178" s="22" t="s">
        <v>171</v>
      </c>
      <c r="BE178" s="202">
        <f>IF(N178="základní",J178,0)</f>
        <v>0</v>
      </c>
      <c r="BF178" s="202">
        <f>IF(N178="snížená",J178,0)</f>
        <v>0</v>
      </c>
      <c r="BG178" s="202">
        <f>IF(N178="zákl. přenesená",J178,0)</f>
        <v>0</v>
      </c>
      <c r="BH178" s="202">
        <f>IF(N178="sníž. přenesená",J178,0)</f>
        <v>0</v>
      </c>
      <c r="BI178" s="202">
        <f>IF(N178="nulová",J178,0)</f>
        <v>0</v>
      </c>
      <c r="BJ178" s="22" t="s">
        <v>77</v>
      </c>
      <c r="BK178" s="202">
        <f>ROUND(I178*H178,2)</f>
        <v>0</v>
      </c>
      <c r="BL178" s="22" t="s">
        <v>178</v>
      </c>
      <c r="BM178" s="22" t="s">
        <v>2661</v>
      </c>
    </row>
    <row r="179" spans="2:65" s="11" customFormat="1">
      <c r="B179" s="203"/>
      <c r="C179" s="204"/>
      <c r="D179" s="205" t="s">
        <v>180</v>
      </c>
      <c r="E179" s="206" t="s">
        <v>21</v>
      </c>
      <c r="F179" s="207" t="s">
        <v>2637</v>
      </c>
      <c r="G179" s="204"/>
      <c r="H179" s="208">
        <v>0.6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180</v>
      </c>
      <c r="AU179" s="214" t="s">
        <v>79</v>
      </c>
      <c r="AV179" s="11" t="s">
        <v>79</v>
      </c>
      <c r="AW179" s="11" t="s">
        <v>33</v>
      </c>
      <c r="AX179" s="11" t="s">
        <v>69</v>
      </c>
      <c r="AY179" s="214" t="s">
        <v>171</v>
      </c>
    </row>
    <row r="180" spans="2:65" s="1" customFormat="1" ht="22.5" customHeight="1">
      <c r="B180" s="39"/>
      <c r="C180" s="191" t="s">
        <v>350</v>
      </c>
      <c r="D180" s="191" t="s">
        <v>173</v>
      </c>
      <c r="E180" s="192" t="s">
        <v>2662</v>
      </c>
      <c r="F180" s="193" t="s">
        <v>2663</v>
      </c>
      <c r="G180" s="194" t="s">
        <v>411</v>
      </c>
      <c r="H180" s="195">
        <v>9</v>
      </c>
      <c r="I180" s="196"/>
      <c r="J180" s="197">
        <f>ROUND(I180*H180,2)</f>
        <v>0</v>
      </c>
      <c r="K180" s="193" t="s">
        <v>177</v>
      </c>
      <c r="L180" s="59"/>
      <c r="M180" s="198" t="s">
        <v>21</v>
      </c>
      <c r="N180" s="199" t="s">
        <v>40</v>
      </c>
      <c r="O180" s="40"/>
      <c r="P180" s="200">
        <f>O180*H180</f>
        <v>0</v>
      </c>
      <c r="Q180" s="200">
        <v>1.0000000000000001E-5</v>
      </c>
      <c r="R180" s="200">
        <f>Q180*H180</f>
        <v>9.0000000000000006E-5</v>
      </c>
      <c r="S180" s="200">
        <v>0</v>
      </c>
      <c r="T180" s="201">
        <f>S180*H180</f>
        <v>0</v>
      </c>
      <c r="AR180" s="22" t="s">
        <v>178</v>
      </c>
      <c r="AT180" s="22" t="s">
        <v>173</v>
      </c>
      <c r="AU180" s="22" t="s">
        <v>79</v>
      </c>
      <c r="AY180" s="22" t="s">
        <v>171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22" t="s">
        <v>77</v>
      </c>
      <c r="BK180" s="202">
        <f>ROUND(I180*H180,2)</f>
        <v>0</v>
      </c>
      <c r="BL180" s="22" t="s">
        <v>178</v>
      </c>
      <c r="BM180" s="22" t="s">
        <v>2664</v>
      </c>
    </row>
    <row r="181" spans="2:65" s="11" customFormat="1" ht="27">
      <c r="B181" s="203"/>
      <c r="C181" s="204"/>
      <c r="D181" s="215" t="s">
        <v>180</v>
      </c>
      <c r="E181" s="216" t="s">
        <v>21</v>
      </c>
      <c r="F181" s="217" t="s">
        <v>2665</v>
      </c>
      <c r="G181" s="204"/>
      <c r="H181" s="218">
        <v>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180</v>
      </c>
      <c r="AU181" s="214" t="s">
        <v>79</v>
      </c>
      <c r="AV181" s="11" t="s">
        <v>79</v>
      </c>
      <c r="AW181" s="11" t="s">
        <v>33</v>
      </c>
      <c r="AX181" s="11" t="s">
        <v>69</v>
      </c>
      <c r="AY181" s="214" t="s">
        <v>171</v>
      </c>
    </row>
    <row r="182" spans="2:65" s="10" customFormat="1" ht="29.85" customHeight="1">
      <c r="B182" s="174"/>
      <c r="C182" s="175"/>
      <c r="D182" s="188" t="s">
        <v>68</v>
      </c>
      <c r="E182" s="189" t="s">
        <v>1269</v>
      </c>
      <c r="F182" s="189" t="s">
        <v>1270</v>
      </c>
      <c r="G182" s="175"/>
      <c r="H182" s="175"/>
      <c r="I182" s="178"/>
      <c r="J182" s="190">
        <f>BK182</f>
        <v>0</v>
      </c>
      <c r="K182" s="175"/>
      <c r="L182" s="180"/>
      <c r="M182" s="181"/>
      <c r="N182" s="182"/>
      <c r="O182" s="182"/>
      <c r="P182" s="183">
        <f>SUM(P183:P188)</f>
        <v>0</v>
      </c>
      <c r="Q182" s="182"/>
      <c r="R182" s="183">
        <f>SUM(R183:R188)</f>
        <v>0</v>
      </c>
      <c r="S182" s="182"/>
      <c r="T182" s="184">
        <f>SUM(T183:T188)</f>
        <v>0</v>
      </c>
      <c r="AR182" s="185" t="s">
        <v>77</v>
      </c>
      <c r="AT182" s="186" t="s">
        <v>68</v>
      </c>
      <c r="AU182" s="186" t="s">
        <v>77</v>
      </c>
      <c r="AY182" s="185" t="s">
        <v>171</v>
      </c>
      <c r="BK182" s="187">
        <f>SUM(BK183:BK188)</f>
        <v>0</v>
      </c>
    </row>
    <row r="183" spans="2:65" s="1" customFormat="1" ht="22.5" customHeight="1">
      <c r="B183" s="39"/>
      <c r="C183" s="191" t="s">
        <v>355</v>
      </c>
      <c r="D183" s="191" t="s">
        <v>173</v>
      </c>
      <c r="E183" s="192" t="s">
        <v>1272</v>
      </c>
      <c r="F183" s="193" t="s">
        <v>1273</v>
      </c>
      <c r="G183" s="194" t="s">
        <v>219</v>
      </c>
      <c r="H183" s="195">
        <v>306.43599999999998</v>
      </c>
      <c r="I183" s="196"/>
      <c r="J183" s="197">
        <f>ROUND(I183*H183,2)</f>
        <v>0</v>
      </c>
      <c r="K183" s="193" t="s">
        <v>177</v>
      </c>
      <c r="L183" s="59"/>
      <c r="M183" s="198" t="s">
        <v>21</v>
      </c>
      <c r="N183" s="199" t="s">
        <v>40</v>
      </c>
      <c r="O183" s="40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AR183" s="22" t="s">
        <v>178</v>
      </c>
      <c r="AT183" s="22" t="s">
        <v>173</v>
      </c>
      <c r="AU183" s="22" t="s">
        <v>79</v>
      </c>
      <c r="AY183" s="22" t="s">
        <v>171</v>
      </c>
      <c r="BE183" s="202">
        <f>IF(N183="základní",J183,0)</f>
        <v>0</v>
      </c>
      <c r="BF183" s="202">
        <f>IF(N183="snížená",J183,0)</f>
        <v>0</v>
      </c>
      <c r="BG183" s="202">
        <f>IF(N183="zákl. přenesená",J183,0)</f>
        <v>0</v>
      </c>
      <c r="BH183" s="202">
        <f>IF(N183="sníž. přenesená",J183,0)</f>
        <v>0</v>
      </c>
      <c r="BI183" s="202">
        <f>IF(N183="nulová",J183,0)</f>
        <v>0</v>
      </c>
      <c r="BJ183" s="22" t="s">
        <v>77</v>
      </c>
      <c r="BK183" s="202">
        <f>ROUND(I183*H183,2)</f>
        <v>0</v>
      </c>
      <c r="BL183" s="22" t="s">
        <v>178</v>
      </c>
      <c r="BM183" s="22" t="s">
        <v>2666</v>
      </c>
    </row>
    <row r="184" spans="2:65" s="1" customFormat="1" ht="31.5" customHeight="1">
      <c r="B184" s="39"/>
      <c r="C184" s="191" t="s">
        <v>360</v>
      </c>
      <c r="D184" s="191" t="s">
        <v>173</v>
      </c>
      <c r="E184" s="192" t="s">
        <v>1276</v>
      </c>
      <c r="F184" s="193" t="s">
        <v>1277</v>
      </c>
      <c r="G184" s="194" t="s">
        <v>219</v>
      </c>
      <c r="H184" s="195">
        <v>306.43599999999998</v>
      </c>
      <c r="I184" s="196"/>
      <c r="J184" s="197">
        <f>ROUND(I184*H184,2)</f>
        <v>0</v>
      </c>
      <c r="K184" s="193" t="s">
        <v>177</v>
      </c>
      <c r="L184" s="59"/>
      <c r="M184" s="198" t="s">
        <v>21</v>
      </c>
      <c r="N184" s="199" t="s">
        <v>40</v>
      </c>
      <c r="O184" s="40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AR184" s="22" t="s">
        <v>178</v>
      </c>
      <c r="AT184" s="22" t="s">
        <v>173</v>
      </c>
      <c r="AU184" s="22" t="s">
        <v>79</v>
      </c>
      <c r="AY184" s="22" t="s">
        <v>171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22" t="s">
        <v>77</v>
      </c>
      <c r="BK184" s="202">
        <f>ROUND(I184*H184,2)</f>
        <v>0</v>
      </c>
      <c r="BL184" s="22" t="s">
        <v>178</v>
      </c>
      <c r="BM184" s="22" t="s">
        <v>2667</v>
      </c>
    </row>
    <row r="185" spans="2:65" s="1" customFormat="1" ht="22.5" customHeight="1">
      <c r="B185" s="39"/>
      <c r="C185" s="191" t="s">
        <v>369</v>
      </c>
      <c r="D185" s="191" t="s">
        <v>173</v>
      </c>
      <c r="E185" s="192" t="s">
        <v>1290</v>
      </c>
      <c r="F185" s="193" t="s">
        <v>1291</v>
      </c>
      <c r="G185" s="194" t="s">
        <v>219</v>
      </c>
      <c r="H185" s="195">
        <v>306.43599999999998</v>
      </c>
      <c r="I185" s="196"/>
      <c r="J185" s="197">
        <f>ROUND(I185*H185,2)</f>
        <v>0</v>
      </c>
      <c r="K185" s="193" t="s">
        <v>177</v>
      </c>
      <c r="L185" s="59"/>
      <c r="M185" s="198" t="s">
        <v>21</v>
      </c>
      <c r="N185" s="199" t="s">
        <v>40</v>
      </c>
      <c r="O185" s="40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22" t="s">
        <v>178</v>
      </c>
      <c r="AT185" s="22" t="s">
        <v>173</v>
      </c>
      <c r="AU185" s="22" t="s">
        <v>79</v>
      </c>
      <c r="AY185" s="22" t="s">
        <v>171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22" t="s">
        <v>77</v>
      </c>
      <c r="BK185" s="202">
        <f>ROUND(I185*H185,2)</f>
        <v>0</v>
      </c>
      <c r="BL185" s="22" t="s">
        <v>178</v>
      </c>
      <c r="BM185" s="22" t="s">
        <v>2668</v>
      </c>
    </row>
    <row r="186" spans="2:65" s="1" customFormat="1" ht="22.5" customHeight="1">
      <c r="B186" s="39"/>
      <c r="C186" s="191" t="s">
        <v>374</v>
      </c>
      <c r="D186" s="191" t="s">
        <v>173</v>
      </c>
      <c r="E186" s="192" t="s">
        <v>1294</v>
      </c>
      <c r="F186" s="193" t="s">
        <v>1295</v>
      </c>
      <c r="G186" s="194" t="s">
        <v>219</v>
      </c>
      <c r="H186" s="195">
        <v>1838.616</v>
      </c>
      <c r="I186" s="196"/>
      <c r="J186" s="197">
        <f>ROUND(I186*H186,2)</f>
        <v>0</v>
      </c>
      <c r="K186" s="193" t="s">
        <v>177</v>
      </c>
      <c r="L186" s="59"/>
      <c r="M186" s="198" t="s">
        <v>21</v>
      </c>
      <c r="N186" s="199" t="s">
        <v>40</v>
      </c>
      <c r="O186" s="40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2" t="s">
        <v>178</v>
      </c>
      <c r="AT186" s="22" t="s">
        <v>173</v>
      </c>
      <c r="AU186" s="22" t="s">
        <v>79</v>
      </c>
      <c r="AY186" s="22" t="s">
        <v>171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22" t="s">
        <v>77</v>
      </c>
      <c r="BK186" s="202">
        <f>ROUND(I186*H186,2)</f>
        <v>0</v>
      </c>
      <c r="BL186" s="22" t="s">
        <v>178</v>
      </c>
      <c r="BM186" s="22" t="s">
        <v>2669</v>
      </c>
    </row>
    <row r="187" spans="2:65" s="11" customFormat="1">
      <c r="B187" s="203"/>
      <c r="C187" s="204"/>
      <c r="D187" s="205" t="s">
        <v>180</v>
      </c>
      <c r="E187" s="204"/>
      <c r="F187" s="207" t="s">
        <v>2670</v>
      </c>
      <c r="G187" s="204"/>
      <c r="H187" s="208">
        <v>1838.616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180</v>
      </c>
      <c r="AU187" s="214" t="s">
        <v>79</v>
      </c>
      <c r="AV187" s="11" t="s">
        <v>79</v>
      </c>
      <c r="AW187" s="11" t="s">
        <v>6</v>
      </c>
      <c r="AX187" s="11" t="s">
        <v>77</v>
      </c>
      <c r="AY187" s="214" t="s">
        <v>171</v>
      </c>
    </row>
    <row r="188" spans="2:65" s="1" customFormat="1" ht="22.5" customHeight="1">
      <c r="B188" s="39"/>
      <c r="C188" s="191" t="s">
        <v>379</v>
      </c>
      <c r="D188" s="191" t="s">
        <v>173</v>
      </c>
      <c r="E188" s="192" t="s">
        <v>1299</v>
      </c>
      <c r="F188" s="193" t="s">
        <v>1300</v>
      </c>
      <c r="G188" s="194" t="s">
        <v>219</v>
      </c>
      <c r="H188" s="195">
        <v>306.43599999999998</v>
      </c>
      <c r="I188" s="196"/>
      <c r="J188" s="197">
        <f>ROUND(I188*H188,2)</f>
        <v>0</v>
      </c>
      <c r="K188" s="193" t="s">
        <v>177</v>
      </c>
      <c r="L188" s="59"/>
      <c r="M188" s="198" t="s">
        <v>21</v>
      </c>
      <c r="N188" s="199" t="s">
        <v>40</v>
      </c>
      <c r="O188" s="40"/>
      <c r="P188" s="200">
        <f>O188*H188</f>
        <v>0</v>
      </c>
      <c r="Q188" s="200">
        <v>0</v>
      </c>
      <c r="R188" s="200">
        <f>Q188*H188</f>
        <v>0</v>
      </c>
      <c r="S188" s="200">
        <v>0</v>
      </c>
      <c r="T188" s="201">
        <f>S188*H188</f>
        <v>0</v>
      </c>
      <c r="AR188" s="22" t="s">
        <v>178</v>
      </c>
      <c r="AT188" s="22" t="s">
        <v>173</v>
      </c>
      <c r="AU188" s="22" t="s">
        <v>79</v>
      </c>
      <c r="AY188" s="22" t="s">
        <v>171</v>
      </c>
      <c r="BE188" s="202">
        <f>IF(N188="základní",J188,0)</f>
        <v>0</v>
      </c>
      <c r="BF188" s="202">
        <f>IF(N188="snížená",J188,0)</f>
        <v>0</v>
      </c>
      <c r="BG188" s="202">
        <f>IF(N188="zákl. přenesená",J188,0)</f>
        <v>0</v>
      </c>
      <c r="BH188" s="202">
        <f>IF(N188="sníž. přenesená",J188,0)</f>
        <v>0</v>
      </c>
      <c r="BI188" s="202">
        <f>IF(N188="nulová",J188,0)</f>
        <v>0</v>
      </c>
      <c r="BJ188" s="22" t="s">
        <v>77</v>
      </c>
      <c r="BK188" s="202">
        <f>ROUND(I188*H188,2)</f>
        <v>0</v>
      </c>
      <c r="BL188" s="22" t="s">
        <v>178</v>
      </c>
      <c r="BM188" s="22" t="s">
        <v>2671</v>
      </c>
    </row>
    <row r="189" spans="2:65" s="10" customFormat="1" ht="29.85" customHeight="1">
      <c r="B189" s="174"/>
      <c r="C189" s="175"/>
      <c r="D189" s="188" t="s">
        <v>68</v>
      </c>
      <c r="E189" s="189" t="s">
        <v>1318</v>
      </c>
      <c r="F189" s="189" t="s">
        <v>1319</v>
      </c>
      <c r="G189" s="175"/>
      <c r="H189" s="175"/>
      <c r="I189" s="178"/>
      <c r="J189" s="190">
        <f>BK189</f>
        <v>0</v>
      </c>
      <c r="K189" s="175"/>
      <c r="L189" s="180"/>
      <c r="M189" s="181"/>
      <c r="N189" s="182"/>
      <c r="O189" s="182"/>
      <c r="P189" s="183">
        <f>P190</f>
        <v>0</v>
      </c>
      <c r="Q189" s="182"/>
      <c r="R189" s="183">
        <f>R190</f>
        <v>0</v>
      </c>
      <c r="S189" s="182"/>
      <c r="T189" s="184">
        <f>T190</f>
        <v>0</v>
      </c>
      <c r="AR189" s="185" t="s">
        <v>77</v>
      </c>
      <c r="AT189" s="186" t="s">
        <v>68</v>
      </c>
      <c r="AU189" s="186" t="s">
        <v>77</v>
      </c>
      <c r="AY189" s="185" t="s">
        <v>171</v>
      </c>
      <c r="BK189" s="187">
        <f>BK190</f>
        <v>0</v>
      </c>
    </row>
    <row r="190" spans="2:65" s="1" customFormat="1" ht="22.5" customHeight="1">
      <c r="B190" s="39"/>
      <c r="C190" s="191" t="s">
        <v>385</v>
      </c>
      <c r="D190" s="191" t="s">
        <v>173</v>
      </c>
      <c r="E190" s="192" t="s">
        <v>2672</v>
      </c>
      <c r="F190" s="193" t="s">
        <v>2673</v>
      </c>
      <c r="G190" s="194" t="s">
        <v>219</v>
      </c>
      <c r="H190" s="195">
        <v>197.042</v>
      </c>
      <c r="I190" s="196"/>
      <c r="J190" s="197">
        <f>ROUND(I190*H190,2)</f>
        <v>0</v>
      </c>
      <c r="K190" s="193" t="s">
        <v>177</v>
      </c>
      <c r="L190" s="59"/>
      <c r="M190" s="198" t="s">
        <v>21</v>
      </c>
      <c r="N190" s="199" t="s">
        <v>40</v>
      </c>
      <c r="O190" s="40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AR190" s="22" t="s">
        <v>178</v>
      </c>
      <c r="AT190" s="22" t="s">
        <v>173</v>
      </c>
      <c r="AU190" s="22" t="s">
        <v>79</v>
      </c>
      <c r="AY190" s="22" t="s">
        <v>171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22" t="s">
        <v>77</v>
      </c>
      <c r="BK190" s="202">
        <f>ROUND(I190*H190,2)</f>
        <v>0</v>
      </c>
      <c r="BL190" s="22" t="s">
        <v>178</v>
      </c>
      <c r="BM190" s="22" t="s">
        <v>2674</v>
      </c>
    </row>
    <row r="191" spans="2:65" s="10" customFormat="1" ht="37.35" customHeight="1">
      <c r="B191" s="174"/>
      <c r="C191" s="175"/>
      <c r="D191" s="176" t="s">
        <v>68</v>
      </c>
      <c r="E191" s="177" t="s">
        <v>1324</v>
      </c>
      <c r="F191" s="177" t="s">
        <v>1325</v>
      </c>
      <c r="G191" s="175"/>
      <c r="H191" s="175"/>
      <c r="I191" s="178"/>
      <c r="J191" s="179">
        <f>BK191</f>
        <v>0</v>
      </c>
      <c r="K191" s="175"/>
      <c r="L191" s="180"/>
      <c r="M191" s="181"/>
      <c r="N191" s="182"/>
      <c r="O191" s="182"/>
      <c r="P191" s="183">
        <f>P192+P196+P199</f>
        <v>0</v>
      </c>
      <c r="Q191" s="182"/>
      <c r="R191" s="183">
        <f>R192+R196+R199</f>
        <v>0.89213750000000003</v>
      </c>
      <c r="S191" s="182"/>
      <c r="T191" s="184">
        <f>T192+T196+T199</f>
        <v>0</v>
      </c>
      <c r="AR191" s="185" t="s">
        <v>79</v>
      </c>
      <c r="AT191" s="186" t="s">
        <v>68</v>
      </c>
      <c r="AU191" s="186" t="s">
        <v>69</v>
      </c>
      <c r="AY191" s="185" t="s">
        <v>171</v>
      </c>
      <c r="BK191" s="187">
        <f>BK192+BK196+BK199</f>
        <v>0</v>
      </c>
    </row>
    <row r="192" spans="2:65" s="10" customFormat="1" ht="19.899999999999999" customHeight="1">
      <c r="B192" s="174"/>
      <c r="C192" s="175"/>
      <c r="D192" s="188" t="s">
        <v>68</v>
      </c>
      <c r="E192" s="189" t="s">
        <v>1362</v>
      </c>
      <c r="F192" s="189" t="s">
        <v>1363</v>
      </c>
      <c r="G192" s="175"/>
      <c r="H192" s="175"/>
      <c r="I192" s="178"/>
      <c r="J192" s="190">
        <f>BK192</f>
        <v>0</v>
      </c>
      <c r="K192" s="175"/>
      <c r="L192" s="180"/>
      <c r="M192" s="181"/>
      <c r="N192" s="182"/>
      <c r="O192" s="182"/>
      <c r="P192" s="183">
        <f>SUM(P193:P195)</f>
        <v>0</v>
      </c>
      <c r="Q192" s="182"/>
      <c r="R192" s="183">
        <f>SUM(R193:R195)</f>
        <v>0.61455749999999998</v>
      </c>
      <c r="S192" s="182"/>
      <c r="T192" s="184">
        <f>SUM(T193:T195)</f>
        <v>0</v>
      </c>
      <c r="AR192" s="185" t="s">
        <v>79</v>
      </c>
      <c r="AT192" s="186" t="s">
        <v>68</v>
      </c>
      <c r="AU192" s="186" t="s">
        <v>77</v>
      </c>
      <c r="AY192" s="185" t="s">
        <v>171</v>
      </c>
      <c r="BK192" s="187">
        <f>SUM(BK193:BK195)</f>
        <v>0</v>
      </c>
    </row>
    <row r="193" spans="2:65" s="1" customFormat="1" ht="31.5" customHeight="1">
      <c r="B193" s="39"/>
      <c r="C193" s="191" t="s">
        <v>391</v>
      </c>
      <c r="D193" s="191" t="s">
        <v>173</v>
      </c>
      <c r="E193" s="192" t="s">
        <v>2675</v>
      </c>
      <c r="F193" s="193" t="s">
        <v>2676</v>
      </c>
      <c r="G193" s="194" t="s">
        <v>176</v>
      </c>
      <c r="H193" s="195">
        <v>61.15</v>
      </c>
      <c r="I193" s="196"/>
      <c r="J193" s="197">
        <f>ROUND(I193*H193,2)</f>
        <v>0</v>
      </c>
      <c r="K193" s="193" t="s">
        <v>21</v>
      </c>
      <c r="L193" s="59"/>
      <c r="M193" s="198" t="s">
        <v>21</v>
      </c>
      <c r="N193" s="199" t="s">
        <v>40</v>
      </c>
      <c r="O193" s="40"/>
      <c r="P193" s="200">
        <f>O193*H193</f>
        <v>0</v>
      </c>
      <c r="Q193" s="200">
        <v>1.005E-2</v>
      </c>
      <c r="R193" s="200">
        <f>Q193*H193</f>
        <v>0.61455749999999998</v>
      </c>
      <c r="S193" s="200">
        <v>0</v>
      </c>
      <c r="T193" s="201">
        <f>S193*H193</f>
        <v>0</v>
      </c>
      <c r="AR193" s="22" t="s">
        <v>249</v>
      </c>
      <c r="AT193" s="22" t="s">
        <v>173</v>
      </c>
      <c r="AU193" s="22" t="s">
        <v>79</v>
      </c>
      <c r="AY193" s="22" t="s">
        <v>171</v>
      </c>
      <c r="BE193" s="202">
        <f>IF(N193="základní",J193,0)</f>
        <v>0</v>
      </c>
      <c r="BF193" s="202">
        <f>IF(N193="snížená",J193,0)</f>
        <v>0</v>
      </c>
      <c r="BG193" s="202">
        <f>IF(N193="zákl. přenesená",J193,0)</f>
        <v>0</v>
      </c>
      <c r="BH193" s="202">
        <f>IF(N193="sníž. přenesená",J193,0)</f>
        <v>0</v>
      </c>
      <c r="BI193" s="202">
        <f>IF(N193="nulová",J193,0)</f>
        <v>0</v>
      </c>
      <c r="BJ193" s="22" t="s">
        <v>77</v>
      </c>
      <c r="BK193" s="202">
        <f>ROUND(I193*H193,2)</f>
        <v>0</v>
      </c>
      <c r="BL193" s="22" t="s">
        <v>249</v>
      </c>
      <c r="BM193" s="22" t="s">
        <v>2677</v>
      </c>
    </row>
    <row r="194" spans="2:65" s="11" customFormat="1">
      <c r="B194" s="203"/>
      <c r="C194" s="204"/>
      <c r="D194" s="205" t="s">
        <v>180</v>
      </c>
      <c r="E194" s="206" t="s">
        <v>21</v>
      </c>
      <c r="F194" s="207" t="s">
        <v>2678</v>
      </c>
      <c r="G194" s="204"/>
      <c r="H194" s="208">
        <v>61.15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180</v>
      </c>
      <c r="AU194" s="214" t="s">
        <v>79</v>
      </c>
      <c r="AV194" s="11" t="s">
        <v>79</v>
      </c>
      <c r="AW194" s="11" t="s">
        <v>33</v>
      </c>
      <c r="AX194" s="11" t="s">
        <v>69</v>
      </c>
      <c r="AY194" s="214" t="s">
        <v>171</v>
      </c>
    </row>
    <row r="195" spans="2:65" s="1" customFormat="1" ht="22.5" customHeight="1">
      <c r="B195" s="39"/>
      <c r="C195" s="191" t="s">
        <v>396</v>
      </c>
      <c r="D195" s="191" t="s">
        <v>173</v>
      </c>
      <c r="E195" s="192" t="s">
        <v>2679</v>
      </c>
      <c r="F195" s="193" t="s">
        <v>2680</v>
      </c>
      <c r="G195" s="194" t="s">
        <v>219</v>
      </c>
      <c r="H195" s="195">
        <v>0.61499999999999999</v>
      </c>
      <c r="I195" s="196"/>
      <c r="J195" s="197">
        <f>ROUND(I195*H195,2)</f>
        <v>0</v>
      </c>
      <c r="K195" s="193" t="s">
        <v>177</v>
      </c>
      <c r="L195" s="59"/>
      <c r="M195" s="198" t="s">
        <v>21</v>
      </c>
      <c r="N195" s="199" t="s">
        <v>40</v>
      </c>
      <c r="O195" s="40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AR195" s="22" t="s">
        <v>249</v>
      </c>
      <c r="AT195" s="22" t="s">
        <v>173</v>
      </c>
      <c r="AU195" s="22" t="s">
        <v>79</v>
      </c>
      <c r="AY195" s="22" t="s">
        <v>171</v>
      </c>
      <c r="BE195" s="202">
        <f>IF(N195="základní",J195,0)</f>
        <v>0</v>
      </c>
      <c r="BF195" s="202">
        <f>IF(N195="snížená",J195,0)</f>
        <v>0</v>
      </c>
      <c r="BG195" s="202">
        <f>IF(N195="zákl. přenesená",J195,0)</f>
        <v>0</v>
      </c>
      <c r="BH195" s="202">
        <f>IF(N195="sníž. přenesená",J195,0)</f>
        <v>0</v>
      </c>
      <c r="BI195" s="202">
        <f>IF(N195="nulová",J195,0)</f>
        <v>0</v>
      </c>
      <c r="BJ195" s="22" t="s">
        <v>77</v>
      </c>
      <c r="BK195" s="202">
        <f>ROUND(I195*H195,2)</f>
        <v>0</v>
      </c>
      <c r="BL195" s="22" t="s">
        <v>249</v>
      </c>
      <c r="BM195" s="22" t="s">
        <v>2531</v>
      </c>
    </row>
    <row r="196" spans="2:65" s="10" customFormat="1" ht="29.85" customHeight="1">
      <c r="B196" s="174"/>
      <c r="C196" s="175"/>
      <c r="D196" s="188" t="s">
        <v>68</v>
      </c>
      <c r="E196" s="189" t="s">
        <v>1582</v>
      </c>
      <c r="F196" s="189" t="s">
        <v>1583</v>
      </c>
      <c r="G196" s="175"/>
      <c r="H196" s="175"/>
      <c r="I196" s="178"/>
      <c r="J196" s="190">
        <f>BK196</f>
        <v>0</v>
      </c>
      <c r="K196" s="175"/>
      <c r="L196" s="180"/>
      <c r="M196" s="181"/>
      <c r="N196" s="182"/>
      <c r="O196" s="182"/>
      <c r="P196" s="183">
        <f>SUM(P197:P198)</f>
        <v>0</v>
      </c>
      <c r="Q196" s="182"/>
      <c r="R196" s="183">
        <f>SUM(R197:R198)</f>
        <v>2.009E-2</v>
      </c>
      <c r="S196" s="182"/>
      <c r="T196" s="184">
        <f>SUM(T197:T198)</f>
        <v>0</v>
      </c>
      <c r="AR196" s="185" t="s">
        <v>79</v>
      </c>
      <c r="AT196" s="186" t="s">
        <v>68</v>
      </c>
      <c r="AU196" s="186" t="s">
        <v>77</v>
      </c>
      <c r="AY196" s="185" t="s">
        <v>171</v>
      </c>
      <c r="BK196" s="187">
        <f>SUM(BK197:BK198)</f>
        <v>0</v>
      </c>
    </row>
    <row r="197" spans="2:65" s="1" customFormat="1" ht="31.5" customHeight="1">
      <c r="B197" s="39"/>
      <c r="C197" s="191" t="s">
        <v>402</v>
      </c>
      <c r="D197" s="191" t="s">
        <v>173</v>
      </c>
      <c r="E197" s="192" t="s">
        <v>2681</v>
      </c>
      <c r="F197" s="193" t="s">
        <v>2682</v>
      </c>
      <c r="G197" s="194" t="s">
        <v>285</v>
      </c>
      <c r="H197" s="195">
        <v>1</v>
      </c>
      <c r="I197" s="196"/>
      <c r="J197" s="197">
        <f>ROUND(I197*H197,2)</f>
        <v>0</v>
      </c>
      <c r="K197" s="193" t="s">
        <v>21</v>
      </c>
      <c r="L197" s="59"/>
      <c r="M197" s="198" t="s">
        <v>21</v>
      </c>
      <c r="N197" s="199" t="s">
        <v>40</v>
      </c>
      <c r="O197" s="40"/>
      <c r="P197" s="200">
        <f>O197*H197</f>
        <v>0</v>
      </c>
      <c r="Q197" s="200">
        <v>2.009E-2</v>
      </c>
      <c r="R197" s="200">
        <f>Q197*H197</f>
        <v>2.009E-2</v>
      </c>
      <c r="S197" s="200">
        <v>0</v>
      </c>
      <c r="T197" s="201">
        <f>S197*H197</f>
        <v>0</v>
      </c>
      <c r="AR197" s="22" t="s">
        <v>249</v>
      </c>
      <c r="AT197" s="22" t="s">
        <v>173</v>
      </c>
      <c r="AU197" s="22" t="s">
        <v>79</v>
      </c>
      <c r="AY197" s="22" t="s">
        <v>171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22" t="s">
        <v>77</v>
      </c>
      <c r="BK197" s="202">
        <f>ROUND(I197*H197,2)</f>
        <v>0</v>
      </c>
      <c r="BL197" s="22" t="s">
        <v>249</v>
      </c>
      <c r="BM197" s="22" t="s">
        <v>2683</v>
      </c>
    </row>
    <row r="198" spans="2:65" s="1" customFormat="1" ht="22.5" customHeight="1">
      <c r="B198" s="39"/>
      <c r="C198" s="191" t="s">
        <v>408</v>
      </c>
      <c r="D198" s="191" t="s">
        <v>173</v>
      </c>
      <c r="E198" s="192" t="s">
        <v>2684</v>
      </c>
      <c r="F198" s="193" t="s">
        <v>2685</v>
      </c>
      <c r="G198" s="194" t="s">
        <v>219</v>
      </c>
      <c r="H198" s="195">
        <v>0.02</v>
      </c>
      <c r="I198" s="196"/>
      <c r="J198" s="197">
        <f>ROUND(I198*H198,2)</f>
        <v>0</v>
      </c>
      <c r="K198" s="193" t="s">
        <v>177</v>
      </c>
      <c r="L198" s="59"/>
      <c r="M198" s="198" t="s">
        <v>21</v>
      </c>
      <c r="N198" s="199" t="s">
        <v>40</v>
      </c>
      <c r="O198" s="40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AR198" s="22" t="s">
        <v>249</v>
      </c>
      <c r="AT198" s="22" t="s">
        <v>173</v>
      </c>
      <c r="AU198" s="22" t="s">
        <v>79</v>
      </c>
      <c r="AY198" s="22" t="s">
        <v>171</v>
      </c>
      <c r="BE198" s="202">
        <f>IF(N198="základní",J198,0)</f>
        <v>0</v>
      </c>
      <c r="BF198" s="202">
        <f>IF(N198="snížená",J198,0)</f>
        <v>0</v>
      </c>
      <c r="BG198" s="202">
        <f>IF(N198="zákl. přenesená",J198,0)</f>
        <v>0</v>
      </c>
      <c r="BH198" s="202">
        <f>IF(N198="sníž. přenesená",J198,0)</f>
        <v>0</v>
      </c>
      <c r="BI198" s="202">
        <f>IF(N198="nulová",J198,0)</f>
        <v>0</v>
      </c>
      <c r="BJ198" s="22" t="s">
        <v>77</v>
      </c>
      <c r="BK198" s="202">
        <f>ROUND(I198*H198,2)</f>
        <v>0</v>
      </c>
      <c r="BL198" s="22" t="s">
        <v>249</v>
      </c>
      <c r="BM198" s="22" t="s">
        <v>2686</v>
      </c>
    </row>
    <row r="199" spans="2:65" s="10" customFormat="1" ht="29.85" customHeight="1">
      <c r="B199" s="174"/>
      <c r="C199" s="175"/>
      <c r="D199" s="188" t="s">
        <v>68</v>
      </c>
      <c r="E199" s="189" t="s">
        <v>2687</v>
      </c>
      <c r="F199" s="189" t="s">
        <v>2688</v>
      </c>
      <c r="G199" s="175"/>
      <c r="H199" s="175"/>
      <c r="I199" s="178"/>
      <c r="J199" s="190">
        <f>BK199</f>
        <v>0</v>
      </c>
      <c r="K199" s="175"/>
      <c r="L199" s="180"/>
      <c r="M199" s="181"/>
      <c r="N199" s="182"/>
      <c r="O199" s="182"/>
      <c r="P199" s="183">
        <f>SUM(P200:P201)</f>
        <v>0</v>
      </c>
      <c r="Q199" s="182"/>
      <c r="R199" s="183">
        <f>SUM(R200:R201)</f>
        <v>0.25749</v>
      </c>
      <c r="S199" s="182"/>
      <c r="T199" s="184">
        <f>SUM(T200:T201)</f>
        <v>0</v>
      </c>
      <c r="AR199" s="185" t="s">
        <v>79</v>
      </c>
      <c r="AT199" s="186" t="s">
        <v>68</v>
      </c>
      <c r="AU199" s="186" t="s">
        <v>77</v>
      </c>
      <c r="AY199" s="185" t="s">
        <v>171</v>
      </c>
      <c r="BK199" s="187">
        <f>SUM(BK200:BK201)</f>
        <v>0</v>
      </c>
    </row>
    <row r="200" spans="2:65" s="1" customFormat="1" ht="31.5" customHeight="1">
      <c r="B200" s="39"/>
      <c r="C200" s="191" t="s">
        <v>419</v>
      </c>
      <c r="D200" s="191" t="s">
        <v>173</v>
      </c>
      <c r="E200" s="192" t="s">
        <v>2689</v>
      </c>
      <c r="F200" s="193" t="s">
        <v>2690</v>
      </c>
      <c r="G200" s="194" t="s">
        <v>1605</v>
      </c>
      <c r="H200" s="195">
        <v>1</v>
      </c>
      <c r="I200" s="196"/>
      <c r="J200" s="197">
        <f>ROUND(I200*H200,2)</f>
        <v>0</v>
      </c>
      <c r="K200" s="193" t="s">
        <v>21</v>
      </c>
      <c r="L200" s="59"/>
      <c r="M200" s="198" t="s">
        <v>21</v>
      </c>
      <c r="N200" s="199" t="s">
        <v>40</v>
      </c>
      <c r="O200" s="40"/>
      <c r="P200" s="200">
        <f>O200*H200</f>
        <v>0</v>
      </c>
      <c r="Q200" s="200">
        <v>0.25749</v>
      </c>
      <c r="R200" s="200">
        <f>Q200*H200</f>
        <v>0.25749</v>
      </c>
      <c r="S200" s="200">
        <v>0</v>
      </c>
      <c r="T200" s="201">
        <f>S200*H200</f>
        <v>0</v>
      </c>
      <c r="AR200" s="22" t="s">
        <v>249</v>
      </c>
      <c r="AT200" s="22" t="s">
        <v>173</v>
      </c>
      <c r="AU200" s="22" t="s">
        <v>79</v>
      </c>
      <c r="AY200" s="22" t="s">
        <v>171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22" t="s">
        <v>77</v>
      </c>
      <c r="BK200" s="202">
        <f>ROUND(I200*H200,2)</f>
        <v>0</v>
      </c>
      <c r="BL200" s="22" t="s">
        <v>249</v>
      </c>
      <c r="BM200" s="22" t="s">
        <v>2691</v>
      </c>
    </row>
    <row r="201" spans="2:65" s="1" customFormat="1" ht="22.5" customHeight="1">
      <c r="B201" s="39"/>
      <c r="C201" s="191" t="s">
        <v>425</v>
      </c>
      <c r="D201" s="191" t="s">
        <v>173</v>
      </c>
      <c r="E201" s="192" t="s">
        <v>2692</v>
      </c>
      <c r="F201" s="193" t="s">
        <v>2693</v>
      </c>
      <c r="G201" s="194" t="s">
        <v>219</v>
      </c>
      <c r="H201" s="195">
        <v>0.25700000000000001</v>
      </c>
      <c r="I201" s="196"/>
      <c r="J201" s="197">
        <f>ROUND(I201*H201,2)</f>
        <v>0</v>
      </c>
      <c r="K201" s="193" t="s">
        <v>177</v>
      </c>
      <c r="L201" s="59"/>
      <c r="M201" s="198" t="s">
        <v>21</v>
      </c>
      <c r="N201" s="242" t="s">
        <v>40</v>
      </c>
      <c r="O201" s="243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AR201" s="22" t="s">
        <v>249</v>
      </c>
      <c r="AT201" s="22" t="s">
        <v>173</v>
      </c>
      <c r="AU201" s="22" t="s">
        <v>79</v>
      </c>
      <c r="AY201" s="22" t="s">
        <v>171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22" t="s">
        <v>77</v>
      </c>
      <c r="BK201" s="202">
        <f>ROUND(I201*H201,2)</f>
        <v>0</v>
      </c>
      <c r="BL201" s="22" t="s">
        <v>249</v>
      </c>
      <c r="BM201" s="22" t="s">
        <v>2694</v>
      </c>
    </row>
    <row r="202" spans="2:65" s="1" customFormat="1" ht="6.95" customHeight="1">
      <c r="B202" s="54"/>
      <c r="C202" s="55"/>
      <c r="D202" s="55"/>
      <c r="E202" s="55"/>
      <c r="F202" s="55"/>
      <c r="G202" s="55"/>
      <c r="H202" s="55"/>
      <c r="I202" s="137"/>
      <c r="J202" s="55"/>
      <c r="K202" s="55"/>
      <c r="L202" s="59"/>
    </row>
  </sheetData>
  <sheetProtection algorithmName="SHA-512" hashValue="7KxV6IZHMzu8L0cRcHm+6c6wOwAbhXOKnjWL/xk/VCV+VCMPSzAd1A6Yfly+BVPOfhGlrlC/utdp1dy/jnM3MQ==" saltValue="U6F4vjK2u674XesjtrQ+uQ==" spinCount="100000" sheet="1" objects="1" scenarios="1" formatCells="0" formatColumns="0" formatRows="0" sort="0" autoFilter="0"/>
  <autoFilter ref="C87:K201"/>
  <mergeCells count="9">
    <mergeCell ref="E78:H78"/>
    <mergeCell ref="E80:H8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88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2695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ROUND(J79,2)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ROUND(SUM(BE79:BE167), 2)</f>
        <v>0</v>
      </c>
      <c r="G30" s="40"/>
      <c r="H30" s="40"/>
      <c r="I30" s="129">
        <v>0.21</v>
      </c>
      <c r="J30" s="128">
        <f>ROUND(ROUND((SUM(BE79:BE167)),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ROUND(SUM(BF79:BF167), 2)</f>
        <v>0</v>
      </c>
      <c r="G31" s="40"/>
      <c r="H31" s="40"/>
      <c r="I31" s="129">
        <v>0.15</v>
      </c>
      <c r="J31" s="128">
        <f>ROUND(ROUND((SUM(BF79:BF167)),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ROUND(SUM(BG79:BG167),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ROUND(SUM(BH79:BH167),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ROUND(SUM(BI79:BI167),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04 - ZTI  - způsobil - 04 - ZTI  - způsobilé nák...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J79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2696</v>
      </c>
      <c r="E57" s="150"/>
      <c r="F57" s="150"/>
      <c r="G57" s="150"/>
      <c r="H57" s="150"/>
      <c r="I57" s="151"/>
      <c r="J57" s="152">
        <f>J80</f>
        <v>0</v>
      </c>
      <c r="K57" s="153"/>
    </row>
    <row r="58" spans="2:47" s="7" customFormat="1" ht="24.95" customHeight="1">
      <c r="B58" s="147"/>
      <c r="C58" s="148"/>
      <c r="D58" s="149" t="s">
        <v>2697</v>
      </c>
      <c r="E58" s="150"/>
      <c r="F58" s="150"/>
      <c r="G58" s="150"/>
      <c r="H58" s="150"/>
      <c r="I58" s="151"/>
      <c r="J58" s="152">
        <f>J103</f>
        <v>0</v>
      </c>
      <c r="K58" s="153"/>
    </row>
    <row r="59" spans="2:47" s="7" customFormat="1" ht="24.95" customHeight="1">
      <c r="B59" s="147"/>
      <c r="C59" s="148"/>
      <c r="D59" s="149" t="s">
        <v>2698</v>
      </c>
      <c r="E59" s="150"/>
      <c r="F59" s="150"/>
      <c r="G59" s="150"/>
      <c r="H59" s="150"/>
      <c r="I59" s="151"/>
      <c r="J59" s="152">
        <f>J133</f>
        <v>0</v>
      </c>
      <c r="K59" s="153"/>
    </row>
    <row r="60" spans="2:47" s="1" customFormat="1" ht="21.75" customHeight="1">
      <c r="B60" s="39"/>
      <c r="C60" s="40"/>
      <c r="D60" s="40"/>
      <c r="E60" s="40"/>
      <c r="F60" s="40"/>
      <c r="G60" s="40"/>
      <c r="H60" s="40"/>
      <c r="I60" s="116"/>
      <c r="J60" s="40"/>
      <c r="K60" s="43"/>
    </row>
    <row r="61" spans="2:47" s="1" customFormat="1" ht="6.95" customHeight="1">
      <c r="B61" s="54"/>
      <c r="C61" s="55"/>
      <c r="D61" s="55"/>
      <c r="E61" s="55"/>
      <c r="F61" s="55"/>
      <c r="G61" s="55"/>
      <c r="H61" s="55"/>
      <c r="I61" s="137"/>
      <c r="J61" s="55"/>
      <c r="K61" s="56"/>
    </row>
    <row r="65" spans="2:63" s="1" customFormat="1" ht="6.95" customHeight="1">
      <c r="B65" s="57"/>
      <c r="C65" s="58"/>
      <c r="D65" s="58"/>
      <c r="E65" s="58"/>
      <c r="F65" s="58"/>
      <c r="G65" s="58"/>
      <c r="H65" s="58"/>
      <c r="I65" s="140"/>
      <c r="J65" s="58"/>
      <c r="K65" s="58"/>
      <c r="L65" s="59"/>
    </row>
    <row r="66" spans="2:63" s="1" customFormat="1" ht="36.950000000000003" customHeight="1">
      <c r="B66" s="39"/>
      <c r="C66" s="60" t="s">
        <v>155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3" s="1" customFormat="1" ht="6.95" customHeight="1">
      <c r="B67" s="39"/>
      <c r="C67" s="61"/>
      <c r="D67" s="61"/>
      <c r="E67" s="61"/>
      <c r="F67" s="61"/>
      <c r="G67" s="61"/>
      <c r="H67" s="61"/>
      <c r="I67" s="161"/>
      <c r="J67" s="61"/>
      <c r="K67" s="61"/>
      <c r="L67" s="59"/>
    </row>
    <row r="68" spans="2:63" s="1" customFormat="1" ht="14.45" customHeight="1">
      <c r="B68" s="39"/>
      <c r="C68" s="63" t="s">
        <v>18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3" s="1" customFormat="1" ht="22.5" customHeight="1">
      <c r="B69" s="39"/>
      <c r="C69" s="61"/>
      <c r="D69" s="61"/>
      <c r="E69" s="369" t="str">
        <f>E7</f>
        <v>Nástavba a přístavba MŠ Vostelčice Choceň, Smetanova 1682</v>
      </c>
      <c r="F69" s="370"/>
      <c r="G69" s="370"/>
      <c r="H69" s="370"/>
      <c r="I69" s="161"/>
      <c r="J69" s="61"/>
      <c r="K69" s="61"/>
      <c r="L69" s="59"/>
    </row>
    <row r="70" spans="2:63" s="1" customFormat="1" ht="14.45" customHeight="1">
      <c r="B70" s="39"/>
      <c r="C70" s="63" t="s">
        <v>119</v>
      </c>
      <c r="D70" s="61"/>
      <c r="E70" s="61"/>
      <c r="F70" s="61"/>
      <c r="G70" s="61"/>
      <c r="H70" s="61"/>
      <c r="I70" s="161"/>
      <c r="J70" s="61"/>
      <c r="K70" s="61"/>
      <c r="L70" s="59"/>
    </row>
    <row r="71" spans="2:63" s="1" customFormat="1" ht="23.25" customHeight="1">
      <c r="B71" s="39"/>
      <c r="C71" s="61"/>
      <c r="D71" s="61"/>
      <c r="E71" s="337" t="str">
        <f>E9</f>
        <v>04 - ZTI  - způsobil - 04 - ZTI  - způsobilé nák...</v>
      </c>
      <c r="F71" s="371"/>
      <c r="G71" s="371"/>
      <c r="H71" s="371"/>
      <c r="I71" s="161"/>
      <c r="J71" s="61"/>
      <c r="K71" s="61"/>
      <c r="L71" s="59"/>
    </row>
    <row r="72" spans="2:63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3" s="1" customFormat="1" ht="18" customHeight="1">
      <c r="B73" s="39"/>
      <c r="C73" s="63" t="s">
        <v>23</v>
      </c>
      <c r="D73" s="61"/>
      <c r="E73" s="61"/>
      <c r="F73" s="162" t="str">
        <f>F12</f>
        <v xml:space="preserve"> </v>
      </c>
      <c r="G73" s="61"/>
      <c r="H73" s="61"/>
      <c r="I73" s="163" t="s">
        <v>25</v>
      </c>
      <c r="J73" s="71" t="str">
        <f>IF(J12="","",J12)</f>
        <v>4. 6. 2017</v>
      </c>
      <c r="K73" s="61"/>
      <c r="L73" s="59"/>
    </row>
    <row r="74" spans="2:63" s="1" customFormat="1" ht="6.9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63" s="1" customFormat="1" ht="15">
      <c r="B75" s="39"/>
      <c r="C75" s="63" t="s">
        <v>27</v>
      </c>
      <c r="D75" s="61"/>
      <c r="E75" s="61"/>
      <c r="F75" s="162" t="str">
        <f>E15</f>
        <v xml:space="preserve"> </v>
      </c>
      <c r="G75" s="61"/>
      <c r="H75" s="61"/>
      <c r="I75" s="163" t="s">
        <v>32</v>
      </c>
      <c r="J75" s="162" t="str">
        <f>E21</f>
        <v xml:space="preserve"> </v>
      </c>
      <c r="K75" s="61"/>
      <c r="L75" s="59"/>
    </row>
    <row r="76" spans="2:63" s="1" customFormat="1" ht="14.45" customHeight="1">
      <c r="B76" s="39"/>
      <c r="C76" s="63" t="s">
        <v>30</v>
      </c>
      <c r="D76" s="61"/>
      <c r="E76" s="61"/>
      <c r="F76" s="162" t="str">
        <f>IF(E18="","",E18)</f>
        <v/>
      </c>
      <c r="G76" s="61"/>
      <c r="H76" s="61"/>
      <c r="I76" s="161"/>
      <c r="J76" s="61"/>
      <c r="K76" s="61"/>
      <c r="L76" s="59"/>
    </row>
    <row r="77" spans="2:63" s="1" customFormat="1" ht="10.35" customHeight="1">
      <c r="B77" s="39"/>
      <c r="C77" s="61"/>
      <c r="D77" s="61"/>
      <c r="E77" s="61"/>
      <c r="F77" s="61"/>
      <c r="G77" s="61"/>
      <c r="H77" s="61"/>
      <c r="I77" s="161"/>
      <c r="J77" s="61"/>
      <c r="K77" s="61"/>
      <c r="L77" s="59"/>
    </row>
    <row r="78" spans="2:63" s="9" customFormat="1" ht="29.25" customHeight="1">
      <c r="B78" s="164"/>
      <c r="C78" s="165" t="s">
        <v>156</v>
      </c>
      <c r="D78" s="166" t="s">
        <v>54</v>
      </c>
      <c r="E78" s="166" t="s">
        <v>50</v>
      </c>
      <c r="F78" s="166" t="s">
        <v>157</v>
      </c>
      <c r="G78" s="166" t="s">
        <v>158</v>
      </c>
      <c r="H78" s="166" t="s">
        <v>159</v>
      </c>
      <c r="I78" s="167" t="s">
        <v>160</v>
      </c>
      <c r="J78" s="166" t="s">
        <v>123</v>
      </c>
      <c r="K78" s="168" t="s">
        <v>161</v>
      </c>
      <c r="L78" s="169"/>
      <c r="M78" s="79" t="s">
        <v>162</v>
      </c>
      <c r="N78" s="80" t="s">
        <v>39</v>
      </c>
      <c r="O78" s="80" t="s">
        <v>163</v>
      </c>
      <c r="P78" s="80" t="s">
        <v>164</v>
      </c>
      <c r="Q78" s="80" t="s">
        <v>165</v>
      </c>
      <c r="R78" s="80" t="s">
        <v>166</v>
      </c>
      <c r="S78" s="80" t="s">
        <v>167</v>
      </c>
      <c r="T78" s="81" t="s">
        <v>168</v>
      </c>
    </row>
    <row r="79" spans="2:63" s="1" customFormat="1" ht="29.25" customHeight="1">
      <c r="B79" s="39"/>
      <c r="C79" s="85" t="s">
        <v>124</v>
      </c>
      <c r="D79" s="61"/>
      <c r="E79" s="61"/>
      <c r="F79" s="61"/>
      <c r="G79" s="61"/>
      <c r="H79" s="61"/>
      <c r="I79" s="161"/>
      <c r="J79" s="170">
        <f>BK79</f>
        <v>0</v>
      </c>
      <c r="K79" s="61"/>
      <c r="L79" s="59"/>
      <c r="M79" s="82"/>
      <c r="N79" s="83"/>
      <c r="O79" s="83"/>
      <c r="P79" s="171">
        <f>P80+P103+P133</f>
        <v>0</v>
      </c>
      <c r="Q79" s="83"/>
      <c r="R79" s="171">
        <f>R80+R103+R133</f>
        <v>0</v>
      </c>
      <c r="S79" s="83"/>
      <c r="T79" s="172">
        <f>T80+T103+T133</f>
        <v>0</v>
      </c>
      <c r="AT79" s="22" t="s">
        <v>68</v>
      </c>
      <c r="AU79" s="22" t="s">
        <v>125</v>
      </c>
      <c r="BK79" s="173">
        <f>BK80+BK103+BK133</f>
        <v>0</v>
      </c>
    </row>
    <row r="80" spans="2:63" s="10" customFormat="1" ht="37.35" customHeight="1">
      <c r="B80" s="174"/>
      <c r="C80" s="175"/>
      <c r="D80" s="188" t="s">
        <v>68</v>
      </c>
      <c r="E80" s="246" t="s">
        <v>1582</v>
      </c>
      <c r="F80" s="246" t="s">
        <v>2699</v>
      </c>
      <c r="G80" s="175"/>
      <c r="H80" s="175"/>
      <c r="I80" s="178"/>
      <c r="J80" s="247">
        <f>BK80</f>
        <v>0</v>
      </c>
      <c r="K80" s="175"/>
      <c r="L80" s="180"/>
      <c r="M80" s="181"/>
      <c r="N80" s="182"/>
      <c r="O80" s="182"/>
      <c r="P80" s="183">
        <f>SUM(P81:P102)</f>
        <v>0</v>
      </c>
      <c r="Q80" s="182"/>
      <c r="R80" s="183">
        <f>SUM(R81:R102)</f>
        <v>0</v>
      </c>
      <c r="S80" s="182"/>
      <c r="T80" s="184">
        <f>SUM(T81:T102)</f>
        <v>0</v>
      </c>
      <c r="AR80" s="185" t="s">
        <v>77</v>
      </c>
      <c r="AT80" s="186" t="s">
        <v>68</v>
      </c>
      <c r="AU80" s="186" t="s">
        <v>69</v>
      </c>
      <c r="AY80" s="185" t="s">
        <v>171</v>
      </c>
      <c r="BK80" s="187">
        <f>SUM(BK81:BK102)</f>
        <v>0</v>
      </c>
    </row>
    <row r="81" spans="2:65" s="1" customFormat="1" ht="31.5" customHeight="1">
      <c r="B81" s="39"/>
      <c r="C81" s="191" t="s">
        <v>77</v>
      </c>
      <c r="D81" s="191" t="s">
        <v>173</v>
      </c>
      <c r="E81" s="192" t="s">
        <v>2700</v>
      </c>
      <c r="F81" s="193" t="s">
        <v>2701</v>
      </c>
      <c r="G81" s="194" t="s">
        <v>411</v>
      </c>
      <c r="H81" s="195">
        <v>58</v>
      </c>
      <c r="I81" s="196"/>
      <c r="J81" s="197">
        <f t="shared" ref="J81:J102" si="0">ROUND(I81*H81,2)</f>
        <v>0</v>
      </c>
      <c r="K81" s="193" t="s">
        <v>21</v>
      </c>
      <c r="L81" s="59"/>
      <c r="M81" s="198" t="s">
        <v>21</v>
      </c>
      <c r="N81" s="199" t="s">
        <v>40</v>
      </c>
      <c r="O81" s="40"/>
      <c r="P81" s="200">
        <f t="shared" ref="P81:P102" si="1">O81*H81</f>
        <v>0</v>
      </c>
      <c r="Q81" s="200">
        <v>0</v>
      </c>
      <c r="R81" s="200">
        <f t="shared" ref="R81:R102" si="2">Q81*H81</f>
        <v>0</v>
      </c>
      <c r="S81" s="200">
        <v>0</v>
      </c>
      <c r="T81" s="201">
        <f t="shared" ref="T81:T102" si="3">S81*H81</f>
        <v>0</v>
      </c>
      <c r="AR81" s="22" t="s">
        <v>178</v>
      </c>
      <c r="AT81" s="22" t="s">
        <v>173</v>
      </c>
      <c r="AU81" s="22" t="s">
        <v>77</v>
      </c>
      <c r="AY81" s="22" t="s">
        <v>171</v>
      </c>
      <c r="BE81" s="202">
        <f t="shared" ref="BE81:BE102" si="4">IF(N81="základní",J81,0)</f>
        <v>0</v>
      </c>
      <c r="BF81" s="202">
        <f t="shared" ref="BF81:BF102" si="5">IF(N81="snížená",J81,0)</f>
        <v>0</v>
      </c>
      <c r="BG81" s="202">
        <f t="shared" ref="BG81:BG102" si="6">IF(N81="zákl. přenesená",J81,0)</f>
        <v>0</v>
      </c>
      <c r="BH81" s="202">
        <f t="shared" ref="BH81:BH102" si="7">IF(N81="sníž. přenesená",J81,0)</f>
        <v>0</v>
      </c>
      <c r="BI81" s="202">
        <f t="shared" ref="BI81:BI102" si="8">IF(N81="nulová",J81,0)</f>
        <v>0</v>
      </c>
      <c r="BJ81" s="22" t="s">
        <v>77</v>
      </c>
      <c r="BK81" s="202">
        <f t="shared" ref="BK81:BK102" si="9">ROUND(I81*H81,2)</f>
        <v>0</v>
      </c>
      <c r="BL81" s="22" t="s">
        <v>178</v>
      </c>
      <c r="BM81" s="22" t="s">
        <v>79</v>
      </c>
    </row>
    <row r="82" spans="2:65" s="1" customFormat="1" ht="31.5" customHeight="1">
      <c r="B82" s="39"/>
      <c r="C82" s="191" t="s">
        <v>79</v>
      </c>
      <c r="D82" s="191" t="s">
        <v>173</v>
      </c>
      <c r="E82" s="192" t="s">
        <v>2702</v>
      </c>
      <c r="F82" s="193" t="s">
        <v>2703</v>
      </c>
      <c r="G82" s="194" t="s">
        <v>411</v>
      </c>
      <c r="H82" s="195">
        <v>144</v>
      </c>
      <c r="I82" s="196"/>
      <c r="J82" s="197">
        <f t="shared" si="0"/>
        <v>0</v>
      </c>
      <c r="K82" s="193" t="s">
        <v>21</v>
      </c>
      <c r="L82" s="59"/>
      <c r="M82" s="198" t="s">
        <v>21</v>
      </c>
      <c r="N82" s="199" t="s">
        <v>40</v>
      </c>
      <c r="O82" s="40"/>
      <c r="P82" s="200">
        <f t="shared" si="1"/>
        <v>0</v>
      </c>
      <c r="Q82" s="200">
        <v>0</v>
      </c>
      <c r="R82" s="200">
        <f t="shared" si="2"/>
        <v>0</v>
      </c>
      <c r="S82" s="200">
        <v>0</v>
      </c>
      <c r="T82" s="201">
        <f t="shared" si="3"/>
        <v>0</v>
      </c>
      <c r="AR82" s="22" t="s">
        <v>178</v>
      </c>
      <c r="AT82" s="22" t="s">
        <v>173</v>
      </c>
      <c r="AU82" s="22" t="s">
        <v>77</v>
      </c>
      <c r="AY82" s="22" t="s">
        <v>171</v>
      </c>
      <c r="BE82" s="202">
        <f t="shared" si="4"/>
        <v>0</v>
      </c>
      <c r="BF82" s="202">
        <f t="shared" si="5"/>
        <v>0</v>
      </c>
      <c r="BG82" s="202">
        <f t="shared" si="6"/>
        <v>0</v>
      </c>
      <c r="BH82" s="202">
        <f t="shared" si="7"/>
        <v>0</v>
      </c>
      <c r="BI82" s="202">
        <f t="shared" si="8"/>
        <v>0</v>
      </c>
      <c r="BJ82" s="22" t="s">
        <v>77</v>
      </c>
      <c r="BK82" s="202">
        <f t="shared" si="9"/>
        <v>0</v>
      </c>
      <c r="BL82" s="22" t="s">
        <v>178</v>
      </c>
      <c r="BM82" s="22" t="s">
        <v>178</v>
      </c>
    </row>
    <row r="83" spans="2:65" s="1" customFormat="1" ht="31.5" customHeight="1">
      <c r="B83" s="39"/>
      <c r="C83" s="191" t="s">
        <v>187</v>
      </c>
      <c r="D83" s="191" t="s">
        <v>173</v>
      </c>
      <c r="E83" s="192" t="s">
        <v>2704</v>
      </c>
      <c r="F83" s="193" t="s">
        <v>2705</v>
      </c>
      <c r="G83" s="194" t="s">
        <v>411</v>
      </c>
      <c r="H83" s="195">
        <v>98</v>
      </c>
      <c r="I83" s="196"/>
      <c r="J83" s="197">
        <f t="shared" si="0"/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AR83" s="22" t="s">
        <v>178</v>
      </c>
      <c r="AT83" s="22" t="s">
        <v>173</v>
      </c>
      <c r="AU83" s="22" t="s">
        <v>77</v>
      </c>
      <c r="AY83" s="22" t="s">
        <v>171</v>
      </c>
      <c r="BE83" s="202">
        <f t="shared" si="4"/>
        <v>0</v>
      </c>
      <c r="BF83" s="202">
        <f t="shared" si="5"/>
        <v>0</v>
      </c>
      <c r="BG83" s="202">
        <f t="shared" si="6"/>
        <v>0</v>
      </c>
      <c r="BH83" s="202">
        <f t="shared" si="7"/>
        <v>0</v>
      </c>
      <c r="BI83" s="202">
        <f t="shared" si="8"/>
        <v>0</v>
      </c>
      <c r="BJ83" s="22" t="s">
        <v>77</v>
      </c>
      <c r="BK83" s="202">
        <f t="shared" si="9"/>
        <v>0</v>
      </c>
      <c r="BL83" s="22" t="s">
        <v>178</v>
      </c>
      <c r="BM83" s="22" t="s">
        <v>201</v>
      </c>
    </row>
    <row r="84" spans="2:65" s="1" customFormat="1" ht="22.5" customHeight="1">
      <c r="B84" s="39"/>
      <c r="C84" s="191" t="s">
        <v>178</v>
      </c>
      <c r="D84" s="191" t="s">
        <v>173</v>
      </c>
      <c r="E84" s="192" t="s">
        <v>2706</v>
      </c>
      <c r="F84" s="193" t="s">
        <v>2707</v>
      </c>
      <c r="G84" s="194" t="s">
        <v>2708</v>
      </c>
      <c r="H84" s="195">
        <v>6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178</v>
      </c>
      <c r="AT84" s="22" t="s">
        <v>173</v>
      </c>
      <c r="AU84" s="22" t="s">
        <v>77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178</v>
      </c>
      <c r="BM84" s="22" t="s">
        <v>212</v>
      </c>
    </row>
    <row r="85" spans="2:65" s="1" customFormat="1" ht="22.5" customHeight="1">
      <c r="B85" s="39"/>
      <c r="C85" s="191" t="s">
        <v>197</v>
      </c>
      <c r="D85" s="191" t="s">
        <v>173</v>
      </c>
      <c r="E85" s="192" t="s">
        <v>2709</v>
      </c>
      <c r="F85" s="193" t="s">
        <v>2710</v>
      </c>
      <c r="G85" s="194" t="s">
        <v>2708</v>
      </c>
      <c r="H85" s="195">
        <v>4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178</v>
      </c>
      <c r="AT85" s="22" t="s">
        <v>173</v>
      </c>
      <c r="AU85" s="22" t="s">
        <v>77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178</v>
      </c>
      <c r="BM85" s="22" t="s">
        <v>223</v>
      </c>
    </row>
    <row r="86" spans="2:65" s="1" customFormat="1" ht="22.5" customHeight="1">
      <c r="B86" s="39"/>
      <c r="C86" s="191" t="s">
        <v>201</v>
      </c>
      <c r="D86" s="191" t="s">
        <v>173</v>
      </c>
      <c r="E86" s="192" t="s">
        <v>2711</v>
      </c>
      <c r="F86" s="193" t="s">
        <v>2712</v>
      </c>
      <c r="G86" s="194" t="s">
        <v>2708</v>
      </c>
      <c r="H86" s="195">
        <v>4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178</v>
      </c>
      <c r="AT86" s="22" t="s">
        <v>173</v>
      </c>
      <c r="AU86" s="22" t="s">
        <v>77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178</v>
      </c>
      <c r="BM86" s="22" t="s">
        <v>110</v>
      </c>
    </row>
    <row r="87" spans="2:65" s="1" customFormat="1" ht="22.5" customHeight="1">
      <c r="B87" s="39"/>
      <c r="C87" s="191" t="s">
        <v>207</v>
      </c>
      <c r="D87" s="191" t="s">
        <v>173</v>
      </c>
      <c r="E87" s="192" t="s">
        <v>2713</v>
      </c>
      <c r="F87" s="193" t="s">
        <v>2714</v>
      </c>
      <c r="G87" s="194" t="s">
        <v>285</v>
      </c>
      <c r="H87" s="195">
        <v>31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178</v>
      </c>
      <c r="AT87" s="22" t="s">
        <v>173</v>
      </c>
      <c r="AU87" s="22" t="s">
        <v>77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178</v>
      </c>
      <c r="BM87" s="22" t="s">
        <v>241</v>
      </c>
    </row>
    <row r="88" spans="2:65" s="1" customFormat="1" ht="22.5" customHeight="1">
      <c r="B88" s="39"/>
      <c r="C88" s="191" t="s">
        <v>212</v>
      </c>
      <c r="D88" s="191" t="s">
        <v>173</v>
      </c>
      <c r="E88" s="192" t="s">
        <v>2715</v>
      </c>
      <c r="F88" s="193" t="s">
        <v>2716</v>
      </c>
      <c r="G88" s="194" t="s">
        <v>285</v>
      </c>
      <c r="H88" s="195">
        <v>18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178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178</v>
      </c>
      <c r="BM88" s="22" t="s">
        <v>249</v>
      </c>
    </row>
    <row r="89" spans="2:65" s="1" customFormat="1" ht="22.5" customHeight="1">
      <c r="B89" s="39"/>
      <c r="C89" s="191" t="s">
        <v>216</v>
      </c>
      <c r="D89" s="191" t="s">
        <v>173</v>
      </c>
      <c r="E89" s="192" t="s">
        <v>2717</v>
      </c>
      <c r="F89" s="193" t="s">
        <v>2718</v>
      </c>
      <c r="G89" s="194" t="s">
        <v>285</v>
      </c>
      <c r="H89" s="195">
        <v>14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178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178</v>
      </c>
      <c r="BM89" s="22" t="s">
        <v>259</v>
      </c>
    </row>
    <row r="90" spans="2:65" s="1" customFormat="1" ht="22.5" customHeight="1">
      <c r="B90" s="39"/>
      <c r="C90" s="191" t="s">
        <v>223</v>
      </c>
      <c r="D90" s="191" t="s">
        <v>173</v>
      </c>
      <c r="E90" s="192" t="s">
        <v>2719</v>
      </c>
      <c r="F90" s="193" t="s">
        <v>2720</v>
      </c>
      <c r="G90" s="194" t="s">
        <v>411</v>
      </c>
      <c r="H90" s="195">
        <v>320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178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178</v>
      </c>
      <c r="BM90" s="22" t="s">
        <v>276</v>
      </c>
    </row>
    <row r="91" spans="2:65" s="1" customFormat="1" ht="22.5" customHeight="1">
      <c r="B91" s="39"/>
      <c r="C91" s="191" t="s">
        <v>228</v>
      </c>
      <c r="D91" s="191" t="s">
        <v>173</v>
      </c>
      <c r="E91" s="192" t="s">
        <v>2721</v>
      </c>
      <c r="F91" s="193" t="s">
        <v>2722</v>
      </c>
      <c r="G91" s="194" t="s">
        <v>411</v>
      </c>
      <c r="H91" s="195">
        <v>320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178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178</v>
      </c>
      <c r="BM91" s="22" t="s">
        <v>289</v>
      </c>
    </row>
    <row r="92" spans="2:65" s="1" customFormat="1" ht="31.5" customHeight="1">
      <c r="B92" s="39"/>
      <c r="C92" s="191" t="s">
        <v>110</v>
      </c>
      <c r="D92" s="191" t="s">
        <v>173</v>
      </c>
      <c r="E92" s="192" t="s">
        <v>2723</v>
      </c>
      <c r="F92" s="193" t="s">
        <v>2724</v>
      </c>
      <c r="G92" s="194" t="s">
        <v>2708</v>
      </c>
      <c r="H92" s="195">
        <v>4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178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178</v>
      </c>
      <c r="BM92" s="22" t="s">
        <v>299</v>
      </c>
    </row>
    <row r="93" spans="2:65" s="1" customFormat="1" ht="31.5" customHeight="1">
      <c r="B93" s="39"/>
      <c r="C93" s="191" t="s">
        <v>237</v>
      </c>
      <c r="D93" s="191" t="s">
        <v>173</v>
      </c>
      <c r="E93" s="192" t="s">
        <v>2725</v>
      </c>
      <c r="F93" s="193" t="s">
        <v>2726</v>
      </c>
      <c r="G93" s="194" t="s">
        <v>2708</v>
      </c>
      <c r="H93" s="195">
        <v>2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178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178</v>
      </c>
      <c r="BM93" s="22" t="s">
        <v>310</v>
      </c>
    </row>
    <row r="94" spans="2:65" s="1" customFormat="1" ht="22.5" customHeight="1">
      <c r="B94" s="39"/>
      <c r="C94" s="191" t="s">
        <v>241</v>
      </c>
      <c r="D94" s="191" t="s">
        <v>173</v>
      </c>
      <c r="E94" s="192" t="s">
        <v>2727</v>
      </c>
      <c r="F94" s="193" t="s">
        <v>2728</v>
      </c>
      <c r="G94" s="194" t="s">
        <v>411</v>
      </c>
      <c r="H94" s="195">
        <v>30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178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321</v>
      </c>
    </row>
    <row r="95" spans="2:65" s="1" customFormat="1" ht="22.5" customHeight="1">
      <c r="B95" s="39"/>
      <c r="C95" s="191" t="s">
        <v>10</v>
      </c>
      <c r="D95" s="191" t="s">
        <v>173</v>
      </c>
      <c r="E95" s="192" t="s">
        <v>2729</v>
      </c>
      <c r="F95" s="193" t="s">
        <v>2730</v>
      </c>
      <c r="G95" s="194" t="s">
        <v>411</v>
      </c>
      <c r="H95" s="195">
        <v>60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178</v>
      </c>
      <c r="AT95" s="22" t="s">
        <v>173</v>
      </c>
      <c r="AU95" s="22" t="s">
        <v>77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178</v>
      </c>
      <c r="BM95" s="22" t="s">
        <v>333</v>
      </c>
    </row>
    <row r="96" spans="2:65" s="1" customFormat="1" ht="22.5" customHeight="1">
      <c r="B96" s="39"/>
      <c r="C96" s="191" t="s">
        <v>249</v>
      </c>
      <c r="D96" s="191" t="s">
        <v>173</v>
      </c>
      <c r="E96" s="192" t="s">
        <v>2731</v>
      </c>
      <c r="F96" s="193" t="s">
        <v>2732</v>
      </c>
      <c r="G96" s="194" t="s">
        <v>285</v>
      </c>
      <c r="H96" s="195">
        <v>2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178</v>
      </c>
      <c r="AT96" s="22" t="s">
        <v>173</v>
      </c>
      <c r="AU96" s="22" t="s">
        <v>77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178</v>
      </c>
      <c r="BM96" s="22" t="s">
        <v>345</v>
      </c>
    </row>
    <row r="97" spans="2:65" s="1" customFormat="1" ht="22.5" customHeight="1">
      <c r="B97" s="39"/>
      <c r="C97" s="191" t="s">
        <v>253</v>
      </c>
      <c r="D97" s="191" t="s">
        <v>173</v>
      </c>
      <c r="E97" s="192" t="s">
        <v>2733</v>
      </c>
      <c r="F97" s="193" t="s">
        <v>2734</v>
      </c>
      <c r="G97" s="194" t="s">
        <v>2708</v>
      </c>
      <c r="H97" s="195">
        <v>60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178</v>
      </c>
      <c r="AT97" s="22" t="s">
        <v>173</v>
      </c>
      <c r="AU97" s="22" t="s">
        <v>77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178</v>
      </c>
      <c r="BM97" s="22" t="s">
        <v>355</v>
      </c>
    </row>
    <row r="98" spans="2:65" s="1" customFormat="1" ht="22.5" customHeight="1">
      <c r="B98" s="39"/>
      <c r="C98" s="191" t="s">
        <v>259</v>
      </c>
      <c r="D98" s="191" t="s">
        <v>173</v>
      </c>
      <c r="E98" s="192" t="s">
        <v>2735</v>
      </c>
      <c r="F98" s="193" t="s">
        <v>2736</v>
      </c>
      <c r="G98" s="194" t="s">
        <v>411</v>
      </c>
      <c r="H98" s="195">
        <v>10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178</v>
      </c>
      <c r="AT98" s="22" t="s">
        <v>173</v>
      </c>
      <c r="AU98" s="22" t="s">
        <v>77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178</v>
      </c>
      <c r="BM98" s="22" t="s">
        <v>369</v>
      </c>
    </row>
    <row r="99" spans="2:65" s="1" customFormat="1" ht="22.5" customHeight="1">
      <c r="B99" s="39"/>
      <c r="C99" s="191" t="s">
        <v>266</v>
      </c>
      <c r="D99" s="191" t="s">
        <v>173</v>
      </c>
      <c r="E99" s="192" t="s">
        <v>2737</v>
      </c>
      <c r="F99" s="193" t="s">
        <v>2738</v>
      </c>
      <c r="G99" s="194" t="s">
        <v>411</v>
      </c>
      <c r="H99" s="195">
        <v>10</v>
      </c>
      <c r="I99" s="196"/>
      <c r="J99" s="197">
        <f t="shared" si="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178</v>
      </c>
      <c r="AT99" s="22" t="s">
        <v>173</v>
      </c>
      <c r="AU99" s="22" t="s">
        <v>77</v>
      </c>
      <c r="AY99" s="22" t="s">
        <v>171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77</v>
      </c>
      <c r="BK99" s="202">
        <f t="shared" si="9"/>
        <v>0</v>
      </c>
      <c r="BL99" s="22" t="s">
        <v>178</v>
      </c>
      <c r="BM99" s="22" t="s">
        <v>379</v>
      </c>
    </row>
    <row r="100" spans="2:65" s="1" customFormat="1" ht="22.5" customHeight="1">
      <c r="B100" s="39"/>
      <c r="C100" s="191" t="s">
        <v>276</v>
      </c>
      <c r="D100" s="191" t="s">
        <v>173</v>
      </c>
      <c r="E100" s="192" t="s">
        <v>2739</v>
      </c>
      <c r="F100" s="193" t="s">
        <v>2740</v>
      </c>
      <c r="G100" s="194" t="s">
        <v>2741</v>
      </c>
      <c r="H100" s="195">
        <v>20</v>
      </c>
      <c r="I100" s="196"/>
      <c r="J100" s="197">
        <f t="shared" si="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178</v>
      </c>
      <c r="AT100" s="22" t="s">
        <v>173</v>
      </c>
      <c r="AU100" s="22" t="s">
        <v>77</v>
      </c>
      <c r="AY100" s="22" t="s">
        <v>171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77</v>
      </c>
      <c r="BK100" s="202">
        <f t="shared" si="9"/>
        <v>0</v>
      </c>
      <c r="BL100" s="22" t="s">
        <v>178</v>
      </c>
      <c r="BM100" s="22" t="s">
        <v>391</v>
      </c>
    </row>
    <row r="101" spans="2:65" s="1" customFormat="1" ht="22.5" customHeight="1">
      <c r="B101" s="39"/>
      <c r="C101" s="191" t="s">
        <v>9</v>
      </c>
      <c r="D101" s="191" t="s">
        <v>173</v>
      </c>
      <c r="E101" s="192" t="s">
        <v>2742</v>
      </c>
      <c r="F101" s="193" t="s">
        <v>2743</v>
      </c>
      <c r="G101" s="194" t="s">
        <v>2708</v>
      </c>
      <c r="H101" s="195">
        <v>10</v>
      </c>
      <c r="I101" s="196"/>
      <c r="J101" s="197">
        <f t="shared" si="0"/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 t="shared" si="1"/>
        <v>0</v>
      </c>
      <c r="Q101" s="200">
        <v>0</v>
      </c>
      <c r="R101" s="200">
        <f t="shared" si="2"/>
        <v>0</v>
      </c>
      <c r="S101" s="200">
        <v>0</v>
      </c>
      <c r="T101" s="201">
        <f t="shared" si="3"/>
        <v>0</v>
      </c>
      <c r="AR101" s="22" t="s">
        <v>178</v>
      </c>
      <c r="AT101" s="22" t="s">
        <v>173</v>
      </c>
      <c r="AU101" s="22" t="s">
        <v>77</v>
      </c>
      <c r="AY101" s="22" t="s">
        <v>171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77</v>
      </c>
      <c r="BK101" s="202">
        <f t="shared" si="9"/>
        <v>0</v>
      </c>
      <c r="BL101" s="22" t="s">
        <v>178</v>
      </c>
      <c r="BM101" s="22" t="s">
        <v>402</v>
      </c>
    </row>
    <row r="102" spans="2:65" s="1" customFormat="1" ht="22.5" customHeight="1">
      <c r="B102" s="39"/>
      <c r="C102" s="191" t="s">
        <v>289</v>
      </c>
      <c r="D102" s="191" t="s">
        <v>173</v>
      </c>
      <c r="E102" s="192" t="s">
        <v>2744</v>
      </c>
      <c r="F102" s="193" t="s">
        <v>2745</v>
      </c>
      <c r="G102" s="194" t="s">
        <v>219</v>
      </c>
      <c r="H102" s="195">
        <v>2</v>
      </c>
      <c r="I102" s="196"/>
      <c r="J102" s="197">
        <f t="shared" si="0"/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 t="shared" si="1"/>
        <v>0</v>
      </c>
      <c r="Q102" s="200">
        <v>0</v>
      </c>
      <c r="R102" s="200">
        <f t="shared" si="2"/>
        <v>0</v>
      </c>
      <c r="S102" s="200">
        <v>0</v>
      </c>
      <c r="T102" s="201">
        <f t="shared" si="3"/>
        <v>0</v>
      </c>
      <c r="AR102" s="22" t="s">
        <v>178</v>
      </c>
      <c r="AT102" s="22" t="s">
        <v>173</v>
      </c>
      <c r="AU102" s="22" t="s">
        <v>77</v>
      </c>
      <c r="AY102" s="22" t="s">
        <v>171</v>
      </c>
      <c r="BE102" s="202">
        <f t="shared" si="4"/>
        <v>0</v>
      </c>
      <c r="BF102" s="202">
        <f t="shared" si="5"/>
        <v>0</v>
      </c>
      <c r="BG102" s="202">
        <f t="shared" si="6"/>
        <v>0</v>
      </c>
      <c r="BH102" s="202">
        <f t="shared" si="7"/>
        <v>0</v>
      </c>
      <c r="BI102" s="202">
        <f t="shared" si="8"/>
        <v>0</v>
      </c>
      <c r="BJ102" s="22" t="s">
        <v>77</v>
      </c>
      <c r="BK102" s="202">
        <f t="shared" si="9"/>
        <v>0</v>
      </c>
      <c r="BL102" s="22" t="s">
        <v>178</v>
      </c>
      <c r="BM102" s="22" t="s">
        <v>419</v>
      </c>
    </row>
    <row r="103" spans="2:65" s="10" customFormat="1" ht="37.35" customHeight="1">
      <c r="B103" s="174"/>
      <c r="C103" s="175"/>
      <c r="D103" s="188" t="s">
        <v>68</v>
      </c>
      <c r="E103" s="246" t="s">
        <v>2746</v>
      </c>
      <c r="F103" s="246" t="s">
        <v>2747</v>
      </c>
      <c r="G103" s="175"/>
      <c r="H103" s="175"/>
      <c r="I103" s="178"/>
      <c r="J103" s="247">
        <f>BK103</f>
        <v>0</v>
      </c>
      <c r="K103" s="175"/>
      <c r="L103" s="180"/>
      <c r="M103" s="181"/>
      <c r="N103" s="182"/>
      <c r="O103" s="182"/>
      <c r="P103" s="183">
        <f>SUM(P104:P132)</f>
        <v>0</v>
      </c>
      <c r="Q103" s="182"/>
      <c r="R103" s="183">
        <f>SUM(R104:R132)</f>
        <v>0</v>
      </c>
      <c r="S103" s="182"/>
      <c r="T103" s="184">
        <f>SUM(T104:T132)</f>
        <v>0</v>
      </c>
      <c r="AR103" s="185" t="s">
        <v>77</v>
      </c>
      <c r="AT103" s="186" t="s">
        <v>68</v>
      </c>
      <c r="AU103" s="186" t="s">
        <v>69</v>
      </c>
      <c r="AY103" s="185" t="s">
        <v>171</v>
      </c>
      <c r="BK103" s="187">
        <f>SUM(BK104:BK132)</f>
        <v>0</v>
      </c>
    </row>
    <row r="104" spans="2:65" s="1" customFormat="1" ht="22.5" customHeight="1">
      <c r="B104" s="39"/>
      <c r="C104" s="191" t="s">
        <v>294</v>
      </c>
      <c r="D104" s="191" t="s">
        <v>173</v>
      </c>
      <c r="E104" s="192" t="s">
        <v>2748</v>
      </c>
      <c r="F104" s="193" t="s">
        <v>2749</v>
      </c>
      <c r="G104" s="194" t="s">
        <v>411</v>
      </c>
      <c r="H104" s="195">
        <v>60</v>
      </c>
      <c r="I104" s="196"/>
      <c r="J104" s="197">
        <f t="shared" ref="J104:J132" si="10">ROUND(I104*H104,2)</f>
        <v>0</v>
      </c>
      <c r="K104" s="193" t="s">
        <v>21</v>
      </c>
      <c r="L104" s="59"/>
      <c r="M104" s="198" t="s">
        <v>21</v>
      </c>
      <c r="N104" s="199" t="s">
        <v>40</v>
      </c>
      <c r="O104" s="40"/>
      <c r="P104" s="200">
        <f t="shared" ref="P104:P132" si="11">O104*H104</f>
        <v>0</v>
      </c>
      <c r="Q104" s="200">
        <v>0</v>
      </c>
      <c r="R104" s="200">
        <f t="shared" ref="R104:R132" si="12">Q104*H104</f>
        <v>0</v>
      </c>
      <c r="S104" s="200">
        <v>0</v>
      </c>
      <c r="T104" s="201">
        <f t="shared" ref="T104:T132" si="13">S104*H104</f>
        <v>0</v>
      </c>
      <c r="AR104" s="22" t="s">
        <v>178</v>
      </c>
      <c r="AT104" s="22" t="s">
        <v>173</v>
      </c>
      <c r="AU104" s="22" t="s">
        <v>77</v>
      </c>
      <c r="AY104" s="22" t="s">
        <v>171</v>
      </c>
      <c r="BE104" s="202">
        <f t="shared" ref="BE104:BE132" si="14">IF(N104="základní",J104,0)</f>
        <v>0</v>
      </c>
      <c r="BF104" s="202">
        <f t="shared" ref="BF104:BF132" si="15">IF(N104="snížená",J104,0)</f>
        <v>0</v>
      </c>
      <c r="BG104" s="202">
        <f t="shared" ref="BG104:BG132" si="16">IF(N104="zákl. přenesená",J104,0)</f>
        <v>0</v>
      </c>
      <c r="BH104" s="202">
        <f t="shared" ref="BH104:BH132" si="17">IF(N104="sníž. přenesená",J104,0)</f>
        <v>0</v>
      </c>
      <c r="BI104" s="202">
        <f t="shared" ref="BI104:BI132" si="18">IF(N104="nulová",J104,0)</f>
        <v>0</v>
      </c>
      <c r="BJ104" s="22" t="s">
        <v>77</v>
      </c>
      <c r="BK104" s="202">
        <f t="shared" ref="BK104:BK132" si="19">ROUND(I104*H104,2)</f>
        <v>0</v>
      </c>
      <c r="BL104" s="22" t="s">
        <v>178</v>
      </c>
      <c r="BM104" s="22" t="s">
        <v>432</v>
      </c>
    </row>
    <row r="105" spans="2:65" s="1" customFormat="1" ht="22.5" customHeight="1">
      <c r="B105" s="39"/>
      <c r="C105" s="191" t="s">
        <v>294</v>
      </c>
      <c r="D105" s="191" t="s">
        <v>173</v>
      </c>
      <c r="E105" s="192" t="s">
        <v>2750</v>
      </c>
      <c r="F105" s="193" t="s">
        <v>2751</v>
      </c>
      <c r="G105" s="194" t="s">
        <v>411</v>
      </c>
      <c r="H105" s="195">
        <v>80</v>
      </c>
      <c r="I105" s="196"/>
      <c r="J105" s="197">
        <f t="shared" si="10"/>
        <v>0</v>
      </c>
      <c r="K105" s="193" t="s">
        <v>21</v>
      </c>
      <c r="L105" s="59"/>
      <c r="M105" s="198" t="s">
        <v>21</v>
      </c>
      <c r="N105" s="199" t="s">
        <v>40</v>
      </c>
      <c r="O105" s="40"/>
      <c r="P105" s="200">
        <f t="shared" si="11"/>
        <v>0</v>
      </c>
      <c r="Q105" s="200">
        <v>0</v>
      </c>
      <c r="R105" s="200">
        <f t="shared" si="12"/>
        <v>0</v>
      </c>
      <c r="S105" s="200">
        <v>0</v>
      </c>
      <c r="T105" s="201">
        <f t="shared" si="13"/>
        <v>0</v>
      </c>
      <c r="AR105" s="22" t="s">
        <v>178</v>
      </c>
      <c r="AT105" s="22" t="s">
        <v>173</v>
      </c>
      <c r="AU105" s="22" t="s">
        <v>77</v>
      </c>
      <c r="AY105" s="22" t="s">
        <v>171</v>
      </c>
      <c r="BE105" s="202">
        <f t="shared" si="14"/>
        <v>0</v>
      </c>
      <c r="BF105" s="202">
        <f t="shared" si="15"/>
        <v>0</v>
      </c>
      <c r="BG105" s="202">
        <f t="shared" si="16"/>
        <v>0</v>
      </c>
      <c r="BH105" s="202">
        <f t="shared" si="17"/>
        <v>0</v>
      </c>
      <c r="BI105" s="202">
        <f t="shared" si="18"/>
        <v>0</v>
      </c>
      <c r="BJ105" s="22" t="s">
        <v>77</v>
      </c>
      <c r="BK105" s="202">
        <f t="shared" si="19"/>
        <v>0</v>
      </c>
      <c r="BL105" s="22" t="s">
        <v>178</v>
      </c>
      <c r="BM105" s="22" t="s">
        <v>447</v>
      </c>
    </row>
    <row r="106" spans="2:65" s="1" customFormat="1" ht="22.5" customHeight="1">
      <c r="B106" s="39"/>
      <c r="C106" s="191" t="s">
        <v>299</v>
      </c>
      <c r="D106" s="191" t="s">
        <v>173</v>
      </c>
      <c r="E106" s="192" t="s">
        <v>2752</v>
      </c>
      <c r="F106" s="193" t="s">
        <v>2753</v>
      </c>
      <c r="G106" s="194" t="s">
        <v>411</v>
      </c>
      <c r="H106" s="195">
        <v>60</v>
      </c>
      <c r="I106" s="196"/>
      <c r="J106" s="197">
        <f t="shared" si="10"/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 t="shared" si="11"/>
        <v>0</v>
      </c>
      <c r="Q106" s="200">
        <v>0</v>
      </c>
      <c r="R106" s="200">
        <f t="shared" si="12"/>
        <v>0</v>
      </c>
      <c r="S106" s="200">
        <v>0</v>
      </c>
      <c r="T106" s="201">
        <f t="shared" si="13"/>
        <v>0</v>
      </c>
      <c r="AR106" s="22" t="s">
        <v>178</v>
      </c>
      <c r="AT106" s="22" t="s">
        <v>173</v>
      </c>
      <c r="AU106" s="22" t="s">
        <v>77</v>
      </c>
      <c r="AY106" s="22" t="s">
        <v>171</v>
      </c>
      <c r="BE106" s="202">
        <f t="shared" si="14"/>
        <v>0</v>
      </c>
      <c r="BF106" s="202">
        <f t="shared" si="15"/>
        <v>0</v>
      </c>
      <c r="BG106" s="202">
        <f t="shared" si="16"/>
        <v>0</v>
      </c>
      <c r="BH106" s="202">
        <f t="shared" si="17"/>
        <v>0</v>
      </c>
      <c r="BI106" s="202">
        <f t="shared" si="18"/>
        <v>0</v>
      </c>
      <c r="BJ106" s="22" t="s">
        <v>77</v>
      </c>
      <c r="BK106" s="202">
        <f t="shared" si="19"/>
        <v>0</v>
      </c>
      <c r="BL106" s="22" t="s">
        <v>178</v>
      </c>
      <c r="BM106" s="22" t="s">
        <v>462</v>
      </c>
    </row>
    <row r="107" spans="2:65" s="1" customFormat="1" ht="22.5" customHeight="1">
      <c r="B107" s="39"/>
      <c r="C107" s="191" t="s">
        <v>305</v>
      </c>
      <c r="D107" s="191" t="s">
        <v>173</v>
      </c>
      <c r="E107" s="192" t="s">
        <v>2754</v>
      </c>
      <c r="F107" s="193" t="s">
        <v>2755</v>
      </c>
      <c r="G107" s="194" t="s">
        <v>411</v>
      </c>
      <c r="H107" s="195">
        <v>180</v>
      </c>
      <c r="I107" s="196"/>
      <c r="J107" s="197">
        <f t="shared" si="10"/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 t="shared" si="11"/>
        <v>0</v>
      </c>
      <c r="Q107" s="200">
        <v>0</v>
      </c>
      <c r="R107" s="200">
        <f t="shared" si="12"/>
        <v>0</v>
      </c>
      <c r="S107" s="200">
        <v>0</v>
      </c>
      <c r="T107" s="201">
        <f t="shared" si="13"/>
        <v>0</v>
      </c>
      <c r="AR107" s="22" t="s">
        <v>178</v>
      </c>
      <c r="AT107" s="22" t="s">
        <v>173</v>
      </c>
      <c r="AU107" s="22" t="s">
        <v>77</v>
      </c>
      <c r="AY107" s="22" t="s">
        <v>171</v>
      </c>
      <c r="BE107" s="202">
        <f t="shared" si="14"/>
        <v>0</v>
      </c>
      <c r="BF107" s="202">
        <f t="shared" si="15"/>
        <v>0</v>
      </c>
      <c r="BG107" s="202">
        <f t="shared" si="16"/>
        <v>0</v>
      </c>
      <c r="BH107" s="202">
        <f t="shared" si="17"/>
        <v>0</v>
      </c>
      <c r="BI107" s="202">
        <f t="shared" si="18"/>
        <v>0</v>
      </c>
      <c r="BJ107" s="22" t="s">
        <v>77</v>
      </c>
      <c r="BK107" s="202">
        <f t="shared" si="19"/>
        <v>0</v>
      </c>
      <c r="BL107" s="22" t="s">
        <v>178</v>
      </c>
      <c r="BM107" s="22" t="s">
        <v>479</v>
      </c>
    </row>
    <row r="108" spans="2:65" s="1" customFormat="1" ht="22.5" customHeight="1">
      <c r="B108" s="39"/>
      <c r="C108" s="191" t="s">
        <v>310</v>
      </c>
      <c r="D108" s="191" t="s">
        <v>173</v>
      </c>
      <c r="E108" s="192" t="s">
        <v>2756</v>
      </c>
      <c r="F108" s="193" t="s">
        <v>2757</v>
      </c>
      <c r="G108" s="194" t="s">
        <v>411</v>
      </c>
      <c r="H108" s="195">
        <v>40</v>
      </c>
      <c r="I108" s="196"/>
      <c r="J108" s="197">
        <f t="shared" si="10"/>
        <v>0</v>
      </c>
      <c r="K108" s="193" t="s">
        <v>21</v>
      </c>
      <c r="L108" s="59"/>
      <c r="M108" s="198" t="s">
        <v>21</v>
      </c>
      <c r="N108" s="199" t="s">
        <v>40</v>
      </c>
      <c r="O108" s="40"/>
      <c r="P108" s="200">
        <f t="shared" si="11"/>
        <v>0</v>
      </c>
      <c r="Q108" s="200">
        <v>0</v>
      </c>
      <c r="R108" s="200">
        <f t="shared" si="12"/>
        <v>0</v>
      </c>
      <c r="S108" s="200">
        <v>0</v>
      </c>
      <c r="T108" s="201">
        <f t="shared" si="13"/>
        <v>0</v>
      </c>
      <c r="AR108" s="22" t="s">
        <v>178</v>
      </c>
      <c r="AT108" s="22" t="s">
        <v>173</v>
      </c>
      <c r="AU108" s="22" t="s">
        <v>77</v>
      </c>
      <c r="AY108" s="22" t="s">
        <v>171</v>
      </c>
      <c r="BE108" s="202">
        <f t="shared" si="14"/>
        <v>0</v>
      </c>
      <c r="BF108" s="202">
        <f t="shared" si="15"/>
        <v>0</v>
      </c>
      <c r="BG108" s="202">
        <f t="shared" si="16"/>
        <v>0</v>
      </c>
      <c r="BH108" s="202">
        <f t="shared" si="17"/>
        <v>0</v>
      </c>
      <c r="BI108" s="202">
        <f t="shared" si="18"/>
        <v>0</v>
      </c>
      <c r="BJ108" s="22" t="s">
        <v>77</v>
      </c>
      <c r="BK108" s="202">
        <f t="shared" si="19"/>
        <v>0</v>
      </c>
      <c r="BL108" s="22" t="s">
        <v>178</v>
      </c>
      <c r="BM108" s="22" t="s">
        <v>490</v>
      </c>
    </row>
    <row r="109" spans="2:65" s="1" customFormat="1" ht="22.5" customHeight="1">
      <c r="B109" s="39"/>
      <c r="C109" s="191" t="s">
        <v>315</v>
      </c>
      <c r="D109" s="191" t="s">
        <v>173</v>
      </c>
      <c r="E109" s="192" t="s">
        <v>2758</v>
      </c>
      <c r="F109" s="193" t="s">
        <v>2759</v>
      </c>
      <c r="G109" s="194" t="s">
        <v>411</v>
      </c>
      <c r="H109" s="195">
        <v>20</v>
      </c>
      <c r="I109" s="196"/>
      <c r="J109" s="197">
        <f t="shared" si="10"/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 t="shared" si="11"/>
        <v>0</v>
      </c>
      <c r="Q109" s="200">
        <v>0</v>
      </c>
      <c r="R109" s="200">
        <f t="shared" si="12"/>
        <v>0</v>
      </c>
      <c r="S109" s="200">
        <v>0</v>
      </c>
      <c r="T109" s="201">
        <f t="shared" si="13"/>
        <v>0</v>
      </c>
      <c r="AR109" s="22" t="s">
        <v>178</v>
      </c>
      <c r="AT109" s="22" t="s">
        <v>173</v>
      </c>
      <c r="AU109" s="22" t="s">
        <v>77</v>
      </c>
      <c r="AY109" s="22" t="s">
        <v>171</v>
      </c>
      <c r="BE109" s="202">
        <f t="shared" si="14"/>
        <v>0</v>
      </c>
      <c r="BF109" s="202">
        <f t="shared" si="15"/>
        <v>0</v>
      </c>
      <c r="BG109" s="202">
        <f t="shared" si="16"/>
        <v>0</v>
      </c>
      <c r="BH109" s="202">
        <f t="shared" si="17"/>
        <v>0</v>
      </c>
      <c r="BI109" s="202">
        <f t="shared" si="18"/>
        <v>0</v>
      </c>
      <c r="BJ109" s="22" t="s">
        <v>77</v>
      </c>
      <c r="BK109" s="202">
        <f t="shared" si="19"/>
        <v>0</v>
      </c>
      <c r="BL109" s="22" t="s">
        <v>178</v>
      </c>
      <c r="BM109" s="22" t="s">
        <v>498</v>
      </c>
    </row>
    <row r="110" spans="2:65" s="1" customFormat="1" ht="22.5" customHeight="1">
      <c r="B110" s="39"/>
      <c r="C110" s="191" t="s">
        <v>321</v>
      </c>
      <c r="D110" s="191" t="s">
        <v>173</v>
      </c>
      <c r="E110" s="192" t="s">
        <v>2760</v>
      </c>
      <c r="F110" s="193" t="s">
        <v>2761</v>
      </c>
      <c r="G110" s="194" t="s">
        <v>411</v>
      </c>
      <c r="H110" s="195">
        <v>60</v>
      </c>
      <c r="I110" s="196"/>
      <c r="J110" s="197">
        <f t="shared" si="10"/>
        <v>0</v>
      </c>
      <c r="K110" s="193" t="s">
        <v>21</v>
      </c>
      <c r="L110" s="59"/>
      <c r="M110" s="198" t="s">
        <v>21</v>
      </c>
      <c r="N110" s="199" t="s">
        <v>40</v>
      </c>
      <c r="O110" s="40"/>
      <c r="P110" s="200">
        <f t="shared" si="11"/>
        <v>0</v>
      </c>
      <c r="Q110" s="200">
        <v>0</v>
      </c>
      <c r="R110" s="200">
        <f t="shared" si="12"/>
        <v>0</v>
      </c>
      <c r="S110" s="200">
        <v>0</v>
      </c>
      <c r="T110" s="201">
        <f t="shared" si="13"/>
        <v>0</v>
      </c>
      <c r="AR110" s="22" t="s">
        <v>178</v>
      </c>
      <c r="AT110" s="22" t="s">
        <v>173</v>
      </c>
      <c r="AU110" s="22" t="s">
        <v>77</v>
      </c>
      <c r="AY110" s="22" t="s">
        <v>171</v>
      </c>
      <c r="BE110" s="202">
        <f t="shared" si="14"/>
        <v>0</v>
      </c>
      <c r="BF110" s="202">
        <f t="shared" si="15"/>
        <v>0</v>
      </c>
      <c r="BG110" s="202">
        <f t="shared" si="16"/>
        <v>0</v>
      </c>
      <c r="BH110" s="202">
        <f t="shared" si="17"/>
        <v>0</v>
      </c>
      <c r="BI110" s="202">
        <f t="shared" si="18"/>
        <v>0</v>
      </c>
      <c r="BJ110" s="22" t="s">
        <v>77</v>
      </c>
      <c r="BK110" s="202">
        <f t="shared" si="19"/>
        <v>0</v>
      </c>
      <c r="BL110" s="22" t="s">
        <v>178</v>
      </c>
      <c r="BM110" s="22" t="s">
        <v>509</v>
      </c>
    </row>
    <row r="111" spans="2:65" s="1" customFormat="1" ht="22.5" customHeight="1">
      <c r="B111" s="39"/>
      <c r="C111" s="191" t="s">
        <v>327</v>
      </c>
      <c r="D111" s="191" t="s">
        <v>173</v>
      </c>
      <c r="E111" s="192" t="s">
        <v>2762</v>
      </c>
      <c r="F111" s="193" t="s">
        <v>2734</v>
      </c>
      <c r="G111" s="194" t="s">
        <v>2708</v>
      </c>
      <c r="H111" s="195">
        <v>60</v>
      </c>
      <c r="I111" s="196"/>
      <c r="J111" s="197">
        <f t="shared" si="10"/>
        <v>0</v>
      </c>
      <c r="K111" s="193" t="s">
        <v>21</v>
      </c>
      <c r="L111" s="59"/>
      <c r="M111" s="198" t="s">
        <v>21</v>
      </c>
      <c r="N111" s="199" t="s">
        <v>40</v>
      </c>
      <c r="O111" s="40"/>
      <c r="P111" s="200">
        <f t="shared" si="11"/>
        <v>0</v>
      </c>
      <c r="Q111" s="200">
        <v>0</v>
      </c>
      <c r="R111" s="200">
        <f t="shared" si="12"/>
        <v>0</v>
      </c>
      <c r="S111" s="200">
        <v>0</v>
      </c>
      <c r="T111" s="201">
        <f t="shared" si="13"/>
        <v>0</v>
      </c>
      <c r="AR111" s="22" t="s">
        <v>178</v>
      </c>
      <c r="AT111" s="22" t="s">
        <v>173</v>
      </c>
      <c r="AU111" s="22" t="s">
        <v>77</v>
      </c>
      <c r="AY111" s="22" t="s">
        <v>171</v>
      </c>
      <c r="BE111" s="202">
        <f t="shared" si="14"/>
        <v>0</v>
      </c>
      <c r="BF111" s="202">
        <f t="shared" si="15"/>
        <v>0</v>
      </c>
      <c r="BG111" s="202">
        <f t="shared" si="16"/>
        <v>0</v>
      </c>
      <c r="BH111" s="202">
        <f t="shared" si="17"/>
        <v>0</v>
      </c>
      <c r="BI111" s="202">
        <f t="shared" si="18"/>
        <v>0</v>
      </c>
      <c r="BJ111" s="22" t="s">
        <v>77</v>
      </c>
      <c r="BK111" s="202">
        <f t="shared" si="19"/>
        <v>0</v>
      </c>
      <c r="BL111" s="22" t="s">
        <v>178</v>
      </c>
      <c r="BM111" s="22" t="s">
        <v>521</v>
      </c>
    </row>
    <row r="112" spans="2:65" s="1" customFormat="1" ht="22.5" customHeight="1">
      <c r="B112" s="39"/>
      <c r="C112" s="191" t="s">
        <v>333</v>
      </c>
      <c r="D112" s="191" t="s">
        <v>173</v>
      </c>
      <c r="E112" s="192" t="s">
        <v>2763</v>
      </c>
      <c r="F112" s="193" t="s">
        <v>2764</v>
      </c>
      <c r="G112" s="194" t="s">
        <v>411</v>
      </c>
      <c r="H112" s="195">
        <v>60</v>
      </c>
      <c r="I112" s="196"/>
      <c r="J112" s="197">
        <f t="shared" si="10"/>
        <v>0</v>
      </c>
      <c r="K112" s="193" t="s">
        <v>21</v>
      </c>
      <c r="L112" s="59"/>
      <c r="M112" s="198" t="s">
        <v>21</v>
      </c>
      <c r="N112" s="199" t="s">
        <v>40</v>
      </c>
      <c r="O112" s="40"/>
      <c r="P112" s="200">
        <f t="shared" si="11"/>
        <v>0</v>
      </c>
      <c r="Q112" s="200">
        <v>0</v>
      </c>
      <c r="R112" s="200">
        <f t="shared" si="12"/>
        <v>0</v>
      </c>
      <c r="S112" s="200">
        <v>0</v>
      </c>
      <c r="T112" s="201">
        <f t="shared" si="13"/>
        <v>0</v>
      </c>
      <c r="AR112" s="22" t="s">
        <v>178</v>
      </c>
      <c r="AT112" s="22" t="s">
        <v>173</v>
      </c>
      <c r="AU112" s="22" t="s">
        <v>77</v>
      </c>
      <c r="AY112" s="22" t="s">
        <v>171</v>
      </c>
      <c r="BE112" s="202">
        <f t="shared" si="14"/>
        <v>0</v>
      </c>
      <c r="BF112" s="202">
        <f t="shared" si="15"/>
        <v>0</v>
      </c>
      <c r="BG112" s="202">
        <f t="shared" si="16"/>
        <v>0</v>
      </c>
      <c r="BH112" s="202">
        <f t="shared" si="17"/>
        <v>0</v>
      </c>
      <c r="BI112" s="202">
        <f t="shared" si="18"/>
        <v>0</v>
      </c>
      <c r="BJ112" s="22" t="s">
        <v>77</v>
      </c>
      <c r="BK112" s="202">
        <f t="shared" si="19"/>
        <v>0</v>
      </c>
      <c r="BL112" s="22" t="s">
        <v>178</v>
      </c>
      <c r="BM112" s="22" t="s">
        <v>534</v>
      </c>
    </row>
    <row r="113" spans="2:65" s="1" customFormat="1" ht="22.5" customHeight="1">
      <c r="B113" s="39"/>
      <c r="C113" s="191" t="s">
        <v>337</v>
      </c>
      <c r="D113" s="191" t="s">
        <v>173</v>
      </c>
      <c r="E113" s="192" t="s">
        <v>2765</v>
      </c>
      <c r="F113" s="193" t="s">
        <v>2766</v>
      </c>
      <c r="G113" s="194" t="s">
        <v>411</v>
      </c>
      <c r="H113" s="195">
        <v>140</v>
      </c>
      <c r="I113" s="196"/>
      <c r="J113" s="197">
        <f t="shared" si="10"/>
        <v>0</v>
      </c>
      <c r="K113" s="193" t="s">
        <v>21</v>
      </c>
      <c r="L113" s="59"/>
      <c r="M113" s="198" t="s">
        <v>21</v>
      </c>
      <c r="N113" s="199" t="s">
        <v>40</v>
      </c>
      <c r="O113" s="40"/>
      <c r="P113" s="200">
        <f t="shared" si="11"/>
        <v>0</v>
      </c>
      <c r="Q113" s="200">
        <v>0</v>
      </c>
      <c r="R113" s="200">
        <f t="shared" si="12"/>
        <v>0</v>
      </c>
      <c r="S113" s="200">
        <v>0</v>
      </c>
      <c r="T113" s="201">
        <f t="shared" si="13"/>
        <v>0</v>
      </c>
      <c r="AR113" s="22" t="s">
        <v>178</v>
      </c>
      <c r="AT113" s="22" t="s">
        <v>173</v>
      </c>
      <c r="AU113" s="22" t="s">
        <v>77</v>
      </c>
      <c r="AY113" s="22" t="s">
        <v>171</v>
      </c>
      <c r="BE113" s="202">
        <f t="shared" si="14"/>
        <v>0</v>
      </c>
      <c r="BF113" s="202">
        <f t="shared" si="15"/>
        <v>0</v>
      </c>
      <c r="BG113" s="202">
        <f t="shared" si="16"/>
        <v>0</v>
      </c>
      <c r="BH113" s="202">
        <f t="shared" si="17"/>
        <v>0</v>
      </c>
      <c r="BI113" s="202">
        <f t="shared" si="18"/>
        <v>0</v>
      </c>
      <c r="BJ113" s="22" t="s">
        <v>77</v>
      </c>
      <c r="BK113" s="202">
        <f t="shared" si="19"/>
        <v>0</v>
      </c>
      <c r="BL113" s="22" t="s">
        <v>178</v>
      </c>
      <c r="BM113" s="22" t="s">
        <v>543</v>
      </c>
    </row>
    <row r="114" spans="2:65" s="1" customFormat="1" ht="22.5" customHeight="1">
      <c r="B114" s="39"/>
      <c r="C114" s="191" t="s">
        <v>345</v>
      </c>
      <c r="D114" s="191" t="s">
        <v>173</v>
      </c>
      <c r="E114" s="192" t="s">
        <v>2767</v>
      </c>
      <c r="F114" s="193" t="s">
        <v>2768</v>
      </c>
      <c r="G114" s="194" t="s">
        <v>411</v>
      </c>
      <c r="H114" s="195">
        <v>180</v>
      </c>
      <c r="I114" s="196"/>
      <c r="J114" s="197">
        <f t="shared" si="10"/>
        <v>0</v>
      </c>
      <c r="K114" s="193" t="s">
        <v>21</v>
      </c>
      <c r="L114" s="59"/>
      <c r="M114" s="198" t="s">
        <v>21</v>
      </c>
      <c r="N114" s="199" t="s">
        <v>40</v>
      </c>
      <c r="O114" s="40"/>
      <c r="P114" s="200">
        <f t="shared" si="11"/>
        <v>0</v>
      </c>
      <c r="Q114" s="200">
        <v>0</v>
      </c>
      <c r="R114" s="200">
        <f t="shared" si="12"/>
        <v>0</v>
      </c>
      <c r="S114" s="200">
        <v>0</v>
      </c>
      <c r="T114" s="201">
        <f t="shared" si="13"/>
        <v>0</v>
      </c>
      <c r="AR114" s="22" t="s">
        <v>178</v>
      </c>
      <c r="AT114" s="22" t="s">
        <v>173</v>
      </c>
      <c r="AU114" s="22" t="s">
        <v>77</v>
      </c>
      <c r="AY114" s="22" t="s">
        <v>171</v>
      </c>
      <c r="BE114" s="202">
        <f t="shared" si="14"/>
        <v>0</v>
      </c>
      <c r="BF114" s="202">
        <f t="shared" si="15"/>
        <v>0</v>
      </c>
      <c r="BG114" s="202">
        <f t="shared" si="16"/>
        <v>0</v>
      </c>
      <c r="BH114" s="202">
        <f t="shared" si="17"/>
        <v>0</v>
      </c>
      <c r="BI114" s="202">
        <f t="shared" si="18"/>
        <v>0</v>
      </c>
      <c r="BJ114" s="22" t="s">
        <v>77</v>
      </c>
      <c r="BK114" s="202">
        <f t="shared" si="19"/>
        <v>0</v>
      </c>
      <c r="BL114" s="22" t="s">
        <v>178</v>
      </c>
      <c r="BM114" s="22" t="s">
        <v>551</v>
      </c>
    </row>
    <row r="115" spans="2:65" s="1" customFormat="1" ht="22.5" customHeight="1">
      <c r="B115" s="39"/>
      <c r="C115" s="191" t="s">
        <v>350</v>
      </c>
      <c r="D115" s="191" t="s">
        <v>173</v>
      </c>
      <c r="E115" s="192" t="s">
        <v>2769</v>
      </c>
      <c r="F115" s="193" t="s">
        <v>2770</v>
      </c>
      <c r="G115" s="194" t="s">
        <v>411</v>
      </c>
      <c r="H115" s="195">
        <v>40</v>
      </c>
      <c r="I115" s="196"/>
      <c r="J115" s="197">
        <f t="shared" si="10"/>
        <v>0</v>
      </c>
      <c r="K115" s="193" t="s">
        <v>21</v>
      </c>
      <c r="L115" s="59"/>
      <c r="M115" s="198" t="s">
        <v>21</v>
      </c>
      <c r="N115" s="199" t="s">
        <v>40</v>
      </c>
      <c r="O115" s="40"/>
      <c r="P115" s="200">
        <f t="shared" si="11"/>
        <v>0</v>
      </c>
      <c r="Q115" s="200">
        <v>0</v>
      </c>
      <c r="R115" s="200">
        <f t="shared" si="12"/>
        <v>0</v>
      </c>
      <c r="S115" s="200">
        <v>0</v>
      </c>
      <c r="T115" s="201">
        <f t="shared" si="13"/>
        <v>0</v>
      </c>
      <c r="AR115" s="22" t="s">
        <v>178</v>
      </c>
      <c r="AT115" s="22" t="s">
        <v>173</v>
      </c>
      <c r="AU115" s="22" t="s">
        <v>77</v>
      </c>
      <c r="AY115" s="22" t="s">
        <v>171</v>
      </c>
      <c r="BE115" s="202">
        <f t="shared" si="14"/>
        <v>0</v>
      </c>
      <c r="BF115" s="202">
        <f t="shared" si="15"/>
        <v>0</v>
      </c>
      <c r="BG115" s="202">
        <f t="shared" si="16"/>
        <v>0</v>
      </c>
      <c r="BH115" s="202">
        <f t="shared" si="17"/>
        <v>0</v>
      </c>
      <c r="BI115" s="202">
        <f t="shared" si="18"/>
        <v>0</v>
      </c>
      <c r="BJ115" s="22" t="s">
        <v>77</v>
      </c>
      <c r="BK115" s="202">
        <f t="shared" si="19"/>
        <v>0</v>
      </c>
      <c r="BL115" s="22" t="s">
        <v>178</v>
      </c>
      <c r="BM115" s="22" t="s">
        <v>593</v>
      </c>
    </row>
    <row r="116" spans="2:65" s="1" customFormat="1" ht="22.5" customHeight="1">
      <c r="B116" s="39"/>
      <c r="C116" s="191" t="s">
        <v>355</v>
      </c>
      <c r="D116" s="191" t="s">
        <v>173</v>
      </c>
      <c r="E116" s="192" t="s">
        <v>2771</v>
      </c>
      <c r="F116" s="193" t="s">
        <v>2772</v>
      </c>
      <c r="G116" s="194" t="s">
        <v>411</v>
      </c>
      <c r="H116" s="195">
        <v>20</v>
      </c>
      <c r="I116" s="196"/>
      <c r="J116" s="197">
        <f t="shared" si="10"/>
        <v>0</v>
      </c>
      <c r="K116" s="193" t="s">
        <v>21</v>
      </c>
      <c r="L116" s="59"/>
      <c r="M116" s="198" t="s">
        <v>21</v>
      </c>
      <c r="N116" s="199" t="s">
        <v>40</v>
      </c>
      <c r="O116" s="40"/>
      <c r="P116" s="200">
        <f t="shared" si="11"/>
        <v>0</v>
      </c>
      <c r="Q116" s="200">
        <v>0</v>
      </c>
      <c r="R116" s="200">
        <f t="shared" si="12"/>
        <v>0</v>
      </c>
      <c r="S116" s="200">
        <v>0</v>
      </c>
      <c r="T116" s="201">
        <f t="shared" si="13"/>
        <v>0</v>
      </c>
      <c r="AR116" s="22" t="s">
        <v>178</v>
      </c>
      <c r="AT116" s="22" t="s">
        <v>173</v>
      </c>
      <c r="AU116" s="22" t="s">
        <v>77</v>
      </c>
      <c r="AY116" s="22" t="s">
        <v>171</v>
      </c>
      <c r="BE116" s="202">
        <f t="shared" si="14"/>
        <v>0</v>
      </c>
      <c r="BF116" s="202">
        <f t="shared" si="15"/>
        <v>0</v>
      </c>
      <c r="BG116" s="202">
        <f t="shared" si="16"/>
        <v>0</v>
      </c>
      <c r="BH116" s="202">
        <f t="shared" si="17"/>
        <v>0</v>
      </c>
      <c r="BI116" s="202">
        <f t="shared" si="18"/>
        <v>0</v>
      </c>
      <c r="BJ116" s="22" t="s">
        <v>77</v>
      </c>
      <c r="BK116" s="202">
        <f t="shared" si="19"/>
        <v>0</v>
      </c>
      <c r="BL116" s="22" t="s">
        <v>178</v>
      </c>
      <c r="BM116" s="22" t="s">
        <v>603</v>
      </c>
    </row>
    <row r="117" spans="2:65" s="1" customFormat="1" ht="22.5" customHeight="1">
      <c r="B117" s="39"/>
      <c r="C117" s="191" t="s">
        <v>360</v>
      </c>
      <c r="D117" s="191" t="s">
        <v>173</v>
      </c>
      <c r="E117" s="192" t="s">
        <v>2773</v>
      </c>
      <c r="F117" s="193" t="s">
        <v>2774</v>
      </c>
      <c r="G117" s="194" t="s">
        <v>411</v>
      </c>
      <c r="H117" s="195">
        <v>60</v>
      </c>
      <c r="I117" s="196"/>
      <c r="J117" s="197">
        <f t="shared" si="10"/>
        <v>0</v>
      </c>
      <c r="K117" s="193" t="s">
        <v>21</v>
      </c>
      <c r="L117" s="59"/>
      <c r="M117" s="198" t="s">
        <v>21</v>
      </c>
      <c r="N117" s="199" t="s">
        <v>40</v>
      </c>
      <c r="O117" s="40"/>
      <c r="P117" s="200">
        <f t="shared" si="11"/>
        <v>0</v>
      </c>
      <c r="Q117" s="200">
        <v>0</v>
      </c>
      <c r="R117" s="200">
        <f t="shared" si="12"/>
        <v>0</v>
      </c>
      <c r="S117" s="200">
        <v>0</v>
      </c>
      <c r="T117" s="201">
        <f t="shared" si="13"/>
        <v>0</v>
      </c>
      <c r="AR117" s="22" t="s">
        <v>178</v>
      </c>
      <c r="AT117" s="22" t="s">
        <v>173</v>
      </c>
      <c r="AU117" s="22" t="s">
        <v>77</v>
      </c>
      <c r="AY117" s="22" t="s">
        <v>171</v>
      </c>
      <c r="BE117" s="202">
        <f t="shared" si="14"/>
        <v>0</v>
      </c>
      <c r="BF117" s="202">
        <f t="shared" si="15"/>
        <v>0</v>
      </c>
      <c r="BG117" s="202">
        <f t="shared" si="16"/>
        <v>0</v>
      </c>
      <c r="BH117" s="202">
        <f t="shared" si="17"/>
        <v>0</v>
      </c>
      <c r="BI117" s="202">
        <f t="shared" si="18"/>
        <v>0</v>
      </c>
      <c r="BJ117" s="22" t="s">
        <v>77</v>
      </c>
      <c r="BK117" s="202">
        <f t="shared" si="19"/>
        <v>0</v>
      </c>
      <c r="BL117" s="22" t="s">
        <v>178</v>
      </c>
      <c r="BM117" s="22" t="s">
        <v>613</v>
      </c>
    </row>
    <row r="118" spans="2:65" s="1" customFormat="1" ht="22.5" customHeight="1">
      <c r="B118" s="39"/>
      <c r="C118" s="191" t="s">
        <v>369</v>
      </c>
      <c r="D118" s="191" t="s">
        <v>173</v>
      </c>
      <c r="E118" s="192" t="s">
        <v>2775</v>
      </c>
      <c r="F118" s="193" t="s">
        <v>2776</v>
      </c>
      <c r="G118" s="194" t="s">
        <v>411</v>
      </c>
      <c r="H118" s="195">
        <v>500</v>
      </c>
      <c r="I118" s="196"/>
      <c r="J118" s="197">
        <f t="shared" si="10"/>
        <v>0</v>
      </c>
      <c r="K118" s="193" t="s">
        <v>21</v>
      </c>
      <c r="L118" s="59"/>
      <c r="M118" s="198" t="s">
        <v>21</v>
      </c>
      <c r="N118" s="199" t="s">
        <v>40</v>
      </c>
      <c r="O118" s="40"/>
      <c r="P118" s="200">
        <f t="shared" si="11"/>
        <v>0</v>
      </c>
      <c r="Q118" s="200">
        <v>0</v>
      </c>
      <c r="R118" s="200">
        <f t="shared" si="12"/>
        <v>0</v>
      </c>
      <c r="S118" s="200">
        <v>0</v>
      </c>
      <c r="T118" s="201">
        <f t="shared" si="13"/>
        <v>0</v>
      </c>
      <c r="AR118" s="22" t="s">
        <v>178</v>
      </c>
      <c r="AT118" s="22" t="s">
        <v>173</v>
      </c>
      <c r="AU118" s="22" t="s">
        <v>77</v>
      </c>
      <c r="AY118" s="22" t="s">
        <v>171</v>
      </c>
      <c r="BE118" s="202">
        <f t="shared" si="14"/>
        <v>0</v>
      </c>
      <c r="BF118" s="202">
        <f t="shared" si="15"/>
        <v>0</v>
      </c>
      <c r="BG118" s="202">
        <f t="shared" si="16"/>
        <v>0</v>
      </c>
      <c r="BH118" s="202">
        <f t="shared" si="17"/>
        <v>0</v>
      </c>
      <c r="BI118" s="202">
        <f t="shared" si="18"/>
        <v>0</v>
      </c>
      <c r="BJ118" s="22" t="s">
        <v>77</v>
      </c>
      <c r="BK118" s="202">
        <f t="shared" si="19"/>
        <v>0</v>
      </c>
      <c r="BL118" s="22" t="s">
        <v>178</v>
      </c>
      <c r="BM118" s="22" t="s">
        <v>621</v>
      </c>
    </row>
    <row r="119" spans="2:65" s="1" customFormat="1" ht="22.5" customHeight="1">
      <c r="B119" s="39"/>
      <c r="C119" s="191" t="s">
        <v>374</v>
      </c>
      <c r="D119" s="191" t="s">
        <v>173</v>
      </c>
      <c r="E119" s="192" t="s">
        <v>2777</v>
      </c>
      <c r="F119" s="193" t="s">
        <v>2778</v>
      </c>
      <c r="G119" s="194" t="s">
        <v>411</v>
      </c>
      <c r="H119" s="195">
        <v>500</v>
      </c>
      <c r="I119" s="196"/>
      <c r="J119" s="197">
        <f t="shared" si="10"/>
        <v>0</v>
      </c>
      <c r="K119" s="193" t="s">
        <v>21</v>
      </c>
      <c r="L119" s="59"/>
      <c r="M119" s="198" t="s">
        <v>21</v>
      </c>
      <c r="N119" s="199" t="s">
        <v>40</v>
      </c>
      <c r="O119" s="40"/>
      <c r="P119" s="200">
        <f t="shared" si="11"/>
        <v>0</v>
      </c>
      <c r="Q119" s="200">
        <v>0</v>
      </c>
      <c r="R119" s="200">
        <f t="shared" si="12"/>
        <v>0</v>
      </c>
      <c r="S119" s="200">
        <v>0</v>
      </c>
      <c r="T119" s="201">
        <f t="shared" si="13"/>
        <v>0</v>
      </c>
      <c r="AR119" s="22" t="s">
        <v>178</v>
      </c>
      <c r="AT119" s="22" t="s">
        <v>173</v>
      </c>
      <c r="AU119" s="22" t="s">
        <v>77</v>
      </c>
      <c r="AY119" s="22" t="s">
        <v>171</v>
      </c>
      <c r="BE119" s="202">
        <f t="shared" si="14"/>
        <v>0</v>
      </c>
      <c r="BF119" s="202">
        <f t="shared" si="15"/>
        <v>0</v>
      </c>
      <c r="BG119" s="202">
        <f t="shared" si="16"/>
        <v>0</v>
      </c>
      <c r="BH119" s="202">
        <f t="shared" si="17"/>
        <v>0</v>
      </c>
      <c r="BI119" s="202">
        <f t="shared" si="18"/>
        <v>0</v>
      </c>
      <c r="BJ119" s="22" t="s">
        <v>77</v>
      </c>
      <c r="BK119" s="202">
        <f t="shared" si="19"/>
        <v>0</v>
      </c>
      <c r="BL119" s="22" t="s">
        <v>178</v>
      </c>
      <c r="BM119" s="22" t="s">
        <v>633</v>
      </c>
    </row>
    <row r="120" spans="2:65" s="1" customFormat="1" ht="22.5" customHeight="1">
      <c r="B120" s="39"/>
      <c r="C120" s="191" t="s">
        <v>379</v>
      </c>
      <c r="D120" s="191" t="s">
        <v>173</v>
      </c>
      <c r="E120" s="192" t="s">
        <v>2779</v>
      </c>
      <c r="F120" s="193" t="s">
        <v>2780</v>
      </c>
      <c r="G120" s="194" t="s">
        <v>285</v>
      </c>
      <c r="H120" s="195">
        <v>105</v>
      </c>
      <c r="I120" s="196"/>
      <c r="J120" s="197">
        <f t="shared" si="10"/>
        <v>0</v>
      </c>
      <c r="K120" s="193" t="s">
        <v>21</v>
      </c>
      <c r="L120" s="59"/>
      <c r="M120" s="198" t="s">
        <v>21</v>
      </c>
      <c r="N120" s="199" t="s">
        <v>40</v>
      </c>
      <c r="O120" s="40"/>
      <c r="P120" s="200">
        <f t="shared" si="11"/>
        <v>0</v>
      </c>
      <c r="Q120" s="200">
        <v>0</v>
      </c>
      <c r="R120" s="200">
        <f t="shared" si="12"/>
        <v>0</v>
      </c>
      <c r="S120" s="200">
        <v>0</v>
      </c>
      <c r="T120" s="201">
        <f t="shared" si="13"/>
        <v>0</v>
      </c>
      <c r="AR120" s="22" t="s">
        <v>178</v>
      </c>
      <c r="AT120" s="22" t="s">
        <v>173</v>
      </c>
      <c r="AU120" s="22" t="s">
        <v>77</v>
      </c>
      <c r="AY120" s="22" t="s">
        <v>171</v>
      </c>
      <c r="BE120" s="202">
        <f t="shared" si="14"/>
        <v>0</v>
      </c>
      <c r="BF120" s="202">
        <f t="shared" si="15"/>
        <v>0</v>
      </c>
      <c r="BG120" s="202">
        <f t="shared" si="16"/>
        <v>0</v>
      </c>
      <c r="BH120" s="202">
        <f t="shared" si="17"/>
        <v>0</v>
      </c>
      <c r="BI120" s="202">
        <f t="shared" si="18"/>
        <v>0</v>
      </c>
      <c r="BJ120" s="22" t="s">
        <v>77</v>
      </c>
      <c r="BK120" s="202">
        <f t="shared" si="19"/>
        <v>0</v>
      </c>
      <c r="BL120" s="22" t="s">
        <v>178</v>
      </c>
      <c r="BM120" s="22" t="s">
        <v>643</v>
      </c>
    </row>
    <row r="121" spans="2:65" s="1" customFormat="1" ht="22.5" customHeight="1">
      <c r="B121" s="39"/>
      <c r="C121" s="191" t="s">
        <v>385</v>
      </c>
      <c r="D121" s="191" t="s">
        <v>173</v>
      </c>
      <c r="E121" s="192" t="s">
        <v>2781</v>
      </c>
      <c r="F121" s="193" t="s">
        <v>2782</v>
      </c>
      <c r="G121" s="194" t="s">
        <v>285</v>
      </c>
      <c r="H121" s="195">
        <v>42</v>
      </c>
      <c r="I121" s="196"/>
      <c r="J121" s="197">
        <f t="shared" si="10"/>
        <v>0</v>
      </c>
      <c r="K121" s="193" t="s">
        <v>21</v>
      </c>
      <c r="L121" s="59"/>
      <c r="M121" s="198" t="s">
        <v>21</v>
      </c>
      <c r="N121" s="199" t="s">
        <v>40</v>
      </c>
      <c r="O121" s="40"/>
      <c r="P121" s="200">
        <f t="shared" si="11"/>
        <v>0</v>
      </c>
      <c r="Q121" s="200">
        <v>0</v>
      </c>
      <c r="R121" s="200">
        <f t="shared" si="12"/>
        <v>0</v>
      </c>
      <c r="S121" s="200">
        <v>0</v>
      </c>
      <c r="T121" s="201">
        <f t="shared" si="13"/>
        <v>0</v>
      </c>
      <c r="AR121" s="22" t="s">
        <v>178</v>
      </c>
      <c r="AT121" s="22" t="s">
        <v>173</v>
      </c>
      <c r="AU121" s="22" t="s">
        <v>77</v>
      </c>
      <c r="AY121" s="22" t="s">
        <v>171</v>
      </c>
      <c r="BE121" s="202">
        <f t="shared" si="14"/>
        <v>0</v>
      </c>
      <c r="BF121" s="202">
        <f t="shared" si="15"/>
        <v>0</v>
      </c>
      <c r="BG121" s="202">
        <f t="shared" si="16"/>
        <v>0</v>
      </c>
      <c r="BH121" s="202">
        <f t="shared" si="17"/>
        <v>0</v>
      </c>
      <c r="BI121" s="202">
        <f t="shared" si="18"/>
        <v>0</v>
      </c>
      <c r="BJ121" s="22" t="s">
        <v>77</v>
      </c>
      <c r="BK121" s="202">
        <f t="shared" si="19"/>
        <v>0</v>
      </c>
      <c r="BL121" s="22" t="s">
        <v>178</v>
      </c>
      <c r="BM121" s="22" t="s">
        <v>652</v>
      </c>
    </row>
    <row r="122" spans="2:65" s="1" customFormat="1" ht="22.5" customHeight="1">
      <c r="B122" s="39"/>
      <c r="C122" s="191" t="s">
        <v>391</v>
      </c>
      <c r="D122" s="191" t="s">
        <v>173</v>
      </c>
      <c r="E122" s="192" t="s">
        <v>2783</v>
      </c>
      <c r="F122" s="193" t="s">
        <v>2784</v>
      </c>
      <c r="G122" s="194" t="s">
        <v>2785</v>
      </c>
      <c r="H122" s="195">
        <v>47</v>
      </c>
      <c r="I122" s="196"/>
      <c r="J122" s="197">
        <f t="shared" si="10"/>
        <v>0</v>
      </c>
      <c r="K122" s="193" t="s">
        <v>21</v>
      </c>
      <c r="L122" s="59"/>
      <c r="M122" s="198" t="s">
        <v>21</v>
      </c>
      <c r="N122" s="199" t="s">
        <v>40</v>
      </c>
      <c r="O122" s="40"/>
      <c r="P122" s="200">
        <f t="shared" si="11"/>
        <v>0</v>
      </c>
      <c r="Q122" s="200">
        <v>0</v>
      </c>
      <c r="R122" s="200">
        <f t="shared" si="12"/>
        <v>0</v>
      </c>
      <c r="S122" s="200">
        <v>0</v>
      </c>
      <c r="T122" s="201">
        <f t="shared" si="13"/>
        <v>0</v>
      </c>
      <c r="AR122" s="22" t="s">
        <v>178</v>
      </c>
      <c r="AT122" s="22" t="s">
        <v>173</v>
      </c>
      <c r="AU122" s="22" t="s">
        <v>77</v>
      </c>
      <c r="AY122" s="22" t="s">
        <v>171</v>
      </c>
      <c r="BE122" s="202">
        <f t="shared" si="14"/>
        <v>0</v>
      </c>
      <c r="BF122" s="202">
        <f t="shared" si="15"/>
        <v>0</v>
      </c>
      <c r="BG122" s="202">
        <f t="shared" si="16"/>
        <v>0</v>
      </c>
      <c r="BH122" s="202">
        <f t="shared" si="17"/>
        <v>0</v>
      </c>
      <c r="BI122" s="202">
        <f t="shared" si="18"/>
        <v>0</v>
      </c>
      <c r="BJ122" s="22" t="s">
        <v>77</v>
      </c>
      <c r="BK122" s="202">
        <f t="shared" si="19"/>
        <v>0</v>
      </c>
      <c r="BL122" s="22" t="s">
        <v>178</v>
      </c>
      <c r="BM122" s="22" t="s">
        <v>661</v>
      </c>
    </row>
    <row r="123" spans="2:65" s="1" customFormat="1" ht="22.5" customHeight="1">
      <c r="B123" s="39"/>
      <c r="C123" s="191" t="s">
        <v>396</v>
      </c>
      <c r="D123" s="191" t="s">
        <v>173</v>
      </c>
      <c r="E123" s="192" t="s">
        <v>2786</v>
      </c>
      <c r="F123" s="193" t="s">
        <v>2787</v>
      </c>
      <c r="G123" s="194" t="s">
        <v>2708</v>
      </c>
      <c r="H123" s="195">
        <v>2</v>
      </c>
      <c r="I123" s="196"/>
      <c r="J123" s="197">
        <f t="shared" si="10"/>
        <v>0</v>
      </c>
      <c r="K123" s="193" t="s">
        <v>21</v>
      </c>
      <c r="L123" s="59"/>
      <c r="M123" s="198" t="s">
        <v>21</v>
      </c>
      <c r="N123" s="199" t="s">
        <v>40</v>
      </c>
      <c r="O123" s="40"/>
      <c r="P123" s="200">
        <f t="shared" si="11"/>
        <v>0</v>
      </c>
      <c r="Q123" s="200">
        <v>0</v>
      </c>
      <c r="R123" s="200">
        <f t="shared" si="12"/>
        <v>0</v>
      </c>
      <c r="S123" s="200">
        <v>0</v>
      </c>
      <c r="T123" s="201">
        <f t="shared" si="13"/>
        <v>0</v>
      </c>
      <c r="AR123" s="22" t="s">
        <v>178</v>
      </c>
      <c r="AT123" s="22" t="s">
        <v>173</v>
      </c>
      <c r="AU123" s="22" t="s">
        <v>77</v>
      </c>
      <c r="AY123" s="22" t="s">
        <v>171</v>
      </c>
      <c r="BE123" s="202">
        <f t="shared" si="14"/>
        <v>0</v>
      </c>
      <c r="BF123" s="202">
        <f t="shared" si="15"/>
        <v>0</v>
      </c>
      <c r="BG123" s="202">
        <f t="shared" si="16"/>
        <v>0</v>
      </c>
      <c r="BH123" s="202">
        <f t="shared" si="17"/>
        <v>0</v>
      </c>
      <c r="BI123" s="202">
        <f t="shared" si="18"/>
        <v>0</v>
      </c>
      <c r="BJ123" s="22" t="s">
        <v>77</v>
      </c>
      <c r="BK123" s="202">
        <f t="shared" si="19"/>
        <v>0</v>
      </c>
      <c r="BL123" s="22" t="s">
        <v>178</v>
      </c>
      <c r="BM123" s="22" t="s">
        <v>706</v>
      </c>
    </row>
    <row r="124" spans="2:65" s="1" customFormat="1" ht="22.5" customHeight="1">
      <c r="B124" s="39"/>
      <c r="C124" s="191" t="s">
        <v>402</v>
      </c>
      <c r="D124" s="191" t="s">
        <v>173</v>
      </c>
      <c r="E124" s="192" t="s">
        <v>2788</v>
      </c>
      <c r="F124" s="193" t="s">
        <v>2789</v>
      </c>
      <c r="G124" s="194" t="s">
        <v>2708</v>
      </c>
      <c r="H124" s="195">
        <v>8</v>
      </c>
      <c r="I124" s="196"/>
      <c r="J124" s="197">
        <f t="shared" si="10"/>
        <v>0</v>
      </c>
      <c r="K124" s="193" t="s">
        <v>21</v>
      </c>
      <c r="L124" s="59"/>
      <c r="M124" s="198" t="s">
        <v>21</v>
      </c>
      <c r="N124" s="199" t="s">
        <v>40</v>
      </c>
      <c r="O124" s="40"/>
      <c r="P124" s="200">
        <f t="shared" si="11"/>
        <v>0</v>
      </c>
      <c r="Q124" s="200">
        <v>0</v>
      </c>
      <c r="R124" s="200">
        <f t="shared" si="12"/>
        <v>0</v>
      </c>
      <c r="S124" s="200">
        <v>0</v>
      </c>
      <c r="T124" s="201">
        <f t="shared" si="13"/>
        <v>0</v>
      </c>
      <c r="AR124" s="22" t="s">
        <v>178</v>
      </c>
      <c r="AT124" s="22" t="s">
        <v>173</v>
      </c>
      <c r="AU124" s="22" t="s">
        <v>77</v>
      </c>
      <c r="AY124" s="22" t="s">
        <v>171</v>
      </c>
      <c r="BE124" s="202">
        <f t="shared" si="14"/>
        <v>0</v>
      </c>
      <c r="BF124" s="202">
        <f t="shared" si="15"/>
        <v>0</v>
      </c>
      <c r="BG124" s="202">
        <f t="shared" si="16"/>
        <v>0</v>
      </c>
      <c r="BH124" s="202">
        <f t="shared" si="17"/>
        <v>0</v>
      </c>
      <c r="BI124" s="202">
        <f t="shared" si="18"/>
        <v>0</v>
      </c>
      <c r="BJ124" s="22" t="s">
        <v>77</v>
      </c>
      <c r="BK124" s="202">
        <f t="shared" si="19"/>
        <v>0</v>
      </c>
      <c r="BL124" s="22" t="s">
        <v>178</v>
      </c>
      <c r="BM124" s="22" t="s">
        <v>733</v>
      </c>
    </row>
    <row r="125" spans="2:65" s="1" customFormat="1" ht="22.5" customHeight="1">
      <c r="B125" s="39"/>
      <c r="C125" s="191" t="s">
        <v>408</v>
      </c>
      <c r="D125" s="191" t="s">
        <v>173</v>
      </c>
      <c r="E125" s="192" t="s">
        <v>2790</v>
      </c>
      <c r="F125" s="193" t="s">
        <v>2791</v>
      </c>
      <c r="G125" s="194" t="s">
        <v>2708</v>
      </c>
      <c r="H125" s="195">
        <v>1</v>
      </c>
      <c r="I125" s="196"/>
      <c r="J125" s="197">
        <f t="shared" si="10"/>
        <v>0</v>
      </c>
      <c r="K125" s="193" t="s">
        <v>21</v>
      </c>
      <c r="L125" s="59"/>
      <c r="M125" s="198" t="s">
        <v>21</v>
      </c>
      <c r="N125" s="199" t="s">
        <v>40</v>
      </c>
      <c r="O125" s="40"/>
      <c r="P125" s="200">
        <f t="shared" si="11"/>
        <v>0</v>
      </c>
      <c r="Q125" s="200">
        <v>0</v>
      </c>
      <c r="R125" s="200">
        <f t="shared" si="12"/>
        <v>0</v>
      </c>
      <c r="S125" s="200">
        <v>0</v>
      </c>
      <c r="T125" s="201">
        <f t="shared" si="13"/>
        <v>0</v>
      </c>
      <c r="AR125" s="22" t="s">
        <v>178</v>
      </c>
      <c r="AT125" s="22" t="s">
        <v>173</v>
      </c>
      <c r="AU125" s="22" t="s">
        <v>77</v>
      </c>
      <c r="AY125" s="22" t="s">
        <v>171</v>
      </c>
      <c r="BE125" s="202">
        <f t="shared" si="14"/>
        <v>0</v>
      </c>
      <c r="BF125" s="202">
        <f t="shared" si="15"/>
        <v>0</v>
      </c>
      <c r="BG125" s="202">
        <f t="shared" si="16"/>
        <v>0</v>
      </c>
      <c r="BH125" s="202">
        <f t="shared" si="17"/>
        <v>0</v>
      </c>
      <c r="BI125" s="202">
        <f t="shared" si="18"/>
        <v>0</v>
      </c>
      <c r="BJ125" s="22" t="s">
        <v>77</v>
      </c>
      <c r="BK125" s="202">
        <f t="shared" si="19"/>
        <v>0</v>
      </c>
      <c r="BL125" s="22" t="s">
        <v>178</v>
      </c>
      <c r="BM125" s="22" t="s">
        <v>762</v>
      </c>
    </row>
    <row r="126" spans="2:65" s="1" customFormat="1" ht="22.5" customHeight="1">
      <c r="B126" s="39"/>
      <c r="C126" s="191" t="s">
        <v>419</v>
      </c>
      <c r="D126" s="191" t="s">
        <v>173</v>
      </c>
      <c r="E126" s="192" t="s">
        <v>2792</v>
      </c>
      <c r="F126" s="193" t="s">
        <v>2793</v>
      </c>
      <c r="G126" s="194" t="s">
        <v>2708</v>
      </c>
      <c r="H126" s="195">
        <v>1</v>
      </c>
      <c r="I126" s="196"/>
      <c r="J126" s="197">
        <f t="shared" si="10"/>
        <v>0</v>
      </c>
      <c r="K126" s="193" t="s">
        <v>21</v>
      </c>
      <c r="L126" s="59"/>
      <c r="M126" s="198" t="s">
        <v>21</v>
      </c>
      <c r="N126" s="199" t="s">
        <v>40</v>
      </c>
      <c r="O126" s="40"/>
      <c r="P126" s="200">
        <f t="shared" si="11"/>
        <v>0</v>
      </c>
      <c r="Q126" s="200">
        <v>0</v>
      </c>
      <c r="R126" s="200">
        <f t="shared" si="12"/>
        <v>0</v>
      </c>
      <c r="S126" s="200">
        <v>0</v>
      </c>
      <c r="T126" s="201">
        <f t="shared" si="13"/>
        <v>0</v>
      </c>
      <c r="AR126" s="22" t="s">
        <v>178</v>
      </c>
      <c r="AT126" s="22" t="s">
        <v>173</v>
      </c>
      <c r="AU126" s="22" t="s">
        <v>77</v>
      </c>
      <c r="AY126" s="22" t="s">
        <v>171</v>
      </c>
      <c r="BE126" s="202">
        <f t="shared" si="14"/>
        <v>0</v>
      </c>
      <c r="BF126" s="202">
        <f t="shared" si="15"/>
        <v>0</v>
      </c>
      <c r="BG126" s="202">
        <f t="shared" si="16"/>
        <v>0</v>
      </c>
      <c r="BH126" s="202">
        <f t="shared" si="17"/>
        <v>0</v>
      </c>
      <c r="BI126" s="202">
        <f t="shared" si="18"/>
        <v>0</v>
      </c>
      <c r="BJ126" s="22" t="s">
        <v>77</v>
      </c>
      <c r="BK126" s="202">
        <f t="shared" si="19"/>
        <v>0</v>
      </c>
      <c r="BL126" s="22" t="s">
        <v>178</v>
      </c>
      <c r="BM126" s="22" t="s">
        <v>771</v>
      </c>
    </row>
    <row r="127" spans="2:65" s="1" customFormat="1" ht="22.5" customHeight="1">
      <c r="B127" s="39"/>
      <c r="C127" s="191" t="s">
        <v>425</v>
      </c>
      <c r="D127" s="191" t="s">
        <v>173</v>
      </c>
      <c r="E127" s="192" t="s">
        <v>2794</v>
      </c>
      <c r="F127" s="193" t="s">
        <v>2795</v>
      </c>
      <c r="G127" s="194" t="s">
        <v>2708</v>
      </c>
      <c r="H127" s="195">
        <v>1</v>
      </c>
      <c r="I127" s="196"/>
      <c r="J127" s="197">
        <f t="shared" si="10"/>
        <v>0</v>
      </c>
      <c r="K127" s="193" t="s">
        <v>21</v>
      </c>
      <c r="L127" s="59"/>
      <c r="M127" s="198" t="s">
        <v>21</v>
      </c>
      <c r="N127" s="199" t="s">
        <v>40</v>
      </c>
      <c r="O127" s="40"/>
      <c r="P127" s="200">
        <f t="shared" si="11"/>
        <v>0</v>
      </c>
      <c r="Q127" s="200">
        <v>0</v>
      </c>
      <c r="R127" s="200">
        <f t="shared" si="12"/>
        <v>0</v>
      </c>
      <c r="S127" s="200">
        <v>0</v>
      </c>
      <c r="T127" s="201">
        <f t="shared" si="13"/>
        <v>0</v>
      </c>
      <c r="AR127" s="22" t="s">
        <v>178</v>
      </c>
      <c r="AT127" s="22" t="s">
        <v>173</v>
      </c>
      <c r="AU127" s="22" t="s">
        <v>77</v>
      </c>
      <c r="AY127" s="22" t="s">
        <v>171</v>
      </c>
      <c r="BE127" s="202">
        <f t="shared" si="14"/>
        <v>0</v>
      </c>
      <c r="BF127" s="202">
        <f t="shared" si="15"/>
        <v>0</v>
      </c>
      <c r="BG127" s="202">
        <f t="shared" si="16"/>
        <v>0</v>
      </c>
      <c r="BH127" s="202">
        <f t="shared" si="17"/>
        <v>0</v>
      </c>
      <c r="BI127" s="202">
        <f t="shared" si="18"/>
        <v>0</v>
      </c>
      <c r="BJ127" s="22" t="s">
        <v>77</v>
      </c>
      <c r="BK127" s="202">
        <f t="shared" si="19"/>
        <v>0</v>
      </c>
      <c r="BL127" s="22" t="s">
        <v>178</v>
      </c>
      <c r="BM127" s="22" t="s">
        <v>807</v>
      </c>
    </row>
    <row r="128" spans="2:65" s="1" customFormat="1" ht="22.5" customHeight="1">
      <c r="B128" s="39"/>
      <c r="C128" s="191" t="s">
        <v>432</v>
      </c>
      <c r="D128" s="191" t="s">
        <v>173</v>
      </c>
      <c r="E128" s="192" t="s">
        <v>2796</v>
      </c>
      <c r="F128" s="193" t="s">
        <v>2797</v>
      </c>
      <c r="G128" s="194" t="s">
        <v>2708</v>
      </c>
      <c r="H128" s="195">
        <v>1</v>
      </c>
      <c r="I128" s="196"/>
      <c r="J128" s="197">
        <f t="shared" si="10"/>
        <v>0</v>
      </c>
      <c r="K128" s="193" t="s">
        <v>21</v>
      </c>
      <c r="L128" s="59"/>
      <c r="M128" s="198" t="s">
        <v>21</v>
      </c>
      <c r="N128" s="199" t="s">
        <v>40</v>
      </c>
      <c r="O128" s="40"/>
      <c r="P128" s="200">
        <f t="shared" si="11"/>
        <v>0</v>
      </c>
      <c r="Q128" s="200">
        <v>0</v>
      </c>
      <c r="R128" s="200">
        <f t="shared" si="12"/>
        <v>0</v>
      </c>
      <c r="S128" s="200">
        <v>0</v>
      </c>
      <c r="T128" s="201">
        <f t="shared" si="13"/>
        <v>0</v>
      </c>
      <c r="AR128" s="22" t="s">
        <v>178</v>
      </c>
      <c r="AT128" s="22" t="s">
        <v>173</v>
      </c>
      <c r="AU128" s="22" t="s">
        <v>77</v>
      </c>
      <c r="AY128" s="22" t="s">
        <v>171</v>
      </c>
      <c r="BE128" s="202">
        <f t="shared" si="14"/>
        <v>0</v>
      </c>
      <c r="BF128" s="202">
        <f t="shared" si="15"/>
        <v>0</v>
      </c>
      <c r="BG128" s="202">
        <f t="shared" si="16"/>
        <v>0</v>
      </c>
      <c r="BH128" s="202">
        <f t="shared" si="17"/>
        <v>0</v>
      </c>
      <c r="BI128" s="202">
        <f t="shared" si="18"/>
        <v>0</v>
      </c>
      <c r="BJ128" s="22" t="s">
        <v>77</v>
      </c>
      <c r="BK128" s="202">
        <f t="shared" si="19"/>
        <v>0</v>
      </c>
      <c r="BL128" s="22" t="s">
        <v>178</v>
      </c>
      <c r="BM128" s="22" t="s">
        <v>819</v>
      </c>
    </row>
    <row r="129" spans="2:65" s="1" customFormat="1" ht="22.5" customHeight="1">
      <c r="B129" s="39"/>
      <c r="C129" s="191" t="s">
        <v>438</v>
      </c>
      <c r="D129" s="191" t="s">
        <v>173</v>
      </c>
      <c r="E129" s="192" t="s">
        <v>2798</v>
      </c>
      <c r="F129" s="193" t="s">
        <v>2799</v>
      </c>
      <c r="G129" s="194" t="s">
        <v>2708</v>
      </c>
      <c r="H129" s="195">
        <v>2</v>
      </c>
      <c r="I129" s="196"/>
      <c r="J129" s="197">
        <f t="shared" si="10"/>
        <v>0</v>
      </c>
      <c r="K129" s="193" t="s">
        <v>21</v>
      </c>
      <c r="L129" s="59"/>
      <c r="M129" s="198" t="s">
        <v>21</v>
      </c>
      <c r="N129" s="199" t="s">
        <v>40</v>
      </c>
      <c r="O129" s="40"/>
      <c r="P129" s="200">
        <f t="shared" si="11"/>
        <v>0</v>
      </c>
      <c r="Q129" s="200">
        <v>0</v>
      </c>
      <c r="R129" s="200">
        <f t="shared" si="12"/>
        <v>0</v>
      </c>
      <c r="S129" s="200">
        <v>0</v>
      </c>
      <c r="T129" s="201">
        <f t="shared" si="13"/>
        <v>0</v>
      </c>
      <c r="AR129" s="22" t="s">
        <v>178</v>
      </c>
      <c r="AT129" s="22" t="s">
        <v>173</v>
      </c>
      <c r="AU129" s="22" t="s">
        <v>77</v>
      </c>
      <c r="AY129" s="22" t="s">
        <v>171</v>
      </c>
      <c r="BE129" s="202">
        <f t="shared" si="14"/>
        <v>0</v>
      </c>
      <c r="BF129" s="202">
        <f t="shared" si="15"/>
        <v>0</v>
      </c>
      <c r="BG129" s="202">
        <f t="shared" si="16"/>
        <v>0</v>
      </c>
      <c r="BH129" s="202">
        <f t="shared" si="17"/>
        <v>0</v>
      </c>
      <c r="BI129" s="202">
        <f t="shared" si="18"/>
        <v>0</v>
      </c>
      <c r="BJ129" s="22" t="s">
        <v>77</v>
      </c>
      <c r="BK129" s="202">
        <f t="shared" si="19"/>
        <v>0</v>
      </c>
      <c r="BL129" s="22" t="s">
        <v>178</v>
      </c>
      <c r="BM129" s="22" t="s">
        <v>835</v>
      </c>
    </row>
    <row r="130" spans="2:65" s="1" customFormat="1" ht="22.5" customHeight="1">
      <c r="B130" s="39"/>
      <c r="C130" s="191" t="s">
        <v>447</v>
      </c>
      <c r="D130" s="191" t="s">
        <v>173</v>
      </c>
      <c r="E130" s="192" t="s">
        <v>2800</v>
      </c>
      <c r="F130" s="193" t="s">
        <v>2801</v>
      </c>
      <c r="G130" s="194" t="s">
        <v>411</v>
      </c>
      <c r="H130" s="195">
        <v>250</v>
      </c>
      <c r="I130" s="196"/>
      <c r="J130" s="197">
        <f t="shared" si="10"/>
        <v>0</v>
      </c>
      <c r="K130" s="193" t="s">
        <v>21</v>
      </c>
      <c r="L130" s="59"/>
      <c r="M130" s="198" t="s">
        <v>21</v>
      </c>
      <c r="N130" s="199" t="s">
        <v>40</v>
      </c>
      <c r="O130" s="40"/>
      <c r="P130" s="200">
        <f t="shared" si="11"/>
        <v>0</v>
      </c>
      <c r="Q130" s="200">
        <v>0</v>
      </c>
      <c r="R130" s="200">
        <f t="shared" si="12"/>
        <v>0</v>
      </c>
      <c r="S130" s="200">
        <v>0</v>
      </c>
      <c r="T130" s="201">
        <f t="shared" si="13"/>
        <v>0</v>
      </c>
      <c r="AR130" s="22" t="s">
        <v>178</v>
      </c>
      <c r="AT130" s="22" t="s">
        <v>173</v>
      </c>
      <c r="AU130" s="22" t="s">
        <v>77</v>
      </c>
      <c r="AY130" s="22" t="s">
        <v>171</v>
      </c>
      <c r="BE130" s="202">
        <f t="shared" si="14"/>
        <v>0</v>
      </c>
      <c r="BF130" s="202">
        <f t="shared" si="15"/>
        <v>0</v>
      </c>
      <c r="BG130" s="202">
        <f t="shared" si="16"/>
        <v>0</v>
      </c>
      <c r="BH130" s="202">
        <f t="shared" si="17"/>
        <v>0</v>
      </c>
      <c r="BI130" s="202">
        <f t="shared" si="18"/>
        <v>0</v>
      </c>
      <c r="BJ130" s="22" t="s">
        <v>77</v>
      </c>
      <c r="BK130" s="202">
        <f t="shared" si="19"/>
        <v>0</v>
      </c>
      <c r="BL130" s="22" t="s">
        <v>178</v>
      </c>
      <c r="BM130" s="22" t="s">
        <v>866</v>
      </c>
    </row>
    <row r="131" spans="2:65" s="1" customFormat="1" ht="22.5" customHeight="1">
      <c r="B131" s="39"/>
      <c r="C131" s="191" t="s">
        <v>458</v>
      </c>
      <c r="D131" s="191" t="s">
        <v>173</v>
      </c>
      <c r="E131" s="192" t="s">
        <v>2802</v>
      </c>
      <c r="F131" s="193" t="s">
        <v>2803</v>
      </c>
      <c r="G131" s="194" t="s">
        <v>285</v>
      </c>
      <c r="H131" s="195">
        <v>45</v>
      </c>
      <c r="I131" s="196"/>
      <c r="J131" s="197">
        <f t="shared" si="10"/>
        <v>0</v>
      </c>
      <c r="K131" s="193" t="s">
        <v>21</v>
      </c>
      <c r="L131" s="59"/>
      <c r="M131" s="198" t="s">
        <v>21</v>
      </c>
      <c r="N131" s="199" t="s">
        <v>40</v>
      </c>
      <c r="O131" s="40"/>
      <c r="P131" s="200">
        <f t="shared" si="11"/>
        <v>0</v>
      </c>
      <c r="Q131" s="200">
        <v>0</v>
      </c>
      <c r="R131" s="200">
        <f t="shared" si="12"/>
        <v>0</v>
      </c>
      <c r="S131" s="200">
        <v>0</v>
      </c>
      <c r="T131" s="201">
        <f t="shared" si="13"/>
        <v>0</v>
      </c>
      <c r="AR131" s="22" t="s">
        <v>178</v>
      </c>
      <c r="AT131" s="22" t="s">
        <v>173</v>
      </c>
      <c r="AU131" s="22" t="s">
        <v>77</v>
      </c>
      <c r="AY131" s="22" t="s">
        <v>171</v>
      </c>
      <c r="BE131" s="202">
        <f t="shared" si="14"/>
        <v>0</v>
      </c>
      <c r="BF131" s="202">
        <f t="shared" si="15"/>
        <v>0</v>
      </c>
      <c r="BG131" s="202">
        <f t="shared" si="16"/>
        <v>0</v>
      </c>
      <c r="BH131" s="202">
        <f t="shared" si="17"/>
        <v>0</v>
      </c>
      <c r="BI131" s="202">
        <f t="shared" si="18"/>
        <v>0</v>
      </c>
      <c r="BJ131" s="22" t="s">
        <v>77</v>
      </c>
      <c r="BK131" s="202">
        <f t="shared" si="19"/>
        <v>0</v>
      </c>
      <c r="BL131" s="22" t="s">
        <v>178</v>
      </c>
      <c r="BM131" s="22" t="s">
        <v>904</v>
      </c>
    </row>
    <row r="132" spans="2:65" s="1" customFormat="1" ht="22.5" customHeight="1">
      <c r="B132" s="39"/>
      <c r="C132" s="191" t="s">
        <v>479</v>
      </c>
      <c r="D132" s="191" t="s">
        <v>173</v>
      </c>
      <c r="E132" s="192" t="s">
        <v>2804</v>
      </c>
      <c r="F132" s="193" t="s">
        <v>2805</v>
      </c>
      <c r="G132" s="194" t="s">
        <v>2708</v>
      </c>
      <c r="H132" s="195">
        <v>10</v>
      </c>
      <c r="I132" s="196"/>
      <c r="J132" s="197">
        <f t="shared" si="10"/>
        <v>0</v>
      </c>
      <c r="K132" s="193" t="s">
        <v>21</v>
      </c>
      <c r="L132" s="59"/>
      <c r="M132" s="198" t="s">
        <v>21</v>
      </c>
      <c r="N132" s="199" t="s">
        <v>40</v>
      </c>
      <c r="O132" s="40"/>
      <c r="P132" s="200">
        <f t="shared" si="11"/>
        <v>0</v>
      </c>
      <c r="Q132" s="200">
        <v>0</v>
      </c>
      <c r="R132" s="200">
        <f t="shared" si="12"/>
        <v>0</v>
      </c>
      <c r="S132" s="200">
        <v>0</v>
      </c>
      <c r="T132" s="201">
        <f t="shared" si="13"/>
        <v>0</v>
      </c>
      <c r="AR132" s="22" t="s">
        <v>178</v>
      </c>
      <c r="AT132" s="22" t="s">
        <v>173</v>
      </c>
      <c r="AU132" s="22" t="s">
        <v>77</v>
      </c>
      <c r="AY132" s="22" t="s">
        <v>171</v>
      </c>
      <c r="BE132" s="202">
        <f t="shared" si="14"/>
        <v>0</v>
      </c>
      <c r="BF132" s="202">
        <f t="shared" si="15"/>
        <v>0</v>
      </c>
      <c r="BG132" s="202">
        <f t="shared" si="16"/>
        <v>0</v>
      </c>
      <c r="BH132" s="202">
        <f t="shared" si="17"/>
        <v>0</v>
      </c>
      <c r="BI132" s="202">
        <f t="shared" si="18"/>
        <v>0</v>
      </c>
      <c r="BJ132" s="22" t="s">
        <v>77</v>
      </c>
      <c r="BK132" s="202">
        <f t="shared" si="19"/>
        <v>0</v>
      </c>
      <c r="BL132" s="22" t="s">
        <v>178</v>
      </c>
      <c r="BM132" s="22" t="s">
        <v>920</v>
      </c>
    </row>
    <row r="133" spans="2:65" s="10" customFormat="1" ht="37.35" customHeight="1">
      <c r="B133" s="174"/>
      <c r="C133" s="175"/>
      <c r="D133" s="188" t="s">
        <v>68</v>
      </c>
      <c r="E133" s="246" t="s">
        <v>1600</v>
      </c>
      <c r="F133" s="246" t="s">
        <v>2806</v>
      </c>
      <c r="G133" s="175"/>
      <c r="H133" s="175"/>
      <c r="I133" s="178"/>
      <c r="J133" s="247">
        <f>BK133</f>
        <v>0</v>
      </c>
      <c r="K133" s="175"/>
      <c r="L133" s="180"/>
      <c r="M133" s="181"/>
      <c r="N133" s="182"/>
      <c r="O133" s="182"/>
      <c r="P133" s="183">
        <f>SUM(P134:P167)</f>
        <v>0</v>
      </c>
      <c r="Q133" s="182"/>
      <c r="R133" s="183">
        <f>SUM(R134:R167)</f>
        <v>0</v>
      </c>
      <c r="S133" s="182"/>
      <c r="T133" s="184">
        <f>SUM(T134:T167)</f>
        <v>0</v>
      </c>
      <c r="AR133" s="185" t="s">
        <v>77</v>
      </c>
      <c r="AT133" s="186" t="s">
        <v>68</v>
      </c>
      <c r="AU133" s="186" t="s">
        <v>69</v>
      </c>
      <c r="AY133" s="185" t="s">
        <v>171</v>
      </c>
      <c r="BK133" s="187">
        <f>SUM(BK134:BK167)</f>
        <v>0</v>
      </c>
    </row>
    <row r="134" spans="2:65" s="1" customFormat="1" ht="22.5" customHeight="1">
      <c r="B134" s="39"/>
      <c r="C134" s="191" t="s">
        <v>485</v>
      </c>
      <c r="D134" s="191" t="s">
        <v>173</v>
      </c>
      <c r="E134" s="192" t="s">
        <v>2807</v>
      </c>
      <c r="F134" s="193" t="s">
        <v>2808</v>
      </c>
      <c r="G134" s="194" t="s">
        <v>2708</v>
      </c>
      <c r="H134" s="195">
        <v>4</v>
      </c>
      <c r="I134" s="196"/>
      <c r="J134" s="197">
        <f t="shared" ref="J134:J167" si="20">ROUND(I134*H134,2)</f>
        <v>0</v>
      </c>
      <c r="K134" s="193" t="s">
        <v>21</v>
      </c>
      <c r="L134" s="59"/>
      <c r="M134" s="198" t="s">
        <v>21</v>
      </c>
      <c r="N134" s="199" t="s">
        <v>40</v>
      </c>
      <c r="O134" s="40"/>
      <c r="P134" s="200">
        <f t="shared" ref="P134:P167" si="21">O134*H134</f>
        <v>0</v>
      </c>
      <c r="Q134" s="200">
        <v>0</v>
      </c>
      <c r="R134" s="200">
        <f t="shared" ref="R134:R167" si="22">Q134*H134</f>
        <v>0</v>
      </c>
      <c r="S134" s="200">
        <v>0</v>
      </c>
      <c r="T134" s="201">
        <f t="shared" ref="T134:T167" si="23">S134*H134</f>
        <v>0</v>
      </c>
      <c r="AR134" s="22" t="s">
        <v>178</v>
      </c>
      <c r="AT134" s="22" t="s">
        <v>173</v>
      </c>
      <c r="AU134" s="22" t="s">
        <v>77</v>
      </c>
      <c r="AY134" s="22" t="s">
        <v>171</v>
      </c>
      <c r="BE134" s="202">
        <f t="shared" ref="BE134:BE167" si="24">IF(N134="základní",J134,0)</f>
        <v>0</v>
      </c>
      <c r="BF134" s="202">
        <f t="shared" ref="BF134:BF167" si="25">IF(N134="snížená",J134,0)</f>
        <v>0</v>
      </c>
      <c r="BG134" s="202">
        <f t="shared" ref="BG134:BG167" si="26">IF(N134="zákl. přenesená",J134,0)</f>
        <v>0</v>
      </c>
      <c r="BH134" s="202">
        <f t="shared" ref="BH134:BH167" si="27">IF(N134="sníž. přenesená",J134,0)</f>
        <v>0</v>
      </c>
      <c r="BI134" s="202">
        <f t="shared" ref="BI134:BI167" si="28">IF(N134="nulová",J134,0)</f>
        <v>0</v>
      </c>
      <c r="BJ134" s="22" t="s">
        <v>77</v>
      </c>
      <c r="BK134" s="202">
        <f t="shared" ref="BK134:BK167" si="29">ROUND(I134*H134,2)</f>
        <v>0</v>
      </c>
      <c r="BL134" s="22" t="s">
        <v>178</v>
      </c>
      <c r="BM134" s="22" t="s">
        <v>928</v>
      </c>
    </row>
    <row r="135" spans="2:65" s="1" customFormat="1" ht="22.5" customHeight="1">
      <c r="B135" s="39"/>
      <c r="C135" s="191" t="s">
        <v>490</v>
      </c>
      <c r="D135" s="191" t="s">
        <v>173</v>
      </c>
      <c r="E135" s="192" t="s">
        <v>2809</v>
      </c>
      <c r="F135" s="193" t="s">
        <v>2810</v>
      </c>
      <c r="G135" s="194" t="s">
        <v>2708</v>
      </c>
      <c r="H135" s="195">
        <v>10</v>
      </c>
      <c r="I135" s="196"/>
      <c r="J135" s="197">
        <f t="shared" si="20"/>
        <v>0</v>
      </c>
      <c r="K135" s="193" t="s">
        <v>21</v>
      </c>
      <c r="L135" s="59"/>
      <c r="M135" s="198" t="s">
        <v>21</v>
      </c>
      <c r="N135" s="199" t="s">
        <v>40</v>
      </c>
      <c r="O135" s="40"/>
      <c r="P135" s="200">
        <f t="shared" si="21"/>
        <v>0</v>
      </c>
      <c r="Q135" s="200">
        <v>0</v>
      </c>
      <c r="R135" s="200">
        <f t="shared" si="22"/>
        <v>0</v>
      </c>
      <c r="S135" s="200">
        <v>0</v>
      </c>
      <c r="T135" s="201">
        <f t="shared" si="23"/>
        <v>0</v>
      </c>
      <c r="AR135" s="22" t="s">
        <v>178</v>
      </c>
      <c r="AT135" s="22" t="s">
        <v>173</v>
      </c>
      <c r="AU135" s="22" t="s">
        <v>77</v>
      </c>
      <c r="AY135" s="22" t="s">
        <v>171</v>
      </c>
      <c r="BE135" s="202">
        <f t="shared" si="24"/>
        <v>0</v>
      </c>
      <c r="BF135" s="202">
        <f t="shared" si="25"/>
        <v>0</v>
      </c>
      <c r="BG135" s="202">
        <f t="shared" si="26"/>
        <v>0</v>
      </c>
      <c r="BH135" s="202">
        <f t="shared" si="27"/>
        <v>0</v>
      </c>
      <c r="BI135" s="202">
        <f t="shared" si="28"/>
        <v>0</v>
      </c>
      <c r="BJ135" s="22" t="s">
        <v>77</v>
      </c>
      <c r="BK135" s="202">
        <f t="shared" si="29"/>
        <v>0</v>
      </c>
      <c r="BL135" s="22" t="s">
        <v>178</v>
      </c>
      <c r="BM135" s="22" t="s">
        <v>936</v>
      </c>
    </row>
    <row r="136" spans="2:65" s="1" customFormat="1" ht="22.5" customHeight="1">
      <c r="B136" s="39"/>
      <c r="C136" s="191" t="s">
        <v>494</v>
      </c>
      <c r="D136" s="191" t="s">
        <v>173</v>
      </c>
      <c r="E136" s="192" t="s">
        <v>2811</v>
      </c>
      <c r="F136" s="193" t="s">
        <v>2812</v>
      </c>
      <c r="G136" s="194" t="s">
        <v>2708</v>
      </c>
      <c r="H136" s="195">
        <v>14</v>
      </c>
      <c r="I136" s="196"/>
      <c r="J136" s="197">
        <f t="shared" si="20"/>
        <v>0</v>
      </c>
      <c r="K136" s="193" t="s">
        <v>21</v>
      </c>
      <c r="L136" s="59"/>
      <c r="M136" s="198" t="s">
        <v>21</v>
      </c>
      <c r="N136" s="199" t="s">
        <v>40</v>
      </c>
      <c r="O136" s="40"/>
      <c r="P136" s="200">
        <f t="shared" si="21"/>
        <v>0</v>
      </c>
      <c r="Q136" s="200">
        <v>0</v>
      </c>
      <c r="R136" s="200">
        <f t="shared" si="22"/>
        <v>0</v>
      </c>
      <c r="S136" s="200">
        <v>0</v>
      </c>
      <c r="T136" s="201">
        <f t="shared" si="23"/>
        <v>0</v>
      </c>
      <c r="AR136" s="22" t="s">
        <v>178</v>
      </c>
      <c r="AT136" s="22" t="s">
        <v>173</v>
      </c>
      <c r="AU136" s="22" t="s">
        <v>77</v>
      </c>
      <c r="AY136" s="22" t="s">
        <v>171</v>
      </c>
      <c r="BE136" s="202">
        <f t="shared" si="24"/>
        <v>0</v>
      </c>
      <c r="BF136" s="202">
        <f t="shared" si="25"/>
        <v>0</v>
      </c>
      <c r="BG136" s="202">
        <f t="shared" si="26"/>
        <v>0</v>
      </c>
      <c r="BH136" s="202">
        <f t="shared" si="27"/>
        <v>0</v>
      </c>
      <c r="BI136" s="202">
        <f t="shared" si="28"/>
        <v>0</v>
      </c>
      <c r="BJ136" s="22" t="s">
        <v>77</v>
      </c>
      <c r="BK136" s="202">
        <f t="shared" si="29"/>
        <v>0</v>
      </c>
      <c r="BL136" s="22" t="s">
        <v>178</v>
      </c>
      <c r="BM136" s="22" t="s">
        <v>947</v>
      </c>
    </row>
    <row r="137" spans="2:65" s="1" customFormat="1" ht="22.5" customHeight="1">
      <c r="B137" s="39"/>
      <c r="C137" s="191" t="s">
        <v>498</v>
      </c>
      <c r="D137" s="191" t="s">
        <v>173</v>
      </c>
      <c r="E137" s="192" t="s">
        <v>2813</v>
      </c>
      <c r="F137" s="193" t="s">
        <v>2814</v>
      </c>
      <c r="G137" s="194" t="s">
        <v>2708</v>
      </c>
      <c r="H137" s="195">
        <v>14</v>
      </c>
      <c r="I137" s="196"/>
      <c r="J137" s="197">
        <f t="shared" si="20"/>
        <v>0</v>
      </c>
      <c r="K137" s="193" t="s">
        <v>21</v>
      </c>
      <c r="L137" s="59"/>
      <c r="M137" s="198" t="s">
        <v>21</v>
      </c>
      <c r="N137" s="199" t="s">
        <v>40</v>
      </c>
      <c r="O137" s="40"/>
      <c r="P137" s="200">
        <f t="shared" si="21"/>
        <v>0</v>
      </c>
      <c r="Q137" s="200">
        <v>0</v>
      </c>
      <c r="R137" s="200">
        <f t="shared" si="22"/>
        <v>0</v>
      </c>
      <c r="S137" s="200">
        <v>0</v>
      </c>
      <c r="T137" s="201">
        <f t="shared" si="23"/>
        <v>0</v>
      </c>
      <c r="AR137" s="22" t="s">
        <v>178</v>
      </c>
      <c r="AT137" s="22" t="s">
        <v>173</v>
      </c>
      <c r="AU137" s="22" t="s">
        <v>77</v>
      </c>
      <c r="AY137" s="22" t="s">
        <v>171</v>
      </c>
      <c r="BE137" s="202">
        <f t="shared" si="24"/>
        <v>0</v>
      </c>
      <c r="BF137" s="202">
        <f t="shared" si="25"/>
        <v>0</v>
      </c>
      <c r="BG137" s="202">
        <f t="shared" si="26"/>
        <v>0</v>
      </c>
      <c r="BH137" s="202">
        <f t="shared" si="27"/>
        <v>0</v>
      </c>
      <c r="BI137" s="202">
        <f t="shared" si="28"/>
        <v>0</v>
      </c>
      <c r="BJ137" s="22" t="s">
        <v>77</v>
      </c>
      <c r="BK137" s="202">
        <f t="shared" si="29"/>
        <v>0</v>
      </c>
      <c r="BL137" s="22" t="s">
        <v>178</v>
      </c>
      <c r="BM137" s="22" t="s">
        <v>964</v>
      </c>
    </row>
    <row r="138" spans="2:65" s="1" customFormat="1" ht="22.5" customHeight="1">
      <c r="B138" s="39"/>
      <c r="C138" s="191" t="s">
        <v>502</v>
      </c>
      <c r="D138" s="191" t="s">
        <v>173</v>
      </c>
      <c r="E138" s="192" t="s">
        <v>2815</v>
      </c>
      <c r="F138" s="193" t="s">
        <v>2816</v>
      </c>
      <c r="G138" s="194" t="s">
        <v>2708</v>
      </c>
      <c r="H138" s="195">
        <v>14</v>
      </c>
      <c r="I138" s="196"/>
      <c r="J138" s="197">
        <f t="shared" si="20"/>
        <v>0</v>
      </c>
      <c r="K138" s="193" t="s">
        <v>21</v>
      </c>
      <c r="L138" s="59"/>
      <c r="M138" s="198" t="s">
        <v>21</v>
      </c>
      <c r="N138" s="199" t="s">
        <v>40</v>
      </c>
      <c r="O138" s="40"/>
      <c r="P138" s="200">
        <f t="shared" si="21"/>
        <v>0</v>
      </c>
      <c r="Q138" s="200">
        <v>0</v>
      </c>
      <c r="R138" s="200">
        <f t="shared" si="22"/>
        <v>0</v>
      </c>
      <c r="S138" s="200">
        <v>0</v>
      </c>
      <c r="T138" s="201">
        <f t="shared" si="23"/>
        <v>0</v>
      </c>
      <c r="AR138" s="22" t="s">
        <v>178</v>
      </c>
      <c r="AT138" s="22" t="s">
        <v>173</v>
      </c>
      <c r="AU138" s="22" t="s">
        <v>77</v>
      </c>
      <c r="AY138" s="22" t="s">
        <v>171</v>
      </c>
      <c r="BE138" s="202">
        <f t="shared" si="24"/>
        <v>0</v>
      </c>
      <c r="BF138" s="202">
        <f t="shared" si="25"/>
        <v>0</v>
      </c>
      <c r="BG138" s="202">
        <f t="shared" si="26"/>
        <v>0</v>
      </c>
      <c r="BH138" s="202">
        <f t="shared" si="27"/>
        <v>0</v>
      </c>
      <c r="BI138" s="202">
        <f t="shared" si="28"/>
        <v>0</v>
      </c>
      <c r="BJ138" s="22" t="s">
        <v>77</v>
      </c>
      <c r="BK138" s="202">
        <f t="shared" si="29"/>
        <v>0</v>
      </c>
      <c r="BL138" s="22" t="s">
        <v>178</v>
      </c>
      <c r="BM138" s="22" t="s">
        <v>978</v>
      </c>
    </row>
    <row r="139" spans="2:65" s="1" customFormat="1" ht="22.5" customHeight="1">
      <c r="B139" s="39"/>
      <c r="C139" s="191" t="s">
        <v>509</v>
      </c>
      <c r="D139" s="191" t="s">
        <v>173</v>
      </c>
      <c r="E139" s="192" t="s">
        <v>2817</v>
      </c>
      <c r="F139" s="193" t="s">
        <v>2818</v>
      </c>
      <c r="G139" s="194" t="s">
        <v>2708</v>
      </c>
      <c r="H139" s="195">
        <v>14</v>
      </c>
      <c r="I139" s="196"/>
      <c r="J139" s="197">
        <f t="shared" si="20"/>
        <v>0</v>
      </c>
      <c r="K139" s="193" t="s">
        <v>21</v>
      </c>
      <c r="L139" s="59"/>
      <c r="M139" s="198" t="s">
        <v>21</v>
      </c>
      <c r="N139" s="199" t="s">
        <v>40</v>
      </c>
      <c r="O139" s="40"/>
      <c r="P139" s="200">
        <f t="shared" si="21"/>
        <v>0</v>
      </c>
      <c r="Q139" s="200">
        <v>0</v>
      </c>
      <c r="R139" s="200">
        <f t="shared" si="22"/>
        <v>0</v>
      </c>
      <c r="S139" s="200">
        <v>0</v>
      </c>
      <c r="T139" s="201">
        <f t="shared" si="23"/>
        <v>0</v>
      </c>
      <c r="AR139" s="22" t="s">
        <v>178</v>
      </c>
      <c r="AT139" s="22" t="s">
        <v>173</v>
      </c>
      <c r="AU139" s="22" t="s">
        <v>77</v>
      </c>
      <c r="AY139" s="22" t="s">
        <v>171</v>
      </c>
      <c r="BE139" s="202">
        <f t="shared" si="24"/>
        <v>0</v>
      </c>
      <c r="BF139" s="202">
        <f t="shared" si="25"/>
        <v>0</v>
      </c>
      <c r="BG139" s="202">
        <f t="shared" si="26"/>
        <v>0</v>
      </c>
      <c r="BH139" s="202">
        <f t="shared" si="27"/>
        <v>0</v>
      </c>
      <c r="BI139" s="202">
        <f t="shared" si="28"/>
        <v>0</v>
      </c>
      <c r="BJ139" s="22" t="s">
        <v>77</v>
      </c>
      <c r="BK139" s="202">
        <f t="shared" si="29"/>
        <v>0</v>
      </c>
      <c r="BL139" s="22" t="s">
        <v>178</v>
      </c>
      <c r="BM139" s="22" t="s">
        <v>988</v>
      </c>
    </row>
    <row r="140" spans="2:65" s="1" customFormat="1" ht="22.5" customHeight="1">
      <c r="B140" s="39"/>
      <c r="C140" s="191" t="s">
        <v>516</v>
      </c>
      <c r="D140" s="191" t="s">
        <v>173</v>
      </c>
      <c r="E140" s="192" t="s">
        <v>2819</v>
      </c>
      <c r="F140" s="193" t="s">
        <v>2820</v>
      </c>
      <c r="G140" s="194" t="s">
        <v>2708</v>
      </c>
      <c r="H140" s="195">
        <v>10</v>
      </c>
      <c r="I140" s="196"/>
      <c r="J140" s="197">
        <f t="shared" si="20"/>
        <v>0</v>
      </c>
      <c r="K140" s="193" t="s">
        <v>21</v>
      </c>
      <c r="L140" s="59"/>
      <c r="M140" s="198" t="s">
        <v>21</v>
      </c>
      <c r="N140" s="199" t="s">
        <v>40</v>
      </c>
      <c r="O140" s="40"/>
      <c r="P140" s="200">
        <f t="shared" si="21"/>
        <v>0</v>
      </c>
      <c r="Q140" s="200">
        <v>0</v>
      </c>
      <c r="R140" s="200">
        <f t="shared" si="22"/>
        <v>0</v>
      </c>
      <c r="S140" s="200">
        <v>0</v>
      </c>
      <c r="T140" s="201">
        <f t="shared" si="23"/>
        <v>0</v>
      </c>
      <c r="AR140" s="22" t="s">
        <v>178</v>
      </c>
      <c r="AT140" s="22" t="s">
        <v>173</v>
      </c>
      <c r="AU140" s="22" t="s">
        <v>77</v>
      </c>
      <c r="AY140" s="22" t="s">
        <v>171</v>
      </c>
      <c r="BE140" s="202">
        <f t="shared" si="24"/>
        <v>0</v>
      </c>
      <c r="BF140" s="202">
        <f t="shared" si="25"/>
        <v>0</v>
      </c>
      <c r="BG140" s="202">
        <f t="shared" si="26"/>
        <v>0</v>
      </c>
      <c r="BH140" s="202">
        <f t="shared" si="27"/>
        <v>0</v>
      </c>
      <c r="BI140" s="202">
        <f t="shared" si="28"/>
        <v>0</v>
      </c>
      <c r="BJ140" s="22" t="s">
        <v>77</v>
      </c>
      <c r="BK140" s="202">
        <f t="shared" si="29"/>
        <v>0</v>
      </c>
      <c r="BL140" s="22" t="s">
        <v>178</v>
      </c>
      <c r="BM140" s="22" t="s">
        <v>998</v>
      </c>
    </row>
    <row r="141" spans="2:65" s="1" customFormat="1" ht="22.5" customHeight="1">
      <c r="B141" s="39"/>
      <c r="C141" s="191" t="s">
        <v>521</v>
      </c>
      <c r="D141" s="191" t="s">
        <v>173</v>
      </c>
      <c r="E141" s="192" t="s">
        <v>2821</v>
      </c>
      <c r="F141" s="193" t="s">
        <v>2822</v>
      </c>
      <c r="G141" s="194" t="s">
        <v>2708</v>
      </c>
      <c r="H141" s="195">
        <v>10</v>
      </c>
      <c r="I141" s="196"/>
      <c r="J141" s="197">
        <f t="shared" si="20"/>
        <v>0</v>
      </c>
      <c r="K141" s="193" t="s">
        <v>21</v>
      </c>
      <c r="L141" s="59"/>
      <c r="M141" s="198" t="s">
        <v>21</v>
      </c>
      <c r="N141" s="199" t="s">
        <v>40</v>
      </c>
      <c r="O141" s="40"/>
      <c r="P141" s="200">
        <f t="shared" si="21"/>
        <v>0</v>
      </c>
      <c r="Q141" s="200">
        <v>0</v>
      </c>
      <c r="R141" s="200">
        <f t="shared" si="22"/>
        <v>0</v>
      </c>
      <c r="S141" s="200">
        <v>0</v>
      </c>
      <c r="T141" s="201">
        <f t="shared" si="23"/>
        <v>0</v>
      </c>
      <c r="AR141" s="22" t="s">
        <v>178</v>
      </c>
      <c r="AT141" s="22" t="s">
        <v>173</v>
      </c>
      <c r="AU141" s="22" t="s">
        <v>77</v>
      </c>
      <c r="AY141" s="22" t="s">
        <v>171</v>
      </c>
      <c r="BE141" s="202">
        <f t="shared" si="24"/>
        <v>0</v>
      </c>
      <c r="BF141" s="202">
        <f t="shared" si="25"/>
        <v>0</v>
      </c>
      <c r="BG141" s="202">
        <f t="shared" si="26"/>
        <v>0</v>
      </c>
      <c r="BH141" s="202">
        <f t="shared" si="27"/>
        <v>0</v>
      </c>
      <c r="BI141" s="202">
        <f t="shared" si="28"/>
        <v>0</v>
      </c>
      <c r="BJ141" s="22" t="s">
        <v>77</v>
      </c>
      <c r="BK141" s="202">
        <f t="shared" si="29"/>
        <v>0</v>
      </c>
      <c r="BL141" s="22" t="s">
        <v>178</v>
      </c>
      <c r="BM141" s="22" t="s">
        <v>1015</v>
      </c>
    </row>
    <row r="142" spans="2:65" s="1" customFormat="1" ht="22.5" customHeight="1">
      <c r="B142" s="39"/>
      <c r="C142" s="191" t="s">
        <v>527</v>
      </c>
      <c r="D142" s="191" t="s">
        <v>173</v>
      </c>
      <c r="E142" s="192" t="s">
        <v>2823</v>
      </c>
      <c r="F142" s="193" t="s">
        <v>2824</v>
      </c>
      <c r="G142" s="194" t="s">
        <v>2708</v>
      </c>
      <c r="H142" s="195">
        <v>11</v>
      </c>
      <c r="I142" s="196"/>
      <c r="J142" s="197">
        <f t="shared" si="20"/>
        <v>0</v>
      </c>
      <c r="K142" s="193" t="s">
        <v>21</v>
      </c>
      <c r="L142" s="59"/>
      <c r="M142" s="198" t="s">
        <v>21</v>
      </c>
      <c r="N142" s="199" t="s">
        <v>40</v>
      </c>
      <c r="O142" s="40"/>
      <c r="P142" s="200">
        <f t="shared" si="21"/>
        <v>0</v>
      </c>
      <c r="Q142" s="200">
        <v>0</v>
      </c>
      <c r="R142" s="200">
        <f t="shared" si="22"/>
        <v>0</v>
      </c>
      <c r="S142" s="200">
        <v>0</v>
      </c>
      <c r="T142" s="201">
        <f t="shared" si="23"/>
        <v>0</v>
      </c>
      <c r="AR142" s="22" t="s">
        <v>178</v>
      </c>
      <c r="AT142" s="22" t="s">
        <v>173</v>
      </c>
      <c r="AU142" s="22" t="s">
        <v>77</v>
      </c>
      <c r="AY142" s="22" t="s">
        <v>171</v>
      </c>
      <c r="BE142" s="202">
        <f t="shared" si="24"/>
        <v>0</v>
      </c>
      <c r="BF142" s="202">
        <f t="shared" si="25"/>
        <v>0</v>
      </c>
      <c r="BG142" s="202">
        <f t="shared" si="26"/>
        <v>0</v>
      </c>
      <c r="BH142" s="202">
        <f t="shared" si="27"/>
        <v>0</v>
      </c>
      <c r="BI142" s="202">
        <f t="shared" si="28"/>
        <v>0</v>
      </c>
      <c r="BJ142" s="22" t="s">
        <v>77</v>
      </c>
      <c r="BK142" s="202">
        <f t="shared" si="29"/>
        <v>0</v>
      </c>
      <c r="BL142" s="22" t="s">
        <v>178</v>
      </c>
      <c r="BM142" s="22" t="s">
        <v>1023</v>
      </c>
    </row>
    <row r="143" spans="2:65" s="1" customFormat="1" ht="22.5" customHeight="1">
      <c r="B143" s="39"/>
      <c r="C143" s="191" t="s">
        <v>534</v>
      </c>
      <c r="D143" s="191" t="s">
        <v>173</v>
      </c>
      <c r="E143" s="192" t="s">
        <v>2825</v>
      </c>
      <c r="F143" s="193" t="s">
        <v>2826</v>
      </c>
      <c r="G143" s="194" t="s">
        <v>2708</v>
      </c>
      <c r="H143" s="195">
        <v>10</v>
      </c>
      <c r="I143" s="196"/>
      <c r="J143" s="197">
        <f t="shared" si="20"/>
        <v>0</v>
      </c>
      <c r="K143" s="193" t="s">
        <v>21</v>
      </c>
      <c r="L143" s="59"/>
      <c r="M143" s="198" t="s">
        <v>21</v>
      </c>
      <c r="N143" s="199" t="s">
        <v>40</v>
      </c>
      <c r="O143" s="40"/>
      <c r="P143" s="200">
        <f t="shared" si="21"/>
        <v>0</v>
      </c>
      <c r="Q143" s="200">
        <v>0</v>
      </c>
      <c r="R143" s="200">
        <f t="shared" si="22"/>
        <v>0</v>
      </c>
      <c r="S143" s="200">
        <v>0</v>
      </c>
      <c r="T143" s="201">
        <f t="shared" si="23"/>
        <v>0</v>
      </c>
      <c r="AR143" s="22" t="s">
        <v>178</v>
      </c>
      <c r="AT143" s="22" t="s">
        <v>173</v>
      </c>
      <c r="AU143" s="22" t="s">
        <v>77</v>
      </c>
      <c r="AY143" s="22" t="s">
        <v>171</v>
      </c>
      <c r="BE143" s="202">
        <f t="shared" si="24"/>
        <v>0</v>
      </c>
      <c r="BF143" s="202">
        <f t="shared" si="25"/>
        <v>0</v>
      </c>
      <c r="BG143" s="202">
        <f t="shared" si="26"/>
        <v>0</v>
      </c>
      <c r="BH143" s="202">
        <f t="shared" si="27"/>
        <v>0</v>
      </c>
      <c r="BI143" s="202">
        <f t="shared" si="28"/>
        <v>0</v>
      </c>
      <c r="BJ143" s="22" t="s">
        <v>77</v>
      </c>
      <c r="BK143" s="202">
        <f t="shared" si="29"/>
        <v>0</v>
      </c>
      <c r="BL143" s="22" t="s">
        <v>178</v>
      </c>
      <c r="BM143" s="22" t="s">
        <v>1037</v>
      </c>
    </row>
    <row r="144" spans="2:65" s="1" customFormat="1" ht="31.5" customHeight="1">
      <c r="B144" s="39"/>
      <c r="C144" s="191" t="s">
        <v>538</v>
      </c>
      <c r="D144" s="191" t="s">
        <v>173</v>
      </c>
      <c r="E144" s="192" t="s">
        <v>2827</v>
      </c>
      <c r="F144" s="193" t="s">
        <v>2828</v>
      </c>
      <c r="G144" s="194" t="s">
        <v>2708</v>
      </c>
      <c r="H144" s="195">
        <v>4</v>
      </c>
      <c r="I144" s="196"/>
      <c r="J144" s="197">
        <f t="shared" si="20"/>
        <v>0</v>
      </c>
      <c r="K144" s="193" t="s">
        <v>21</v>
      </c>
      <c r="L144" s="59"/>
      <c r="M144" s="198" t="s">
        <v>21</v>
      </c>
      <c r="N144" s="199" t="s">
        <v>40</v>
      </c>
      <c r="O144" s="40"/>
      <c r="P144" s="200">
        <f t="shared" si="21"/>
        <v>0</v>
      </c>
      <c r="Q144" s="200">
        <v>0</v>
      </c>
      <c r="R144" s="200">
        <f t="shared" si="22"/>
        <v>0</v>
      </c>
      <c r="S144" s="200">
        <v>0</v>
      </c>
      <c r="T144" s="201">
        <f t="shared" si="23"/>
        <v>0</v>
      </c>
      <c r="AR144" s="22" t="s">
        <v>178</v>
      </c>
      <c r="AT144" s="22" t="s">
        <v>173</v>
      </c>
      <c r="AU144" s="22" t="s">
        <v>77</v>
      </c>
      <c r="AY144" s="22" t="s">
        <v>171</v>
      </c>
      <c r="BE144" s="202">
        <f t="shared" si="24"/>
        <v>0</v>
      </c>
      <c r="BF144" s="202">
        <f t="shared" si="25"/>
        <v>0</v>
      </c>
      <c r="BG144" s="202">
        <f t="shared" si="26"/>
        <v>0</v>
      </c>
      <c r="BH144" s="202">
        <f t="shared" si="27"/>
        <v>0</v>
      </c>
      <c r="BI144" s="202">
        <f t="shared" si="28"/>
        <v>0</v>
      </c>
      <c r="BJ144" s="22" t="s">
        <v>77</v>
      </c>
      <c r="BK144" s="202">
        <f t="shared" si="29"/>
        <v>0</v>
      </c>
      <c r="BL144" s="22" t="s">
        <v>178</v>
      </c>
      <c r="BM144" s="22" t="s">
        <v>1045</v>
      </c>
    </row>
    <row r="145" spans="2:65" s="1" customFormat="1" ht="22.5" customHeight="1">
      <c r="B145" s="39"/>
      <c r="C145" s="191" t="s">
        <v>543</v>
      </c>
      <c r="D145" s="191" t="s">
        <v>173</v>
      </c>
      <c r="E145" s="192" t="s">
        <v>2829</v>
      </c>
      <c r="F145" s="193" t="s">
        <v>2830</v>
      </c>
      <c r="G145" s="194" t="s">
        <v>2708</v>
      </c>
      <c r="H145" s="195">
        <v>4</v>
      </c>
      <c r="I145" s="196"/>
      <c r="J145" s="197">
        <f t="shared" si="20"/>
        <v>0</v>
      </c>
      <c r="K145" s="193" t="s">
        <v>21</v>
      </c>
      <c r="L145" s="59"/>
      <c r="M145" s="198" t="s">
        <v>21</v>
      </c>
      <c r="N145" s="199" t="s">
        <v>40</v>
      </c>
      <c r="O145" s="40"/>
      <c r="P145" s="200">
        <f t="shared" si="21"/>
        <v>0</v>
      </c>
      <c r="Q145" s="200">
        <v>0</v>
      </c>
      <c r="R145" s="200">
        <f t="shared" si="22"/>
        <v>0</v>
      </c>
      <c r="S145" s="200">
        <v>0</v>
      </c>
      <c r="T145" s="201">
        <f t="shared" si="23"/>
        <v>0</v>
      </c>
      <c r="AR145" s="22" t="s">
        <v>178</v>
      </c>
      <c r="AT145" s="22" t="s">
        <v>173</v>
      </c>
      <c r="AU145" s="22" t="s">
        <v>77</v>
      </c>
      <c r="AY145" s="22" t="s">
        <v>171</v>
      </c>
      <c r="BE145" s="202">
        <f t="shared" si="24"/>
        <v>0</v>
      </c>
      <c r="BF145" s="202">
        <f t="shared" si="25"/>
        <v>0</v>
      </c>
      <c r="BG145" s="202">
        <f t="shared" si="26"/>
        <v>0</v>
      </c>
      <c r="BH145" s="202">
        <f t="shared" si="27"/>
        <v>0</v>
      </c>
      <c r="BI145" s="202">
        <f t="shared" si="28"/>
        <v>0</v>
      </c>
      <c r="BJ145" s="22" t="s">
        <v>77</v>
      </c>
      <c r="BK145" s="202">
        <f t="shared" si="29"/>
        <v>0</v>
      </c>
      <c r="BL145" s="22" t="s">
        <v>178</v>
      </c>
      <c r="BM145" s="22" t="s">
        <v>1056</v>
      </c>
    </row>
    <row r="146" spans="2:65" s="1" customFormat="1" ht="22.5" customHeight="1">
      <c r="B146" s="39"/>
      <c r="C146" s="191" t="s">
        <v>547</v>
      </c>
      <c r="D146" s="191" t="s">
        <v>173</v>
      </c>
      <c r="E146" s="192" t="s">
        <v>2831</v>
      </c>
      <c r="F146" s="193" t="s">
        <v>2832</v>
      </c>
      <c r="G146" s="194" t="s">
        <v>2708</v>
      </c>
      <c r="H146" s="195">
        <v>4</v>
      </c>
      <c r="I146" s="196"/>
      <c r="J146" s="197">
        <f t="shared" si="20"/>
        <v>0</v>
      </c>
      <c r="K146" s="193" t="s">
        <v>21</v>
      </c>
      <c r="L146" s="59"/>
      <c r="M146" s="198" t="s">
        <v>21</v>
      </c>
      <c r="N146" s="199" t="s">
        <v>40</v>
      </c>
      <c r="O146" s="40"/>
      <c r="P146" s="200">
        <f t="shared" si="21"/>
        <v>0</v>
      </c>
      <c r="Q146" s="200">
        <v>0</v>
      </c>
      <c r="R146" s="200">
        <f t="shared" si="22"/>
        <v>0</v>
      </c>
      <c r="S146" s="200">
        <v>0</v>
      </c>
      <c r="T146" s="201">
        <f t="shared" si="23"/>
        <v>0</v>
      </c>
      <c r="AR146" s="22" t="s">
        <v>178</v>
      </c>
      <c r="AT146" s="22" t="s">
        <v>173</v>
      </c>
      <c r="AU146" s="22" t="s">
        <v>77</v>
      </c>
      <c r="AY146" s="22" t="s">
        <v>171</v>
      </c>
      <c r="BE146" s="202">
        <f t="shared" si="24"/>
        <v>0</v>
      </c>
      <c r="BF146" s="202">
        <f t="shared" si="25"/>
        <v>0</v>
      </c>
      <c r="BG146" s="202">
        <f t="shared" si="26"/>
        <v>0</v>
      </c>
      <c r="BH146" s="202">
        <f t="shared" si="27"/>
        <v>0</v>
      </c>
      <c r="BI146" s="202">
        <f t="shared" si="28"/>
        <v>0</v>
      </c>
      <c r="BJ146" s="22" t="s">
        <v>77</v>
      </c>
      <c r="BK146" s="202">
        <f t="shared" si="29"/>
        <v>0</v>
      </c>
      <c r="BL146" s="22" t="s">
        <v>178</v>
      </c>
      <c r="BM146" s="22" t="s">
        <v>1064</v>
      </c>
    </row>
    <row r="147" spans="2:65" s="1" customFormat="1" ht="22.5" customHeight="1">
      <c r="B147" s="39"/>
      <c r="C147" s="191" t="s">
        <v>551</v>
      </c>
      <c r="D147" s="191" t="s">
        <v>173</v>
      </c>
      <c r="E147" s="192" t="s">
        <v>2833</v>
      </c>
      <c r="F147" s="193" t="s">
        <v>2834</v>
      </c>
      <c r="G147" s="194" t="s">
        <v>2708</v>
      </c>
      <c r="H147" s="195">
        <v>4</v>
      </c>
      <c r="I147" s="196"/>
      <c r="J147" s="197">
        <f t="shared" si="20"/>
        <v>0</v>
      </c>
      <c r="K147" s="193" t="s">
        <v>21</v>
      </c>
      <c r="L147" s="59"/>
      <c r="M147" s="198" t="s">
        <v>21</v>
      </c>
      <c r="N147" s="199" t="s">
        <v>40</v>
      </c>
      <c r="O147" s="40"/>
      <c r="P147" s="200">
        <f t="shared" si="21"/>
        <v>0</v>
      </c>
      <c r="Q147" s="200">
        <v>0</v>
      </c>
      <c r="R147" s="200">
        <f t="shared" si="22"/>
        <v>0</v>
      </c>
      <c r="S147" s="200">
        <v>0</v>
      </c>
      <c r="T147" s="201">
        <f t="shared" si="23"/>
        <v>0</v>
      </c>
      <c r="AR147" s="22" t="s">
        <v>178</v>
      </c>
      <c r="AT147" s="22" t="s">
        <v>173</v>
      </c>
      <c r="AU147" s="22" t="s">
        <v>77</v>
      </c>
      <c r="AY147" s="22" t="s">
        <v>171</v>
      </c>
      <c r="BE147" s="202">
        <f t="shared" si="24"/>
        <v>0</v>
      </c>
      <c r="BF147" s="202">
        <f t="shared" si="25"/>
        <v>0</v>
      </c>
      <c r="BG147" s="202">
        <f t="shared" si="26"/>
        <v>0</v>
      </c>
      <c r="BH147" s="202">
        <f t="shared" si="27"/>
        <v>0</v>
      </c>
      <c r="BI147" s="202">
        <f t="shared" si="28"/>
        <v>0</v>
      </c>
      <c r="BJ147" s="22" t="s">
        <v>77</v>
      </c>
      <c r="BK147" s="202">
        <f t="shared" si="29"/>
        <v>0</v>
      </c>
      <c r="BL147" s="22" t="s">
        <v>178</v>
      </c>
      <c r="BM147" s="22" t="s">
        <v>1073</v>
      </c>
    </row>
    <row r="148" spans="2:65" s="1" customFormat="1" ht="22.5" customHeight="1">
      <c r="B148" s="39"/>
      <c r="C148" s="191" t="s">
        <v>557</v>
      </c>
      <c r="D148" s="191" t="s">
        <v>173</v>
      </c>
      <c r="E148" s="192" t="s">
        <v>2835</v>
      </c>
      <c r="F148" s="193" t="s">
        <v>2836</v>
      </c>
      <c r="G148" s="194" t="s">
        <v>2708</v>
      </c>
      <c r="H148" s="195">
        <v>1</v>
      </c>
      <c r="I148" s="196"/>
      <c r="J148" s="197">
        <f t="shared" si="20"/>
        <v>0</v>
      </c>
      <c r="K148" s="193" t="s">
        <v>21</v>
      </c>
      <c r="L148" s="59"/>
      <c r="M148" s="198" t="s">
        <v>21</v>
      </c>
      <c r="N148" s="199" t="s">
        <v>40</v>
      </c>
      <c r="O148" s="40"/>
      <c r="P148" s="200">
        <f t="shared" si="21"/>
        <v>0</v>
      </c>
      <c r="Q148" s="200">
        <v>0</v>
      </c>
      <c r="R148" s="200">
        <f t="shared" si="22"/>
        <v>0</v>
      </c>
      <c r="S148" s="200">
        <v>0</v>
      </c>
      <c r="T148" s="201">
        <f t="shared" si="23"/>
        <v>0</v>
      </c>
      <c r="AR148" s="22" t="s">
        <v>178</v>
      </c>
      <c r="AT148" s="22" t="s">
        <v>173</v>
      </c>
      <c r="AU148" s="22" t="s">
        <v>77</v>
      </c>
      <c r="AY148" s="22" t="s">
        <v>171</v>
      </c>
      <c r="BE148" s="202">
        <f t="shared" si="24"/>
        <v>0</v>
      </c>
      <c r="BF148" s="202">
        <f t="shared" si="25"/>
        <v>0</v>
      </c>
      <c r="BG148" s="202">
        <f t="shared" si="26"/>
        <v>0</v>
      </c>
      <c r="BH148" s="202">
        <f t="shared" si="27"/>
        <v>0</v>
      </c>
      <c r="BI148" s="202">
        <f t="shared" si="28"/>
        <v>0</v>
      </c>
      <c r="BJ148" s="22" t="s">
        <v>77</v>
      </c>
      <c r="BK148" s="202">
        <f t="shared" si="29"/>
        <v>0</v>
      </c>
      <c r="BL148" s="22" t="s">
        <v>178</v>
      </c>
      <c r="BM148" s="22" t="s">
        <v>1089</v>
      </c>
    </row>
    <row r="149" spans="2:65" s="1" customFormat="1" ht="22.5" customHeight="1">
      <c r="B149" s="39"/>
      <c r="C149" s="191" t="s">
        <v>593</v>
      </c>
      <c r="D149" s="191" t="s">
        <v>173</v>
      </c>
      <c r="E149" s="192" t="s">
        <v>2837</v>
      </c>
      <c r="F149" s="193" t="s">
        <v>2838</v>
      </c>
      <c r="G149" s="194" t="s">
        <v>2708</v>
      </c>
      <c r="H149" s="195">
        <v>2</v>
      </c>
      <c r="I149" s="196"/>
      <c r="J149" s="197">
        <f t="shared" si="20"/>
        <v>0</v>
      </c>
      <c r="K149" s="193" t="s">
        <v>21</v>
      </c>
      <c r="L149" s="59"/>
      <c r="M149" s="198" t="s">
        <v>21</v>
      </c>
      <c r="N149" s="199" t="s">
        <v>40</v>
      </c>
      <c r="O149" s="40"/>
      <c r="P149" s="200">
        <f t="shared" si="21"/>
        <v>0</v>
      </c>
      <c r="Q149" s="200">
        <v>0</v>
      </c>
      <c r="R149" s="200">
        <f t="shared" si="22"/>
        <v>0</v>
      </c>
      <c r="S149" s="200">
        <v>0</v>
      </c>
      <c r="T149" s="201">
        <f t="shared" si="23"/>
        <v>0</v>
      </c>
      <c r="AR149" s="22" t="s">
        <v>178</v>
      </c>
      <c r="AT149" s="22" t="s">
        <v>173</v>
      </c>
      <c r="AU149" s="22" t="s">
        <v>77</v>
      </c>
      <c r="AY149" s="22" t="s">
        <v>171</v>
      </c>
      <c r="BE149" s="202">
        <f t="shared" si="24"/>
        <v>0</v>
      </c>
      <c r="BF149" s="202">
        <f t="shared" si="25"/>
        <v>0</v>
      </c>
      <c r="BG149" s="202">
        <f t="shared" si="26"/>
        <v>0</v>
      </c>
      <c r="BH149" s="202">
        <f t="shared" si="27"/>
        <v>0</v>
      </c>
      <c r="BI149" s="202">
        <f t="shared" si="28"/>
        <v>0</v>
      </c>
      <c r="BJ149" s="22" t="s">
        <v>77</v>
      </c>
      <c r="BK149" s="202">
        <f t="shared" si="29"/>
        <v>0</v>
      </c>
      <c r="BL149" s="22" t="s">
        <v>178</v>
      </c>
      <c r="BM149" s="22" t="s">
        <v>1097</v>
      </c>
    </row>
    <row r="150" spans="2:65" s="1" customFormat="1" ht="44.25" customHeight="1">
      <c r="B150" s="39"/>
      <c r="C150" s="191" t="s">
        <v>598</v>
      </c>
      <c r="D150" s="191" t="s">
        <v>173</v>
      </c>
      <c r="E150" s="192" t="s">
        <v>2839</v>
      </c>
      <c r="F150" s="193" t="s">
        <v>2840</v>
      </c>
      <c r="G150" s="194" t="s">
        <v>2708</v>
      </c>
      <c r="H150" s="195">
        <v>3</v>
      </c>
      <c r="I150" s="196"/>
      <c r="J150" s="197">
        <f t="shared" si="20"/>
        <v>0</v>
      </c>
      <c r="K150" s="193" t="s">
        <v>21</v>
      </c>
      <c r="L150" s="59"/>
      <c r="M150" s="198" t="s">
        <v>21</v>
      </c>
      <c r="N150" s="199" t="s">
        <v>40</v>
      </c>
      <c r="O150" s="40"/>
      <c r="P150" s="200">
        <f t="shared" si="21"/>
        <v>0</v>
      </c>
      <c r="Q150" s="200">
        <v>0</v>
      </c>
      <c r="R150" s="200">
        <f t="shared" si="22"/>
        <v>0</v>
      </c>
      <c r="S150" s="200">
        <v>0</v>
      </c>
      <c r="T150" s="201">
        <f t="shared" si="23"/>
        <v>0</v>
      </c>
      <c r="AR150" s="22" t="s">
        <v>178</v>
      </c>
      <c r="AT150" s="22" t="s">
        <v>173</v>
      </c>
      <c r="AU150" s="22" t="s">
        <v>77</v>
      </c>
      <c r="AY150" s="22" t="s">
        <v>171</v>
      </c>
      <c r="BE150" s="202">
        <f t="shared" si="24"/>
        <v>0</v>
      </c>
      <c r="BF150" s="202">
        <f t="shared" si="25"/>
        <v>0</v>
      </c>
      <c r="BG150" s="202">
        <f t="shared" si="26"/>
        <v>0</v>
      </c>
      <c r="BH150" s="202">
        <f t="shared" si="27"/>
        <v>0</v>
      </c>
      <c r="BI150" s="202">
        <f t="shared" si="28"/>
        <v>0</v>
      </c>
      <c r="BJ150" s="22" t="s">
        <v>77</v>
      </c>
      <c r="BK150" s="202">
        <f t="shared" si="29"/>
        <v>0</v>
      </c>
      <c r="BL150" s="22" t="s">
        <v>178</v>
      </c>
      <c r="BM150" s="22" t="s">
        <v>1105</v>
      </c>
    </row>
    <row r="151" spans="2:65" s="1" customFormat="1" ht="31.5" customHeight="1">
      <c r="B151" s="39"/>
      <c r="C151" s="191" t="s">
        <v>603</v>
      </c>
      <c r="D151" s="191" t="s">
        <v>173</v>
      </c>
      <c r="E151" s="192" t="s">
        <v>2841</v>
      </c>
      <c r="F151" s="193" t="s">
        <v>2842</v>
      </c>
      <c r="G151" s="194" t="s">
        <v>2708</v>
      </c>
      <c r="H151" s="195">
        <v>21</v>
      </c>
      <c r="I151" s="196"/>
      <c r="J151" s="197">
        <f t="shared" si="20"/>
        <v>0</v>
      </c>
      <c r="K151" s="193" t="s">
        <v>21</v>
      </c>
      <c r="L151" s="59"/>
      <c r="M151" s="198" t="s">
        <v>21</v>
      </c>
      <c r="N151" s="199" t="s">
        <v>40</v>
      </c>
      <c r="O151" s="40"/>
      <c r="P151" s="200">
        <f t="shared" si="21"/>
        <v>0</v>
      </c>
      <c r="Q151" s="200">
        <v>0</v>
      </c>
      <c r="R151" s="200">
        <f t="shared" si="22"/>
        <v>0</v>
      </c>
      <c r="S151" s="200">
        <v>0</v>
      </c>
      <c r="T151" s="201">
        <f t="shared" si="23"/>
        <v>0</v>
      </c>
      <c r="AR151" s="22" t="s">
        <v>178</v>
      </c>
      <c r="AT151" s="22" t="s">
        <v>173</v>
      </c>
      <c r="AU151" s="22" t="s">
        <v>77</v>
      </c>
      <c r="AY151" s="22" t="s">
        <v>171</v>
      </c>
      <c r="BE151" s="202">
        <f t="shared" si="24"/>
        <v>0</v>
      </c>
      <c r="BF151" s="202">
        <f t="shared" si="25"/>
        <v>0</v>
      </c>
      <c r="BG151" s="202">
        <f t="shared" si="26"/>
        <v>0</v>
      </c>
      <c r="BH151" s="202">
        <f t="shared" si="27"/>
        <v>0</v>
      </c>
      <c r="BI151" s="202">
        <f t="shared" si="28"/>
        <v>0</v>
      </c>
      <c r="BJ151" s="22" t="s">
        <v>77</v>
      </c>
      <c r="BK151" s="202">
        <f t="shared" si="29"/>
        <v>0</v>
      </c>
      <c r="BL151" s="22" t="s">
        <v>178</v>
      </c>
      <c r="BM151" s="22" t="s">
        <v>1113</v>
      </c>
    </row>
    <row r="152" spans="2:65" s="1" customFormat="1" ht="31.5" customHeight="1">
      <c r="B152" s="39"/>
      <c r="C152" s="191" t="s">
        <v>608</v>
      </c>
      <c r="D152" s="191" t="s">
        <v>173</v>
      </c>
      <c r="E152" s="192" t="s">
        <v>2843</v>
      </c>
      <c r="F152" s="193" t="s">
        <v>2844</v>
      </c>
      <c r="G152" s="194" t="s">
        <v>2708</v>
      </c>
      <c r="H152" s="195">
        <v>4</v>
      </c>
      <c r="I152" s="196"/>
      <c r="J152" s="197">
        <f t="shared" si="20"/>
        <v>0</v>
      </c>
      <c r="K152" s="193" t="s">
        <v>21</v>
      </c>
      <c r="L152" s="59"/>
      <c r="M152" s="198" t="s">
        <v>21</v>
      </c>
      <c r="N152" s="199" t="s">
        <v>40</v>
      </c>
      <c r="O152" s="40"/>
      <c r="P152" s="200">
        <f t="shared" si="21"/>
        <v>0</v>
      </c>
      <c r="Q152" s="200">
        <v>0</v>
      </c>
      <c r="R152" s="200">
        <f t="shared" si="22"/>
        <v>0</v>
      </c>
      <c r="S152" s="200">
        <v>0</v>
      </c>
      <c r="T152" s="201">
        <f t="shared" si="23"/>
        <v>0</v>
      </c>
      <c r="AR152" s="22" t="s">
        <v>178</v>
      </c>
      <c r="AT152" s="22" t="s">
        <v>173</v>
      </c>
      <c r="AU152" s="22" t="s">
        <v>77</v>
      </c>
      <c r="AY152" s="22" t="s">
        <v>171</v>
      </c>
      <c r="BE152" s="202">
        <f t="shared" si="24"/>
        <v>0</v>
      </c>
      <c r="BF152" s="202">
        <f t="shared" si="25"/>
        <v>0</v>
      </c>
      <c r="BG152" s="202">
        <f t="shared" si="26"/>
        <v>0</v>
      </c>
      <c r="BH152" s="202">
        <f t="shared" si="27"/>
        <v>0</v>
      </c>
      <c r="BI152" s="202">
        <f t="shared" si="28"/>
        <v>0</v>
      </c>
      <c r="BJ152" s="22" t="s">
        <v>77</v>
      </c>
      <c r="BK152" s="202">
        <f t="shared" si="29"/>
        <v>0</v>
      </c>
      <c r="BL152" s="22" t="s">
        <v>178</v>
      </c>
      <c r="BM152" s="22" t="s">
        <v>1128</v>
      </c>
    </row>
    <row r="153" spans="2:65" s="1" customFormat="1" ht="22.5" customHeight="1">
      <c r="B153" s="39"/>
      <c r="C153" s="191" t="s">
        <v>613</v>
      </c>
      <c r="D153" s="191" t="s">
        <v>173</v>
      </c>
      <c r="E153" s="192" t="s">
        <v>2845</v>
      </c>
      <c r="F153" s="193" t="s">
        <v>2846</v>
      </c>
      <c r="G153" s="194" t="s">
        <v>2708</v>
      </c>
      <c r="H153" s="195">
        <v>2</v>
      </c>
      <c r="I153" s="196"/>
      <c r="J153" s="197">
        <f t="shared" si="20"/>
        <v>0</v>
      </c>
      <c r="K153" s="193" t="s">
        <v>21</v>
      </c>
      <c r="L153" s="59"/>
      <c r="M153" s="198" t="s">
        <v>21</v>
      </c>
      <c r="N153" s="199" t="s">
        <v>40</v>
      </c>
      <c r="O153" s="40"/>
      <c r="P153" s="200">
        <f t="shared" si="21"/>
        <v>0</v>
      </c>
      <c r="Q153" s="200">
        <v>0</v>
      </c>
      <c r="R153" s="200">
        <f t="shared" si="22"/>
        <v>0</v>
      </c>
      <c r="S153" s="200">
        <v>0</v>
      </c>
      <c r="T153" s="201">
        <f t="shared" si="23"/>
        <v>0</v>
      </c>
      <c r="AR153" s="22" t="s">
        <v>178</v>
      </c>
      <c r="AT153" s="22" t="s">
        <v>173</v>
      </c>
      <c r="AU153" s="22" t="s">
        <v>77</v>
      </c>
      <c r="AY153" s="22" t="s">
        <v>171</v>
      </c>
      <c r="BE153" s="202">
        <f t="shared" si="24"/>
        <v>0</v>
      </c>
      <c r="BF153" s="202">
        <f t="shared" si="25"/>
        <v>0</v>
      </c>
      <c r="BG153" s="202">
        <f t="shared" si="26"/>
        <v>0</v>
      </c>
      <c r="BH153" s="202">
        <f t="shared" si="27"/>
        <v>0</v>
      </c>
      <c r="BI153" s="202">
        <f t="shared" si="28"/>
        <v>0</v>
      </c>
      <c r="BJ153" s="22" t="s">
        <v>77</v>
      </c>
      <c r="BK153" s="202">
        <f t="shared" si="29"/>
        <v>0</v>
      </c>
      <c r="BL153" s="22" t="s">
        <v>178</v>
      </c>
      <c r="BM153" s="22" t="s">
        <v>1139</v>
      </c>
    </row>
    <row r="154" spans="2:65" s="1" customFormat="1" ht="22.5" customHeight="1">
      <c r="B154" s="39"/>
      <c r="C154" s="191" t="s">
        <v>617</v>
      </c>
      <c r="D154" s="191" t="s">
        <v>173</v>
      </c>
      <c r="E154" s="192" t="s">
        <v>2847</v>
      </c>
      <c r="F154" s="193" t="s">
        <v>2848</v>
      </c>
      <c r="G154" s="194" t="s">
        <v>2708</v>
      </c>
      <c r="H154" s="195">
        <v>2</v>
      </c>
      <c r="I154" s="196"/>
      <c r="J154" s="197">
        <f t="shared" si="20"/>
        <v>0</v>
      </c>
      <c r="K154" s="193" t="s">
        <v>21</v>
      </c>
      <c r="L154" s="59"/>
      <c r="M154" s="198" t="s">
        <v>21</v>
      </c>
      <c r="N154" s="199" t="s">
        <v>40</v>
      </c>
      <c r="O154" s="40"/>
      <c r="P154" s="200">
        <f t="shared" si="21"/>
        <v>0</v>
      </c>
      <c r="Q154" s="200">
        <v>0</v>
      </c>
      <c r="R154" s="200">
        <f t="shared" si="22"/>
        <v>0</v>
      </c>
      <c r="S154" s="200">
        <v>0</v>
      </c>
      <c r="T154" s="201">
        <f t="shared" si="23"/>
        <v>0</v>
      </c>
      <c r="AR154" s="22" t="s">
        <v>178</v>
      </c>
      <c r="AT154" s="22" t="s">
        <v>173</v>
      </c>
      <c r="AU154" s="22" t="s">
        <v>77</v>
      </c>
      <c r="AY154" s="22" t="s">
        <v>171</v>
      </c>
      <c r="BE154" s="202">
        <f t="shared" si="24"/>
        <v>0</v>
      </c>
      <c r="BF154" s="202">
        <f t="shared" si="25"/>
        <v>0</v>
      </c>
      <c r="BG154" s="202">
        <f t="shared" si="26"/>
        <v>0</v>
      </c>
      <c r="BH154" s="202">
        <f t="shared" si="27"/>
        <v>0</v>
      </c>
      <c r="BI154" s="202">
        <f t="shared" si="28"/>
        <v>0</v>
      </c>
      <c r="BJ154" s="22" t="s">
        <v>77</v>
      </c>
      <c r="BK154" s="202">
        <f t="shared" si="29"/>
        <v>0</v>
      </c>
      <c r="BL154" s="22" t="s">
        <v>178</v>
      </c>
      <c r="BM154" s="22" t="s">
        <v>1153</v>
      </c>
    </row>
    <row r="155" spans="2:65" s="1" customFormat="1" ht="22.5" customHeight="1">
      <c r="B155" s="39"/>
      <c r="C155" s="191" t="s">
        <v>621</v>
      </c>
      <c r="D155" s="191" t="s">
        <v>173</v>
      </c>
      <c r="E155" s="192" t="s">
        <v>2849</v>
      </c>
      <c r="F155" s="193" t="s">
        <v>2850</v>
      </c>
      <c r="G155" s="194" t="s">
        <v>2708</v>
      </c>
      <c r="H155" s="195">
        <v>94</v>
      </c>
      <c r="I155" s="196"/>
      <c r="J155" s="197">
        <f t="shared" si="20"/>
        <v>0</v>
      </c>
      <c r="K155" s="193" t="s">
        <v>21</v>
      </c>
      <c r="L155" s="59"/>
      <c r="M155" s="198" t="s">
        <v>21</v>
      </c>
      <c r="N155" s="199" t="s">
        <v>40</v>
      </c>
      <c r="O155" s="40"/>
      <c r="P155" s="200">
        <f t="shared" si="21"/>
        <v>0</v>
      </c>
      <c r="Q155" s="200">
        <v>0</v>
      </c>
      <c r="R155" s="200">
        <f t="shared" si="22"/>
        <v>0</v>
      </c>
      <c r="S155" s="200">
        <v>0</v>
      </c>
      <c r="T155" s="201">
        <f t="shared" si="23"/>
        <v>0</v>
      </c>
      <c r="AR155" s="22" t="s">
        <v>178</v>
      </c>
      <c r="AT155" s="22" t="s">
        <v>173</v>
      </c>
      <c r="AU155" s="22" t="s">
        <v>77</v>
      </c>
      <c r="AY155" s="22" t="s">
        <v>171</v>
      </c>
      <c r="BE155" s="202">
        <f t="shared" si="24"/>
        <v>0</v>
      </c>
      <c r="BF155" s="202">
        <f t="shared" si="25"/>
        <v>0</v>
      </c>
      <c r="BG155" s="202">
        <f t="shared" si="26"/>
        <v>0</v>
      </c>
      <c r="BH155" s="202">
        <f t="shared" si="27"/>
        <v>0</v>
      </c>
      <c r="BI155" s="202">
        <f t="shared" si="28"/>
        <v>0</v>
      </c>
      <c r="BJ155" s="22" t="s">
        <v>77</v>
      </c>
      <c r="BK155" s="202">
        <f t="shared" si="29"/>
        <v>0</v>
      </c>
      <c r="BL155" s="22" t="s">
        <v>178</v>
      </c>
      <c r="BM155" s="22" t="s">
        <v>1166</v>
      </c>
    </row>
    <row r="156" spans="2:65" s="1" customFormat="1" ht="22.5" customHeight="1">
      <c r="B156" s="39"/>
      <c r="C156" s="191" t="s">
        <v>628</v>
      </c>
      <c r="D156" s="191" t="s">
        <v>173</v>
      </c>
      <c r="E156" s="192" t="s">
        <v>2851</v>
      </c>
      <c r="F156" s="193" t="s">
        <v>2852</v>
      </c>
      <c r="G156" s="194" t="s">
        <v>285</v>
      </c>
      <c r="H156" s="195">
        <v>11</v>
      </c>
      <c r="I156" s="196"/>
      <c r="J156" s="197">
        <f t="shared" si="20"/>
        <v>0</v>
      </c>
      <c r="K156" s="193" t="s">
        <v>21</v>
      </c>
      <c r="L156" s="59"/>
      <c r="M156" s="198" t="s">
        <v>21</v>
      </c>
      <c r="N156" s="199" t="s">
        <v>40</v>
      </c>
      <c r="O156" s="40"/>
      <c r="P156" s="200">
        <f t="shared" si="21"/>
        <v>0</v>
      </c>
      <c r="Q156" s="200">
        <v>0</v>
      </c>
      <c r="R156" s="200">
        <f t="shared" si="22"/>
        <v>0</v>
      </c>
      <c r="S156" s="200">
        <v>0</v>
      </c>
      <c r="T156" s="201">
        <f t="shared" si="23"/>
        <v>0</v>
      </c>
      <c r="AR156" s="22" t="s">
        <v>178</v>
      </c>
      <c r="AT156" s="22" t="s">
        <v>173</v>
      </c>
      <c r="AU156" s="22" t="s">
        <v>77</v>
      </c>
      <c r="AY156" s="22" t="s">
        <v>171</v>
      </c>
      <c r="BE156" s="202">
        <f t="shared" si="24"/>
        <v>0</v>
      </c>
      <c r="BF156" s="202">
        <f t="shared" si="25"/>
        <v>0</v>
      </c>
      <c r="BG156" s="202">
        <f t="shared" si="26"/>
        <v>0</v>
      </c>
      <c r="BH156" s="202">
        <f t="shared" si="27"/>
        <v>0</v>
      </c>
      <c r="BI156" s="202">
        <f t="shared" si="28"/>
        <v>0</v>
      </c>
      <c r="BJ156" s="22" t="s">
        <v>77</v>
      </c>
      <c r="BK156" s="202">
        <f t="shared" si="29"/>
        <v>0</v>
      </c>
      <c r="BL156" s="22" t="s">
        <v>178</v>
      </c>
      <c r="BM156" s="22" t="s">
        <v>1176</v>
      </c>
    </row>
    <row r="157" spans="2:65" s="1" customFormat="1" ht="22.5" customHeight="1">
      <c r="B157" s="39"/>
      <c r="C157" s="191" t="s">
        <v>633</v>
      </c>
      <c r="D157" s="191" t="s">
        <v>173</v>
      </c>
      <c r="E157" s="192" t="s">
        <v>2853</v>
      </c>
      <c r="F157" s="193" t="s">
        <v>2854</v>
      </c>
      <c r="G157" s="194" t="s">
        <v>2708</v>
      </c>
      <c r="H157" s="195">
        <v>22</v>
      </c>
      <c r="I157" s="196"/>
      <c r="J157" s="197">
        <f t="shared" si="20"/>
        <v>0</v>
      </c>
      <c r="K157" s="193" t="s">
        <v>21</v>
      </c>
      <c r="L157" s="59"/>
      <c r="M157" s="198" t="s">
        <v>21</v>
      </c>
      <c r="N157" s="199" t="s">
        <v>40</v>
      </c>
      <c r="O157" s="40"/>
      <c r="P157" s="200">
        <f t="shared" si="21"/>
        <v>0</v>
      </c>
      <c r="Q157" s="200">
        <v>0</v>
      </c>
      <c r="R157" s="200">
        <f t="shared" si="22"/>
        <v>0</v>
      </c>
      <c r="S157" s="200">
        <v>0</v>
      </c>
      <c r="T157" s="201">
        <f t="shared" si="23"/>
        <v>0</v>
      </c>
      <c r="AR157" s="22" t="s">
        <v>178</v>
      </c>
      <c r="AT157" s="22" t="s">
        <v>173</v>
      </c>
      <c r="AU157" s="22" t="s">
        <v>77</v>
      </c>
      <c r="AY157" s="22" t="s">
        <v>171</v>
      </c>
      <c r="BE157" s="202">
        <f t="shared" si="24"/>
        <v>0</v>
      </c>
      <c r="BF157" s="202">
        <f t="shared" si="25"/>
        <v>0</v>
      </c>
      <c r="BG157" s="202">
        <f t="shared" si="26"/>
        <v>0</v>
      </c>
      <c r="BH157" s="202">
        <f t="shared" si="27"/>
        <v>0</v>
      </c>
      <c r="BI157" s="202">
        <f t="shared" si="28"/>
        <v>0</v>
      </c>
      <c r="BJ157" s="22" t="s">
        <v>77</v>
      </c>
      <c r="BK157" s="202">
        <f t="shared" si="29"/>
        <v>0</v>
      </c>
      <c r="BL157" s="22" t="s">
        <v>178</v>
      </c>
      <c r="BM157" s="22" t="s">
        <v>1186</v>
      </c>
    </row>
    <row r="158" spans="2:65" s="1" customFormat="1" ht="22.5" customHeight="1">
      <c r="B158" s="39"/>
      <c r="C158" s="191" t="s">
        <v>638</v>
      </c>
      <c r="D158" s="191" t="s">
        <v>173</v>
      </c>
      <c r="E158" s="192" t="s">
        <v>2855</v>
      </c>
      <c r="F158" s="193" t="s">
        <v>2856</v>
      </c>
      <c r="G158" s="194" t="s">
        <v>1605</v>
      </c>
      <c r="H158" s="195">
        <v>16</v>
      </c>
      <c r="I158" s="196"/>
      <c r="J158" s="197">
        <f t="shared" si="20"/>
        <v>0</v>
      </c>
      <c r="K158" s="193" t="s">
        <v>21</v>
      </c>
      <c r="L158" s="59"/>
      <c r="M158" s="198" t="s">
        <v>21</v>
      </c>
      <c r="N158" s="199" t="s">
        <v>40</v>
      </c>
      <c r="O158" s="40"/>
      <c r="P158" s="200">
        <f t="shared" si="21"/>
        <v>0</v>
      </c>
      <c r="Q158" s="200">
        <v>0</v>
      </c>
      <c r="R158" s="200">
        <f t="shared" si="22"/>
        <v>0</v>
      </c>
      <c r="S158" s="200">
        <v>0</v>
      </c>
      <c r="T158" s="201">
        <f t="shared" si="23"/>
        <v>0</v>
      </c>
      <c r="AR158" s="22" t="s">
        <v>178</v>
      </c>
      <c r="AT158" s="22" t="s">
        <v>173</v>
      </c>
      <c r="AU158" s="22" t="s">
        <v>77</v>
      </c>
      <c r="AY158" s="22" t="s">
        <v>171</v>
      </c>
      <c r="BE158" s="202">
        <f t="shared" si="24"/>
        <v>0</v>
      </c>
      <c r="BF158" s="202">
        <f t="shared" si="25"/>
        <v>0</v>
      </c>
      <c r="BG158" s="202">
        <f t="shared" si="26"/>
        <v>0</v>
      </c>
      <c r="BH158" s="202">
        <f t="shared" si="27"/>
        <v>0</v>
      </c>
      <c r="BI158" s="202">
        <f t="shared" si="28"/>
        <v>0</v>
      </c>
      <c r="BJ158" s="22" t="s">
        <v>77</v>
      </c>
      <c r="BK158" s="202">
        <f t="shared" si="29"/>
        <v>0</v>
      </c>
      <c r="BL158" s="22" t="s">
        <v>178</v>
      </c>
      <c r="BM158" s="22" t="s">
        <v>1198</v>
      </c>
    </row>
    <row r="159" spans="2:65" s="1" customFormat="1" ht="22.5" customHeight="1">
      <c r="B159" s="39"/>
      <c r="C159" s="191" t="s">
        <v>643</v>
      </c>
      <c r="D159" s="191" t="s">
        <v>173</v>
      </c>
      <c r="E159" s="192" t="s">
        <v>2857</v>
      </c>
      <c r="F159" s="193" t="s">
        <v>2858</v>
      </c>
      <c r="G159" s="194" t="s">
        <v>219</v>
      </c>
      <c r="H159" s="195">
        <v>3</v>
      </c>
      <c r="I159" s="196"/>
      <c r="J159" s="197">
        <f t="shared" si="20"/>
        <v>0</v>
      </c>
      <c r="K159" s="193" t="s">
        <v>21</v>
      </c>
      <c r="L159" s="59"/>
      <c r="M159" s="198" t="s">
        <v>21</v>
      </c>
      <c r="N159" s="199" t="s">
        <v>40</v>
      </c>
      <c r="O159" s="40"/>
      <c r="P159" s="200">
        <f t="shared" si="21"/>
        <v>0</v>
      </c>
      <c r="Q159" s="200">
        <v>0</v>
      </c>
      <c r="R159" s="200">
        <f t="shared" si="22"/>
        <v>0</v>
      </c>
      <c r="S159" s="200">
        <v>0</v>
      </c>
      <c r="T159" s="201">
        <f t="shared" si="23"/>
        <v>0</v>
      </c>
      <c r="AR159" s="22" t="s">
        <v>178</v>
      </c>
      <c r="AT159" s="22" t="s">
        <v>173</v>
      </c>
      <c r="AU159" s="22" t="s">
        <v>77</v>
      </c>
      <c r="AY159" s="22" t="s">
        <v>171</v>
      </c>
      <c r="BE159" s="202">
        <f t="shared" si="24"/>
        <v>0</v>
      </c>
      <c r="BF159" s="202">
        <f t="shared" si="25"/>
        <v>0</v>
      </c>
      <c r="BG159" s="202">
        <f t="shared" si="26"/>
        <v>0</v>
      </c>
      <c r="BH159" s="202">
        <f t="shared" si="27"/>
        <v>0</v>
      </c>
      <c r="BI159" s="202">
        <f t="shared" si="28"/>
        <v>0</v>
      </c>
      <c r="BJ159" s="22" t="s">
        <v>77</v>
      </c>
      <c r="BK159" s="202">
        <f t="shared" si="29"/>
        <v>0</v>
      </c>
      <c r="BL159" s="22" t="s">
        <v>178</v>
      </c>
      <c r="BM159" s="22" t="s">
        <v>1229</v>
      </c>
    </row>
    <row r="160" spans="2:65" s="1" customFormat="1" ht="22.5" customHeight="1">
      <c r="B160" s="39"/>
      <c r="C160" s="191" t="s">
        <v>648</v>
      </c>
      <c r="D160" s="191" t="s">
        <v>173</v>
      </c>
      <c r="E160" s="192" t="s">
        <v>2859</v>
      </c>
      <c r="F160" s="193" t="s">
        <v>2860</v>
      </c>
      <c r="G160" s="194" t="s">
        <v>2708</v>
      </c>
      <c r="H160" s="195">
        <v>25</v>
      </c>
      <c r="I160" s="196"/>
      <c r="J160" s="197">
        <f t="shared" si="20"/>
        <v>0</v>
      </c>
      <c r="K160" s="193" t="s">
        <v>21</v>
      </c>
      <c r="L160" s="59"/>
      <c r="M160" s="198" t="s">
        <v>21</v>
      </c>
      <c r="N160" s="199" t="s">
        <v>40</v>
      </c>
      <c r="O160" s="40"/>
      <c r="P160" s="200">
        <f t="shared" si="21"/>
        <v>0</v>
      </c>
      <c r="Q160" s="200">
        <v>0</v>
      </c>
      <c r="R160" s="200">
        <f t="shared" si="22"/>
        <v>0</v>
      </c>
      <c r="S160" s="200">
        <v>0</v>
      </c>
      <c r="T160" s="201">
        <f t="shared" si="23"/>
        <v>0</v>
      </c>
      <c r="AR160" s="22" t="s">
        <v>178</v>
      </c>
      <c r="AT160" s="22" t="s">
        <v>173</v>
      </c>
      <c r="AU160" s="22" t="s">
        <v>77</v>
      </c>
      <c r="AY160" s="22" t="s">
        <v>171</v>
      </c>
      <c r="BE160" s="202">
        <f t="shared" si="24"/>
        <v>0</v>
      </c>
      <c r="BF160" s="202">
        <f t="shared" si="25"/>
        <v>0</v>
      </c>
      <c r="BG160" s="202">
        <f t="shared" si="26"/>
        <v>0</v>
      </c>
      <c r="BH160" s="202">
        <f t="shared" si="27"/>
        <v>0</v>
      </c>
      <c r="BI160" s="202">
        <f t="shared" si="28"/>
        <v>0</v>
      </c>
      <c r="BJ160" s="22" t="s">
        <v>77</v>
      </c>
      <c r="BK160" s="202">
        <f t="shared" si="29"/>
        <v>0</v>
      </c>
      <c r="BL160" s="22" t="s">
        <v>178</v>
      </c>
      <c r="BM160" s="22" t="s">
        <v>1242</v>
      </c>
    </row>
    <row r="161" spans="2:65" s="1" customFormat="1" ht="22.5" customHeight="1">
      <c r="B161" s="39"/>
      <c r="C161" s="191" t="s">
        <v>652</v>
      </c>
      <c r="D161" s="191" t="s">
        <v>173</v>
      </c>
      <c r="E161" s="192" t="s">
        <v>2861</v>
      </c>
      <c r="F161" s="193" t="s">
        <v>2862</v>
      </c>
      <c r="G161" s="194" t="s">
        <v>2708</v>
      </c>
      <c r="H161" s="195">
        <v>45</v>
      </c>
      <c r="I161" s="196"/>
      <c r="J161" s="197">
        <f t="shared" si="20"/>
        <v>0</v>
      </c>
      <c r="K161" s="193" t="s">
        <v>21</v>
      </c>
      <c r="L161" s="59"/>
      <c r="M161" s="198" t="s">
        <v>21</v>
      </c>
      <c r="N161" s="199" t="s">
        <v>40</v>
      </c>
      <c r="O161" s="40"/>
      <c r="P161" s="200">
        <f t="shared" si="21"/>
        <v>0</v>
      </c>
      <c r="Q161" s="200">
        <v>0</v>
      </c>
      <c r="R161" s="200">
        <f t="shared" si="22"/>
        <v>0</v>
      </c>
      <c r="S161" s="200">
        <v>0</v>
      </c>
      <c r="T161" s="201">
        <f t="shared" si="23"/>
        <v>0</v>
      </c>
      <c r="AR161" s="22" t="s">
        <v>178</v>
      </c>
      <c r="AT161" s="22" t="s">
        <v>173</v>
      </c>
      <c r="AU161" s="22" t="s">
        <v>77</v>
      </c>
      <c r="AY161" s="22" t="s">
        <v>171</v>
      </c>
      <c r="BE161" s="202">
        <f t="shared" si="24"/>
        <v>0</v>
      </c>
      <c r="BF161" s="202">
        <f t="shared" si="25"/>
        <v>0</v>
      </c>
      <c r="BG161" s="202">
        <f t="shared" si="26"/>
        <v>0</v>
      </c>
      <c r="BH161" s="202">
        <f t="shared" si="27"/>
        <v>0</v>
      </c>
      <c r="BI161" s="202">
        <f t="shared" si="28"/>
        <v>0</v>
      </c>
      <c r="BJ161" s="22" t="s">
        <v>77</v>
      </c>
      <c r="BK161" s="202">
        <f t="shared" si="29"/>
        <v>0</v>
      </c>
      <c r="BL161" s="22" t="s">
        <v>178</v>
      </c>
      <c r="BM161" s="22" t="s">
        <v>1252</v>
      </c>
    </row>
    <row r="162" spans="2:65" s="1" customFormat="1" ht="22.5" customHeight="1">
      <c r="B162" s="39"/>
      <c r="C162" s="191" t="s">
        <v>656</v>
      </c>
      <c r="D162" s="191" t="s">
        <v>173</v>
      </c>
      <c r="E162" s="192" t="s">
        <v>2863</v>
      </c>
      <c r="F162" s="193" t="s">
        <v>2864</v>
      </c>
      <c r="G162" s="194" t="s">
        <v>2708</v>
      </c>
      <c r="H162" s="195">
        <v>42</v>
      </c>
      <c r="I162" s="196"/>
      <c r="J162" s="197">
        <f t="shared" si="20"/>
        <v>0</v>
      </c>
      <c r="K162" s="193" t="s">
        <v>21</v>
      </c>
      <c r="L162" s="59"/>
      <c r="M162" s="198" t="s">
        <v>21</v>
      </c>
      <c r="N162" s="199" t="s">
        <v>40</v>
      </c>
      <c r="O162" s="40"/>
      <c r="P162" s="200">
        <f t="shared" si="21"/>
        <v>0</v>
      </c>
      <c r="Q162" s="200">
        <v>0</v>
      </c>
      <c r="R162" s="200">
        <f t="shared" si="22"/>
        <v>0</v>
      </c>
      <c r="S162" s="200">
        <v>0</v>
      </c>
      <c r="T162" s="201">
        <f t="shared" si="23"/>
        <v>0</v>
      </c>
      <c r="AR162" s="22" t="s">
        <v>178</v>
      </c>
      <c r="AT162" s="22" t="s">
        <v>173</v>
      </c>
      <c r="AU162" s="22" t="s">
        <v>77</v>
      </c>
      <c r="AY162" s="22" t="s">
        <v>171</v>
      </c>
      <c r="BE162" s="202">
        <f t="shared" si="24"/>
        <v>0</v>
      </c>
      <c r="BF162" s="202">
        <f t="shared" si="25"/>
        <v>0</v>
      </c>
      <c r="BG162" s="202">
        <f t="shared" si="26"/>
        <v>0</v>
      </c>
      <c r="BH162" s="202">
        <f t="shared" si="27"/>
        <v>0</v>
      </c>
      <c r="BI162" s="202">
        <f t="shared" si="28"/>
        <v>0</v>
      </c>
      <c r="BJ162" s="22" t="s">
        <v>77</v>
      </c>
      <c r="BK162" s="202">
        <f t="shared" si="29"/>
        <v>0</v>
      </c>
      <c r="BL162" s="22" t="s">
        <v>178</v>
      </c>
      <c r="BM162" s="22" t="s">
        <v>1260</v>
      </c>
    </row>
    <row r="163" spans="2:65" s="1" customFormat="1" ht="22.5" customHeight="1">
      <c r="B163" s="39"/>
      <c r="C163" s="191" t="s">
        <v>661</v>
      </c>
      <c r="D163" s="191" t="s">
        <v>173</v>
      </c>
      <c r="E163" s="192" t="s">
        <v>2865</v>
      </c>
      <c r="F163" s="193" t="s">
        <v>2866</v>
      </c>
      <c r="G163" s="194" t="s">
        <v>2708</v>
      </c>
      <c r="H163" s="195">
        <v>25</v>
      </c>
      <c r="I163" s="196"/>
      <c r="J163" s="197">
        <f t="shared" si="20"/>
        <v>0</v>
      </c>
      <c r="K163" s="193" t="s">
        <v>21</v>
      </c>
      <c r="L163" s="59"/>
      <c r="M163" s="198" t="s">
        <v>21</v>
      </c>
      <c r="N163" s="199" t="s">
        <v>40</v>
      </c>
      <c r="O163" s="40"/>
      <c r="P163" s="200">
        <f t="shared" si="21"/>
        <v>0</v>
      </c>
      <c r="Q163" s="200">
        <v>0</v>
      </c>
      <c r="R163" s="200">
        <f t="shared" si="22"/>
        <v>0</v>
      </c>
      <c r="S163" s="200">
        <v>0</v>
      </c>
      <c r="T163" s="201">
        <f t="shared" si="23"/>
        <v>0</v>
      </c>
      <c r="AR163" s="22" t="s">
        <v>178</v>
      </c>
      <c r="AT163" s="22" t="s">
        <v>173</v>
      </c>
      <c r="AU163" s="22" t="s">
        <v>77</v>
      </c>
      <c r="AY163" s="22" t="s">
        <v>171</v>
      </c>
      <c r="BE163" s="202">
        <f t="shared" si="24"/>
        <v>0</v>
      </c>
      <c r="BF163" s="202">
        <f t="shared" si="25"/>
        <v>0</v>
      </c>
      <c r="BG163" s="202">
        <f t="shared" si="26"/>
        <v>0</v>
      </c>
      <c r="BH163" s="202">
        <f t="shared" si="27"/>
        <v>0</v>
      </c>
      <c r="BI163" s="202">
        <f t="shared" si="28"/>
        <v>0</v>
      </c>
      <c r="BJ163" s="22" t="s">
        <v>77</v>
      </c>
      <c r="BK163" s="202">
        <f t="shared" si="29"/>
        <v>0</v>
      </c>
      <c r="BL163" s="22" t="s">
        <v>178</v>
      </c>
      <c r="BM163" s="22" t="s">
        <v>1271</v>
      </c>
    </row>
    <row r="164" spans="2:65" s="1" customFormat="1" ht="22.5" customHeight="1">
      <c r="B164" s="39"/>
      <c r="C164" s="191" t="s">
        <v>701</v>
      </c>
      <c r="D164" s="191" t="s">
        <v>173</v>
      </c>
      <c r="E164" s="192" t="s">
        <v>2867</v>
      </c>
      <c r="F164" s="193" t="s">
        <v>2868</v>
      </c>
      <c r="G164" s="194" t="s">
        <v>2708</v>
      </c>
      <c r="H164" s="195">
        <v>84</v>
      </c>
      <c r="I164" s="196"/>
      <c r="J164" s="197">
        <f t="shared" si="20"/>
        <v>0</v>
      </c>
      <c r="K164" s="193" t="s">
        <v>21</v>
      </c>
      <c r="L164" s="59"/>
      <c r="M164" s="198" t="s">
        <v>21</v>
      </c>
      <c r="N164" s="199" t="s">
        <v>40</v>
      </c>
      <c r="O164" s="40"/>
      <c r="P164" s="200">
        <f t="shared" si="21"/>
        <v>0</v>
      </c>
      <c r="Q164" s="200">
        <v>0</v>
      </c>
      <c r="R164" s="200">
        <f t="shared" si="22"/>
        <v>0</v>
      </c>
      <c r="S164" s="200">
        <v>0</v>
      </c>
      <c r="T164" s="201">
        <f t="shared" si="23"/>
        <v>0</v>
      </c>
      <c r="AR164" s="22" t="s">
        <v>178</v>
      </c>
      <c r="AT164" s="22" t="s">
        <v>173</v>
      </c>
      <c r="AU164" s="22" t="s">
        <v>77</v>
      </c>
      <c r="AY164" s="22" t="s">
        <v>171</v>
      </c>
      <c r="BE164" s="202">
        <f t="shared" si="24"/>
        <v>0</v>
      </c>
      <c r="BF164" s="202">
        <f t="shared" si="25"/>
        <v>0</v>
      </c>
      <c r="BG164" s="202">
        <f t="shared" si="26"/>
        <v>0</v>
      </c>
      <c r="BH164" s="202">
        <f t="shared" si="27"/>
        <v>0</v>
      </c>
      <c r="BI164" s="202">
        <f t="shared" si="28"/>
        <v>0</v>
      </c>
      <c r="BJ164" s="22" t="s">
        <v>77</v>
      </c>
      <c r="BK164" s="202">
        <f t="shared" si="29"/>
        <v>0</v>
      </c>
      <c r="BL164" s="22" t="s">
        <v>178</v>
      </c>
      <c r="BM164" s="22" t="s">
        <v>1279</v>
      </c>
    </row>
    <row r="165" spans="2:65" s="1" customFormat="1" ht="22.5" customHeight="1">
      <c r="B165" s="39"/>
      <c r="C165" s="191" t="s">
        <v>706</v>
      </c>
      <c r="D165" s="191" t="s">
        <v>173</v>
      </c>
      <c r="E165" s="192" t="s">
        <v>2869</v>
      </c>
      <c r="F165" s="193" t="s">
        <v>2870</v>
      </c>
      <c r="G165" s="194" t="s">
        <v>411</v>
      </c>
      <c r="H165" s="195">
        <v>62</v>
      </c>
      <c r="I165" s="196"/>
      <c r="J165" s="197">
        <f t="shared" si="20"/>
        <v>0</v>
      </c>
      <c r="K165" s="193" t="s">
        <v>21</v>
      </c>
      <c r="L165" s="59"/>
      <c r="M165" s="198" t="s">
        <v>21</v>
      </c>
      <c r="N165" s="199" t="s">
        <v>40</v>
      </c>
      <c r="O165" s="40"/>
      <c r="P165" s="200">
        <f t="shared" si="21"/>
        <v>0</v>
      </c>
      <c r="Q165" s="200">
        <v>0</v>
      </c>
      <c r="R165" s="200">
        <f t="shared" si="22"/>
        <v>0</v>
      </c>
      <c r="S165" s="200">
        <v>0</v>
      </c>
      <c r="T165" s="201">
        <f t="shared" si="23"/>
        <v>0</v>
      </c>
      <c r="AR165" s="22" t="s">
        <v>178</v>
      </c>
      <c r="AT165" s="22" t="s">
        <v>173</v>
      </c>
      <c r="AU165" s="22" t="s">
        <v>77</v>
      </c>
      <c r="AY165" s="22" t="s">
        <v>171</v>
      </c>
      <c r="BE165" s="202">
        <f t="shared" si="24"/>
        <v>0</v>
      </c>
      <c r="BF165" s="202">
        <f t="shared" si="25"/>
        <v>0</v>
      </c>
      <c r="BG165" s="202">
        <f t="shared" si="26"/>
        <v>0</v>
      </c>
      <c r="BH165" s="202">
        <f t="shared" si="27"/>
        <v>0</v>
      </c>
      <c r="BI165" s="202">
        <f t="shared" si="28"/>
        <v>0</v>
      </c>
      <c r="BJ165" s="22" t="s">
        <v>77</v>
      </c>
      <c r="BK165" s="202">
        <f t="shared" si="29"/>
        <v>0</v>
      </c>
      <c r="BL165" s="22" t="s">
        <v>178</v>
      </c>
      <c r="BM165" s="22" t="s">
        <v>1289</v>
      </c>
    </row>
    <row r="166" spans="2:65" s="1" customFormat="1" ht="22.5" customHeight="1">
      <c r="B166" s="39"/>
      <c r="C166" s="191" t="s">
        <v>728</v>
      </c>
      <c r="D166" s="191" t="s">
        <v>173</v>
      </c>
      <c r="E166" s="192" t="s">
        <v>2871</v>
      </c>
      <c r="F166" s="193" t="s">
        <v>2872</v>
      </c>
      <c r="G166" s="194" t="s">
        <v>411</v>
      </c>
      <c r="H166" s="195">
        <v>64</v>
      </c>
      <c r="I166" s="196"/>
      <c r="J166" s="197">
        <f t="shared" si="20"/>
        <v>0</v>
      </c>
      <c r="K166" s="193" t="s">
        <v>21</v>
      </c>
      <c r="L166" s="59"/>
      <c r="M166" s="198" t="s">
        <v>21</v>
      </c>
      <c r="N166" s="199" t="s">
        <v>40</v>
      </c>
      <c r="O166" s="40"/>
      <c r="P166" s="200">
        <f t="shared" si="21"/>
        <v>0</v>
      </c>
      <c r="Q166" s="200">
        <v>0</v>
      </c>
      <c r="R166" s="200">
        <f t="shared" si="22"/>
        <v>0</v>
      </c>
      <c r="S166" s="200">
        <v>0</v>
      </c>
      <c r="T166" s="201">
        <f t="shared" si="23"/>
        <v>0</v>
      </c>
      <c r="AR166" s="22" t="s">
        <v>178</v>
      </c>
      <c r="AT166" s="22" t="s">
        <v>173</v>
      </c>
      <c r="AU166" s="22" t="s">
        <v>77</v>
      </c>
      <c r="AY166" s="22" t="s">
        <v>171</v>
      </c>
      <c r="BE166" s="202">
        <f t="shared" si="24"/>
        <v>0</v>
      </c>
      <c r="BF166" s="202">
        <f t="shared" si="25"/>
        <v>0</v>
      </c>
      <c r="BG166" s="202">
        <f t="shared" si="26"/>
        <v>0</v>
      </c>
      <c r="BH166" s="202">
        <f t="shared" si="27"/>
        <v>0</v>
      </c>
      <c r="BI166" s="202">
        <f t="shared" si="28"/>
        <v>0</v>
      </c>
      <c r="BJ166" s="22" t="s">
        <v>77</v>
      </c>
      <c r="BK166" s="202">
        <f t="shared" si="29"/>
        <v>0</v>
      </c>
      <c r="BL166" s="22" t="s">
        <v>178</v>
      </c>
      <c r="BM166" s="22" t="s">
        <v>1298</v>
      </c>
    </row>
    <row r="167" spans="2:65" s="1" customFormat="1" ht="22.5" customHeight="1">
      <c r="B167" s="39"/>
      <c r="C167" s="191" t="s">
        <v>733</v>
      </c>
      <c r="D167" s="191" t="s">
        <v>173</v>
      </c>
      <c r="E167" s="192" t="s">
        <v>2873</v>
      </c>
      <c r="F167" s="193" t="s">
        <v>2874</v>
      </c>
      <c r="G167" s="194" t="s">
        <v>411</v>
      </c>
      <c r="H167" s="195">
        <v>125</v>
      </c>
      <c r="I167" s="196"/>
      <c r="J167" s="197">
        <f t="shared" si="20"/>
        <v>0</v>
      </c>
      <c r="K167" s="193" t="s">
        <v>21</v>
      </c>
      <c r="L167" s="59"/>
      <c r="M167" s="198" t="s">
        <v>21</v>
      </c>
      <c r="N167" s="242" t="s">
        <v>40</v>
      </c>
      <c r="O167" s="243"/>
      <c r="P167" s="244">
        <f t="shared" si="21"/>
        <v>0</v>
      </c>
      <c r="Q167" s="244">
        <v>0</v>
      </c>
      <c r="R167" s="244">
        <f t="shared" si="22"/>
        <v>0</v>
      </c>
      <c r="S167" s="244">
        <v>0</v>
      </c>
      <c r="T167" s="245">
        <f t="shared" si="23"/>
        <v>0</v>
      </c>
      <c r="AR167" s="22" t="s">
        <v>178</v>
      </c>
      <c r="AT167" s="22" t="s">
        <v>173</v>
      </c>
      <c r="AU167" s="22" t="s">
        <v>77</v>
      </c>
      <c r="AY167" s="22" t="s">
        <v>171</v>
      </c>
      <c r="BE167" s="202">
        <f t="shared" si="24"/>
        <v>0</v>
      </c>
      <c r="BF167" s="202">
        <f t="shared" si="25"/>
        <v>0</v>
      </c>
      <c r="BG167" s="202">
        <f t="shared" si="26"/>
        <v>0</v>
      </c>
      <c r="BH167" s="202">
        <f t="shared" si="27"/>
        <v>0</v>
      </c>
      <c r="BI167" s="202">
        <f t="shared" si="28"/>
        <v>0</v>
      </c>
      <c r="BJ167" s="22" t="s">
        <v>77</v>
      </c>
      <c r="BK167" s="202">
        <f t="shared" si="29"/>
        <v>0</v>
      </c>
      <c r="BL167" s="22" t="s">
        <v>178</v>
      </c>
      <c r="BM167" s="22" t="s">
        <v>1308</v>
      </c>
    </row>
    <row r="168" spans="2:65" s="1" customFormat="1" ht="6.95" customHeight="1">
      <c r="B168" s="54"/>
      <c r="C168" s="55"/>
      <c r="D168" s="55"/>
      <c r="E168" s="55"/>
      <c r="F168" s="55"/>
      <c r="G168" s="55"/>
      <c r="H168" s="55"/>
      <c r="I168" s="137"/>
      <c r="J168" s="55"/>
      <c r="K168" s="55"/>
      <c r="L168" s="59"/>
    </row>
  </sheetData>
  <sheetProtection algorithmName="SHA-512" hashValue="If93DeiFhRC37OsvMI+B8mKXUt85fhjt9l1x8CFv3UDC0QU8wL4LLOvFbWPTwUjowrofEPz+E0vBDSeZh27dmQ==" saltValue="3I4Bp4g/nUjRLGSh3xgnHQ==" spinCount="100000" sheet="1" objects="1" scenarios="1" formatCells="0" formatColumns="0" formatRows="0" sort="0" autoFilter="0"/>
  <autoFilter ref="C78:K167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91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2875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ROUND(J77,2)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ROUND(SUM(BE77:BE126), 2)</f>
        <v>0</v>
      </c>
      <c r="G30" s="40"/>
      <c r="H30" s="40"/>
      <c r="I30" s="129">
        <v>0.21</v>
      </c>
      <c r="J30" s="128">
        <f>ROUND(ROUND((SUM(BE77:BE126)),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ROUND(SUM(BF77:BF126), 2)</f>
        <v>0</v>
      </c>
      <c r="G31" s="40"/>
      <c r="H31" s="40"/>
      <c r="I31" s="129">
        <v>0.15</v>
      </c>
      <c r="J31" s="128">
        <f>ROUND(ROUND((SUM(BF77:BF126)),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ROUND(SUM(BG77:BG126),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ROUND(SUM(BH77:BH126),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ROUND(SUM(BI77:BI126),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05 - ZTI  stávající  - 05 - ZTI  stávající soc. 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J77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2698</v>
      </c>
      <c r="E57" s="150"/>
      <c r="F57" s="150"/>
      <c r="G57" s="150"/>
      <c r="H57" s="150"/>
      <c r="I57" s="151"/>
      <c r="J57" s="152">
        <f>J78</f>
        <v>0</v>
      </c>
      <c r="K57" s="153"/>
    </row>
    <row r="58" spans="2:47" s="1" customFormat="1" ht="21.75" customHeight="1">
      <c r="B58" s="39"/>
      <c r="C58" s="40"/>
      <c r="D58" s="40"/>
      <c r="E58" s="40"/>
      <c r="F58" s="40"/>
      <c r="G58" s="40"/>
      <c r="H58" s="40"/>
      <c r="I58" s="116"/>
      <c r="J58" s="40"/>
      <c r="K58" s="43"/>
    </row>
    <row r="59" spans="2:47" s="1" customFormat="1" ht="6.95" customHeight="1">
      <c r="B59" s="54"/>
      <c r="C59" s="55"/>
      <c r="D59" s="55"/>
      <c r="E59" s="55"/>
      <c r="F59" s="55"/>
      <c r="G59" s="55"/>
      <c r="H59" s="55"/>
      <c r="I59" s="137"/>
      <c r="J59" s="55"/>
      <c r="K59" s="5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0"/>
      <c r="J63" s="58"/>
      <c r="K63" s="58"/>
      <c r="L63" s="59"/>
    </row>
    <row r="64" spans="2:47" s="1" customFormat="1" ht="36.950000000000003" customHeight="1">
      <c r="B64" s="39"/>
      <c r="C64" s="60" t="s">
        <v>155</v>
      </c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6.95" customHeight="1">
      <c r="B65" s="39"/>
      <c r="C65" s="61"/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4.45" customHeight="1">
      <c r="B66" s="39"/>
      <c r="C66" s="63" t="s">
        <v>18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22.5" customHeight="1">
      <c r="B67" s="39"/>
      <c r="C67" s="61"/>
      <c r="D67" s="61"/>
      <c r="E67" s="369" t="str">
        <f>E7</f>
        <v>Nástavba a přístavba MŠ Vostelčice Choceň, Smetanova 1682</v>
      </c>
      <c r="F67" s="370"/>
      <c r="G67" s="370"/>
      <c r="H67" s="370"/>
      <c r="I67" s="161"/>
      <c r="J67" s="61"/>
      <c r="K67" s="61"/>
      <c r="L67" s="59"/>
    </row>
    <row r="68" spans="2:65" s="1" customFormat="1" ht="14.45" customHeight="1">
      <c r="B68" s="39"/>
      <c r="C68" s="63" t="s">
        <v>119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5" s="1" customFormat="1" ht="23.25" customHeight="1">
      <c r="B69" s="39"/>
      <c r="C69" s="61"/>
      <c r="D69" s="61"/>
      <c r="E69" s="337" t="str">
        <f>E9</f>
        <v>05 - ZTI  stávající  - 05 - ZTI  stávající soc. ...</v>
      </c>
      <c r="F69" s="371"/>
      <c r="G69" s="371"/>
      <c r="H69" s="371"/>
      <c r="I69" s="161"/>
      <c r="J69" s="61"/>
      <c r="K69" s="61"/>
      <c r="L69" s="59"/>
    </row>
    <row r="70" spans="2:65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65" s="1" customFormat="1" ht="18" customHeight="1">
      <c r="B71" s="39"/>
      <c r="C71" s="63" t="s">
        <v>23</v>
      </c>
      <c r="D71" s="61"/>
      <c r="E71" s="61"/>
      <c r="F71" s="162" t="str">
        <f>F12</f>
        <v xml:space="preserve"> </v>
      </c>
      <c r="G71" s="61"/>
      <c r="H71" s="61"/>
      <c r="I71" s="163" t="s">
        <v>25</v>
      </c>
      <c r="J71" s="71" t="str">
        <f>IF(J12="","",J12)</f>
        <v>4. 6. 2017</v>
      </c>
      <c r="K71" s="61"/>
      <c r="L71" s="59"/>
    </row>
    <row r="72" spans="2:65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5" s="1" customFormat="1" ht="15">
      <c r="B73" s="39"/>
      <c r="C73" s="63" t="s">
        <v>27</v>
      </c>
      <c r="D73" s="61"/>
      <c r="E73" s="61"/>
      <c r="F73" s="162" t="str">
        <f>E15</f>
        <v xml:space="preserve"> </v>
      </c>
      <c r="G73" s="61"/>
      <c r="H73" s="61"/>
      <c r="I73" s="163" t="s">
        <v>32</v>
      </c>
      <c r="J73" s="162" t="str">
        <f>E21</f>
        <v xml:space="preserve"> </v>
      </c>
      <c r="K73" s="61"/>
      <c r="L73" s="59"/>
    </row>
    <row r="74" spans="2:65" s="1" customFormat="1" ht="14.45" customHeight="1">
      <c r="B74" s="39"/>
      <c r="C74" s="63" t="s">
        <v>30</v>
      </c>
      <c r="D74" s="61"/>
      <c r="E74" s="61"/>
      <c r="F74" s="162" t="str">
        <f>IF(E18="","",E18)</f>
        <v/>
      </c>
      <c r="G74" s="61"/>
      <c r="H74" s="61"/>
      <c r="I74" s="161"/>
      <c r="J74" s="61"/>
      <c r="K74" s="61"/>
      <c r="L74" s="59"/>
    </row>
    <row r="75" spans="2:65" s="1" customFormat="1" ht="10.3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5" s="9" customFormat="1" ht="29.25" customHeight="1">
      <c r="B76" s="164"/>
      <c r="C76" s="165" t="s">
        <v>156</v>
      </c>
      <c r="D76" s="166" t="s">
        <v>54</v>
      </c>
      <c r="E76" s="166" t="s">
        <v>50</v>
      </c>
      <c r="F76" s="166" t="s">
        <v>157</v>
      </c>
      <c r="G76" s="166" t="s">
        <v>158</v>
      </c>
      <c r="H76" s="166" t="s">
        <v>159</v>
      </c>
      <c r="I76" s="167" t="s">
        <v>160</v>
      </c>
      <c r="J76" s="166" t="s">
        <v>123</v>
      </c>
      <c r="K76" s="168" t="s">
        <v>161</v>
      </c>
      <c r="L76" s="169"/>
      <c r="M76" s="79" t="s">
        <v>162</v>
      </c>
      <c r="N76" s="80" t="s">
        <v>39</v>
      </c>
      <c r="O76" s="80" t="s">
        <v>163</v>
      </c>
      <c r="P76" s="80" t="s">
        <v>164</v>
      </c>
      <c r="Q76" s="80" t="s">
        <v>165</v>
      </c>
      <c r="R76" s="80" t="s">
        <v>166</v>
      </c>
      <c r="S76" s="80" t="s">
        <v>167</v>
      </c>
      <c r="T76" s="81" t="s">
        <v>168</v>
      </c>
    </row>
    <row r="77" spans="2:65" s="1" customFormat="1" ht="29.25" customHeight="1">
      <c r="B77" s="39"/>
      <c r="C77" s="85" t="s">
        <v>124</v>
      </c>
      <c r="D77" s="61"/>
      <c r="E77" s="61"/>
      <c r="F77" s="61"/>
      <c r="G77" s="61"/>
      <c r="H77" s="61"/>
      <c r="I77" s="161"/>
      <c r="J77" s="170">
        <f>BK77</f>
        <v>0</v>
      </c>
      <c r="K77" s="61"/>
      <c r="L77" s="59"/>
      <c r="M77" s="82"/>
      <c r="N77" s="83"/>
      <c r="O77" s="83"/>
      <c r="P77" s="171">
        <f>P78</f>
        <v>0</v>
      </c>
      <c r="Q77" s="83"/>
      <c r="R77" s="171">
        <f>R78</f>
        <v>0</v>
      </c>
      <c r="S77" s="83"/>
      <c r="T77" s="172">
        <f>T78</f>
        <v>0</v>
      </c>
      <c r="AT77" s="22" t="s">
        <v>68</v>
      </c>
      <c r="AU77" s="22" t="s">
        <v>125</v>
      </c>
      <c r="BK77" s="173">
        <f>BK78</f>
        <v>0</v>
      </c>
    </row>
    <row r="78" spans="2:65" s="10" customFormat="1" ht="37.35" customHeight="1">
      <c r="B78" s="174"/>
      <c r="C78" s="175"/>
      <c r="D78" s="188" t="s">
        <v>68</v>
      </c>
      <c r="E78" s="246" t="s">
        <v>1600</v>
      </c>
      <c r="F78" s="246" t="s">
        <v>2806</v>
      </c>
      <c r="G78" s="175"/>
      <c r="H78" s="175"/>
      <c r="I78" s="178"/>
      <c r="J78" s="247">
        <f>BK78</f>
        <v>0</v>
      </c>
      <c r="K78" s="175"/>
      <c r="L78" s="180"/>
      <c r="M78" s="181"/>
      <c r="N78" s="182"/>
      <c r="O78" s="182"/>
      <c r="P78" s="183">
        <f>SUM(P79:P126)</f>
        <v>0</v>
      </c>
      <c r="Q78" s="182"/>
      <c r="R78" s="183">
        <f>SUM(R79:R126)</f>
        <v>0</v>
      </c>
      <c r="S78" s="182"/>
      <c r="T78" s="184">
        <f>SUM(T79:T126)</f>
        <v>0</v>
      </c>
      <c r="AR78" s="185" t="s">
        <v>79</v>
      </c>
      <c r="AT78" s="186" t="s">
        <v>68</v>
      </c>
      <c r="AU78" s="186" t="s">
        <v>69</v>
      </c>
      <c r="AY78" s="185" t="s">
        <v>171</v>
      </c>
      <c r="BK78" s="187">
        <f>SUM(BK79:BK126)</f>
        <v>0</v>
      </c>
    </row>
    <row r="79" spans="2:65" s="1" customFormat="1" ht="22.5" customHeight="1">
      <c r="B79" s="39"/>
      <c r="C79" s="191" t="s">
        <v>77</v>
      </c>
      <c r="D79" s="191" t="s">
        <v>173</v>
      </c>
      <c r="E79" s="192" t="s">
        <v>2807</v>
      </c>
      <c r="F79" s="193" t="s">
        <v>2876</v>
      </c>
      <c r="G79" s="194" t="s">
        <v>2708</v>
      </c>
      <c r="H79" s="195">
        <v>4</v>
      </c>
      <c r="I79" s="196"/>
      <c r="J79" s="197">
        <f t="shared" ref="J79:J126" si="0">ROUND(I79*H79,2)</f>
        <v>0</v>
      </c>
      <c r="K79" s="193" t="s">
        <v>21</v>
      </c>
      <c r="L79" s="59"/>
      <c r="M79" s="198" t="s">
        <v>21</v>
      </c>
      <c r="N79" s="199" t="s">
        <v>40</v>
      </c>
      <c r="O79" s="40"/>
      <c r="P79" s="200">
        <f t="shared" ref="P79:P126" si="1">O79*H79</f>
        <v>0</v>
      </c>
      <c r="Q79" s="200">
        <v>0</v>
      </c>
      <c r="R79" s="200">
        <f t="shared" ref="R79:R126" si="2">Q79*H79</f>
        <v>0</v>
      </c>
      <c r="S79" s="200">
        <v>0</v>
      </c>
      <c r="T79" s="201">
        <f t="shared" ref="T79:T126" si="3">S79*H79</f>
        <v>0</v>
      </c>
      <c r="AR79" s="22" t="s">
        <v>249</v>
      </c>
      <c r="AT79" s="22" t="s">
        <v>173</v>
      </c>
      <c r="AU79" s="22" t="s">
        <v>77</v>
      </c>
      <c r="AY79" s="22" t="s">
        <v>171</v>
      </c>
      <c r="BE79" s="202">
        <f t="shared" ref="BE79:BE126" si="4">IF(N79="základní",J79,0)</f>
        <v>0</v>
      </c>
      <c r="BF79" s="202">
        <f t="shared" ref="BF79:BF126" si="5">IF(N79="snížená",J79,0)</f>
        <v>0</v>
      </c>
      <c r="BG79" s="202">
        <f t="shared" ref="BG79:BG126" si="6">IF(N79="zákl. přenesená",J79,0)</f>
        <v>0</v>
      </c>
      <c r="BH79" s="202">
        <f t="shared" ref="BH79:BH126" si="7">IF(N79="sníž. přenesená",J79,0)</f>
        <v>0</v>
      </c>
      <c r="BI79" s="202">
        <f t="shared" ref="BI79:BI126" si="8">IF(N79="nulová",J79,0)</f>
        <v>0</v>
      </c>
      <c r="BJ79" s="22" t="s">
        <v>77</v>
      </c>
      <c r="BK79" s="202">
        <f t="shared" ref="BK79:BK126" si="9">ROUND(I79*H79,2)</f>
        <v>0</v>
      </c>
      <c r="BL79" s="22" t="s">
        <v>249</v>
      </c>
      <c r="BM79" s="22" t="s">
        <v>79</v>
      </c>
    </row>
    <row r="80" spans="2:65" s="1" customFormat="1" ht="22.5" customHeight="1">
      <c r="B80" s="39"/>
      <c r="C80" s="191" t="s">
        <v>79</v>
      </c>
      <c r="D80" s="191" t="s">
        <v>173</v>
      </c>
      <c r="E80" s="192" t="s">
        <v>2809</v>
      </c>
      <c r="F80" s="193" t="s">
        <v>2810</v>
      </c>
      <c r="G80" s="194" t="s">
        <v>2708</v>
      </c>
      <c r="H80" s="195">
        <v>20</v>
      </c>
      <c r="I80" s="196"/>
      <c r="J80" s="197">
        <f t="shared" si="0"/>
        <v>0</v>
      </c>
      <c r="K80" s="193" t="s">
        <v>21</v>
      </c>
      <c r="L80" s="59"/>
      <c r="M80" s="198" t="s">
        <v>21</v>
      </c>
      <c r="N80" s="199" t="s">
        <v>40</v>
      </c>
      <c r="O80" s="40"/>
      <c r="P80" s="200">
        <f t="shared" si="1"/>
        <v>0</v>
      </c>
      <c r="Q80" s="200">
        <v>0</v>
      </c>
      <c r="R80" s="200">
        <f t="shared" si="2"/>
        <v>0</v>
      </c>
      <c r="S80" s="200">
        <v>0</v>
      </c>
      <c r="T80" s="201">
        <f t="shared" si="3"/>
        <v>0</v>
      </c>
      <c r="AR80" s="22" t="s">
        <v>249</v>
      </c>
      <c r="AT80" s="22" t="s">
        <v>173</v>
      </c>
      <c r="AU80" s="22" t="s">
        <v>77</v>
      </c>
      <c r="AY80" s="22" t="s">
        <v>171</v>
      </c>
      <c r="BE80" s="202">
        <f t="shared" si="4"/>
        <v>0</v>
      </c>
      <c r="BF80" s="202">
        <f t="shared" si="5"/>
        <v>0</v>
      </c>
      <c r="BG80" s="202">
        <f t="shared" si="6"/>
        <v>0</v>
      </c>
      <c r="BH80" s="202">
        <f t="shared" si="7"/>
        <v>0</v>
      </c>
      <c r="BI80" s="202">
        <f t="shared" si="8"/>
        <v>0</v>
      </c>
      <c r="BJ80" s="22" t="s">
        <v>77</v>
      </c>
      <c r="BK80" s="202">
        <f t="shared" si="9"/>
        <v>0</v>
      </c>
      <c r="BL80" s="22" t="s">
        <v>249</v>
      </c>
      <c r="BM80" s="22" t="s">
        <v>178</v>
      </c>
    </row>
    <row r="81" spans="2:65" s="1" customFormat="1" ht="22.5" customHeight="1">
      <c r="B81" s="39"/>
      <c r="C81" s="191" t="s">
        <v>187</v>
      </c>
      <c r="D81" s="191" t="s">
        <v>173</v>
      </c>
      <c r="E81" s="192" t="s">
        <v>2811</v>
      </c>
      <c r="F81" s="193" t="s">
        <v>2812</v>
      </c>
      <c r="G81" s="194" t="s">
        <v>2708</v>
      </c>
      <c r="H81" s="195">
        <v>24</v>
      </c>
      <c r="I81" s="196"/>
      <c r="J81" s="197">
        <f t="shared" si="0"/>
        <v>0</v>
      </c>
      <c r="K81" s="193" t="s">
        <v>21</v>
      </c>
      <c r="L81" s="59"/>
      <c r="M81" s="198" t="s">
        <v>21</v>
      </c>
      <c r="N81" s="199" t="s">
        <v>40</v>
      </c>
      <c r="O81" s="40"/>
      <c r="P81" s="200">
        <f t="shared" si="1"/>
        <v>0</v>
      </c>
      <c r="Q81" s="200">
        <v>0</v>
      </c>
      <c r="R81" s="200">
        <f t="shared" si="2"/>
        <v>0</v>
      </c>
      <c r="S81" s="200">
        <v>0</v>
      </c>
      <c r="T81" s="201">
        <f t="shared" si="3"/>
        <v>0</v>
      </c>
      <c r="AR81" s="22" t="s">
        <v>249</v>
      </c>
      <c r="AT81" s="22" t="s">
        <v>173</v>
      </c>
      <c r="AU81" s="22" t="s">
        <v>77</v>
      </c>
      <c r="AY81" s="22" t="s">
        <v>171</v>
      </c>
      <c r="BE81" s="202">
        <f t="shared" si="4"/>
        <v>0</v>
      </c>
      <c r="BF81" s="202">
        <f t="shared" si="5"/>
        <v>0</v>
      </c>
      <c r="BG81" s="202">
        <f t="shared" si="6"/>
        <v>0</v>
      </c>
      <c r="BH81" s="202">
        <f t="shared" si="7"/>
        <v>0</v>
      </c>
      <c r="BI81" s="202">
        <f t="shared" si="8"/>
        <v>0</v>
      </c>
      <c r="BJ81" s="22" t="s">
        <v>77</v>
      </c>
      <c r="BK81" s="202">
        <f t="shared" si="9"/>
        <v>0</v>
      </c>
      <c r="BL81" s="22" t="s">
        <v>249</v>
      </c>
      <c r="BM81" s="22" t="s">
        <v>201</v>
      </c>
    </row>
    <row r="82" spans="2:65" s="1" customFormat="1" ht="22.5" customHeight="1">
      <c r="B82" s="39"/>
      <c r="C82" s="191" t="s">
        <v>178</v>
      </c>
      <c r="D82" s="191" t="s">
        <v>173</v>
      </c>
      <c r="E82" s="192" t="s">
        <v>2813</v>
      </c>
      <c r="F82" s="193" t="s">
        <v>2814</v>
      </c>
      <c r="G82" s="194" t="s">
        <v>2708</v>
      </c>
      <c r="H82" s="195">
        <v>24</v>
      </c>
      <c r="I82" s="196"/>
      <c r="J82" s="197">
        <f t="shared" si="0"/>
        <v>0</v>
      </c>
      <c r="K82" s="193" t="s">
        <v>21</v>
      </c>
      <c r="L82" s="59"/>
      <c r="M82" s="198" t="s">
        <v>21</v>
      </c>
      <c r="N82" s="199" t="s">
        <v>40</v>
      </c>
      <c r="O82" s="40"/>
      <c r="P82" s="200">
        <f t="shared" si="1"/>
        <v>0</v>
      </c>
      <c r="Q82" s="200">
        <v>0</v>
      </c>
      <c r="R82" s="200">
        <f t="shared" si="2"/>
        <v>0</v>
      </c>
      <c r="S82" s="200">
        <v>0</v>
      </c>
      <c r="T82" s="201">
        <f t="shared" si="3"/>
        <v>0</v>
      </c>
      <c r="AR82" s="22" t="s">
        <v>249</v>
      </c>
      <c r="AT82" s="22" t="s">
        <v>173</v>
      </c>
      <c r="AU82" s="22" t="s">
        <v>77</v>
      </c>
      <c r="AY82" s="22" t="s">
        <v>171</v>
      </c>
      <c r="BE82" s="202">
        <f t="shared" si="4"/>
        <v>0</v>
      </c>
      <c r="BF82" s="202">
        <f t="shared" si="5"/>
        <v>0</v>
      </c>
      <c r="BG82" s="202">
        <f t="shared" si="6"/>
        <v>0</v>
      </c>
      <c r="BH82" s="202">
        <f t="shared" si="7"/>
        <v>0</v>
      </c>
      <c r="BI82" s="202">
        <f t="shared" si="8"/>
        <v>0</v>
      </c>
      <c r="BJ82" s="22" t="s">
        <v>77</v>
      </c>
      <c r="BK82" s="202">
        <f t="shared" si="9"/>
        <v>0</v>
      </c>
      <c r="BL82" s="22" t="s">
        <v>249</v>
      </c>
      <c r="BM82" s="22" t="s">
        <v>212</v>
      </c>
    </row>
    <row r="83" spans="2:65" s="1" customFormat="1" ht="22.5" customHeight="1">
      <c r="B83" s="39"/>
      <c r="C83" s="191" t="s">
        <v>197</v>
      </c>
      <c r="D83" s="191" t="s">
        <v>173</v>
      </c>
      <c r="E83" s="192" t="s">
        <v>2815</v>
      </c>
      <c r="F83" s="193" t="s">
        <v>2816</v>
      </c>
      <c r="G83" s="194" t="s">
        <v>2708</v>
      </c>
      <c r="H83" s="195">
        <v>24</v>
      </c>
      <c r="I83" s="196"/>
      <c r="J83" s="197">
        <f t="shared" si="0"/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AR83" s="22" t="s">
        <v>249</v>
      </c>
      <c r="AT83" s="22" t="s">
        <v>173</v>
      </c>
      <c r="AU83" s="22" t="s">
        <v>77</v>
      </c>
      <c r="AY83" s="22" t="s">
        <v>171</v>
      </c>
      <c r="BE83" s="202">
        <f t="shared" si="4"/>
        <v>0</v>
      </c>
      <c r="BF83" s="202">
        <f t="shared" si="5"/>
        <v>0</v>
      </c>
      <c r="BG83" s="202">
        <f t="shared" si="6"/>
        <v>0</v>
      </c>
      <c r="BH83" s="202">
        <f t="shared" si="7"/>
        <v>0</v>
      </c>
      <c r="BI83" s="202">
        <f t="shared" si="8"/>
        <v>0</v>
      </c>
      <c r="BJ83" s="22" t="s">
        <v>77</v>
      </c>
      <c r="BK83" s="202">
        <f t="shared" si="9"/>
        <v>0</v>
      </c>
      <c r="BL83" s="22" t="s">
        <v>249</v>
      </c>
      <c r="BM83" s="22" t="s">
        <v>223</v>
      </c>
    </row>
    <row r="84" spans="2:65" s="1" customFormat="1" ht="22.5" customHeight="1">
      <c r="B84" s="39"/>
      <c r="C84" s="191" t="s">
        <v>201</v>
      </c>
      <c r="D84" s="191" t="s">
        <v>173</v>
      </c>
      <c r="E84" s="192" t="s">
        <v>2817</v>
      </c>
      <c r="F84" s="193" t="s">
        <v>2818</v>
      </c>
      <c r="G84" s="194" t="s">
        <v>2708</v>
      </c>
      <c r="H84" s="195">
        <v>24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249</v>
      </c>
      <c r="AT84" s="22" t="s">
        <v>173</v>
      </c>
      <c r="AU84" s="22" t="s">
        <v>77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249</v>
      </c>
      <c r="BM84" s="22" t="s">
        <v>110</v>
      </c>
    </row>
    <row r="85" spans="2:65" s="1" customFormat="1" ht="22.5" customHeight="1">
      <c r="B85" s="39"/>
      <c r="C85" s="191" t="s">
        <v>207</v>
      </c>
      <c r="D85" s="191" t="s">
        <v>173</v>
      </c>
      <c r="E85" s="192" t="s">
        <v>2819</v>
      </c>
      <c r="F85" s="193" t="s">
        <v>2820</v>
      </c>
      <c r="G85" s="194" t="s">
        <v>2708</v>
      </c>
      <c r="H85" s="195">
        <v>5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249</v>
      </c>
      <c r="AT85" s="22" t="s">
        <v>173</v>
      </c>
      <c r="AU85" s="22" t="s">
        <v>77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249</v>
      </c>
      <c r="BM85" s="22" t="s">
        <v>241</v>
      </c>
    </row>
    <row r="86" spans="2:65" s="1" customFormat="1" ht="22.5" customHeight="1">
      <c r="B86" s="39"/>
      <c r="C86" s="191" t="s">
        <v>212</v>
      </c>
      <c r="D86" s="191" t="s">
        <v>173</v>
      </c>
      <c r="E86" s="192" t="s">
        <v>2821</v>
      </c>
      <c r="F86" s="193" t="s">
        <v>2822</v>
      </c>
      <c r="G86" s="194" t="s">
        <v>2708</v>
      </c>
      <c r="H86" s="195">
        <v>5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249</v>
      </c>
      <c r="AT86" s="22" t="s">
        <v>173</v>
      </c>
      <c r="AU86" s="22" t="s">
        <v>77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249</v>
      </c>
      <c r="BM86" s="22" t="s">
        <v>249</v>
      </c>
    </row>
    <row r="87" spans="2:65" s="1" customFormat="1" ht="22.5" customHeight="1">
      <c r="B87" s="39"/>
      <c r="C87" s="191" t="s">
        <v>216</v>
      </c>
      <c r="D87" s="191" t="s">
        <v>173</v>
      </c>
      <c r="E87" s="192" t="s">
        <v>2823</v>
      </c>
      <c r="F87" s="193" t="s">
        <v>2824</v>
      </c>
      <c r="G87" s="194" t="s">
        <v>2708</v>
      </c>
      <c r="H87" s="195">
        <v>20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249</v>
      </c>
      <c r="AT87" s="22" t="s">
        <v>173</v>
      </c>
      <c r="AU87" s="22" t="s">
        <v>77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249</v>
      </c>
      <c r="BM87" s="22" t="s">
        <v>259</v>
      </c>
    </row>
    <row r="88" spans="2:65" s="1" customFormat="1" ht="22.5" customHeight="1">
      <c r="B88" s="39"/>
      <c r="C88" s="191" t="s">
        <v>223</v>
      </c>
      <c r="D88" s="191" t="s">
        <v>173</v>
      </c>
      <c r="E88" s="192" t="s">
        <v>2825</v>
      </c>
      <c r="F88" s="193" t="s">
        <v>2826</v>
      </c>
      <c r="G88" s="194" t="s">
        <v>2708</v>
      </c>
      <c r="H88" s="195">
        <v>5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249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249</v>
      </c>
      <c r="BM88" s="22" t="s">
        <v>276</v>
      </c>
    </row>
    <row r="89" spans="2:65" s="1" customFormat="1" ht="31.5" customHeight="1">
      <c r="B89" s="39"/>
      <c r="C89" s="191" t="s">
        <v>228</v>
      </c>
      <c r="D89" s="191" t="s">
        <v>173</v>
      </c>
      <c r="E89" s="192" t="s">
        <v>2827</v>
      </c>
      <c r="F89" s="193" t="s">
        <v>2828</v>
      </c>
      <c r="G89" s="194" t="s">
        <v>2708</v>
      </c>
      <c r="H89" s="195">
        <v>4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249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249</v>
      </c>
      <c r="BM89" s="22" t="s">
        <v>289</v>
      </c>
    </row>
    <row r="90" spans="2:65" s="1" customFormat="1" ht="22.5" customHeight="1">
      <c r="B90" s="39"/>
      <c r="C90" s="191" t="s">
        <v>110</v>
      </c>
      <c r="D90" s="191" t="s">
        <v>173</v>
      </c>
      <c r="E90" s="192" t="s">
        <v>2829</v>
      </c>
      <c r="F90" s="193" t="s">
        <v>2830</v>
      </c>
      <c r="G90" s="194" t="s">
        <v>2708</v>
      </c>
      <c r="H90" s="195">
        <v>4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249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249</v>
      </c>
      <c r="BM90" s="22" t="s">
        <v>299</v>
      </c>
    </row>
    <row r="91" spans="2:65" s="1" customFormat="1" ht="22.5" customHeight="1">
      <c r="B91" s="39"/>
      <c r="C91" s="191" t="s">
        <v>237</v>
      </c>
      <c r="D91" s="191" t="s">
        <v>173</v>
      </c>
      <c r="E91" s="192" t="s">
        <v>2831</v>
      </c>
      <c r="F91" s="193" t="s">
        <v>2832</v>
      </c>
      <c r="G91" s="194" t="s">
        <v>2708</v>
      </c>
      <c r="H91" s="195">
        <v>4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249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249</v>
      </c>
      <c r="BM91" s="22" t="s">
        <v>310</v>
      </c>
    </row>
    <row r="92" spans="2:65" s="1" customFormat="1" ht="22.5" customHeight="1">
      <c r="B92" s="39"/>
      <c r="C92" s="191" t="s">
        <v>241</v>
      </c>
      <c r="D92" s="191" t="s">
        <v>173</v>
      </c>
      <c r="E92" s="192" t="s">
        <v>2833</v>
      </c>
      <c r="F92" s="193" t="s">
        <v>2834</v>
      </c>
      <c r="G92" s="194" t="s">
        <v>2708</v>
      </c>
      <c r="H92" s="195">
        <v>4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249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249</v>
      </c>
      <c r="BM92" s="22" t="s">
        <v>321</v>
      </c>
    </row>
    <row r="93" spans="2:65" s="1" customFormat="1" ht="22.5" customHeight="1">
      <c r="B93" s="39"/>
      <c r="C93" s="191" t="s">
        <v>10</v>
      </c>
      <c r="D93" s="191" t="s">
        <v>173</v>
      </c>
      <c r="E93" s="192" t="s">
        <v>2837</v>
      </c>
      <c r="F93" s="193" t="s">
        <v>2838</v>
      </c>
      <c r="G93" s="194" t="s">
        <v>2708</v>
      </c>
      <c r="H93" s="195">
        <v>3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249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249</v>
      </c>
      <c r="BM93" s="22" t="s">
        <v>333</v>
      </c>
    </row>
    <row r="94" spans="2:65" s="1" customFormat="1" ht="31.5" customHeight="1">
      <c r="B94" s="39"/>
      <c r="C94" s="191" t="s">
        <v>249</v>
      </c>
      <c r="D94" s="191" t="s">
        <v>173</v>
      </c>
      <c r="E94" s="192" t="s">
        <v>2841</v>
      </c>
      <c r="F94" s="193" t="s">
        <v>2842</v>
      </c>
      <c r="G94" s="194" t="s">
        <v>2708</v>
      </c>
      <c r="H94" s="195">
        <v>25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249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249</v>
      </c>
      <c r="BM94" s="22" t="s">
        <v>345</v>
      </c>
    </row>
    <row r="95" spans="2:65" s="1" customFormat="1" ht="31.5" customHeight="1">
      <c r="B95" s="39"/>
      <c r="C95" s="191" t="s">
        <v>253</v>
      </c>
      <c r="D95" s="191" t="s">
        <v>173</v>
      </c>
      <c r="E95" s="192" t="s">
        <v>2843</v>
      </c>
      <c r="F95" s="193" t="s">
        <v>2844</v>
      </c>
      <c r="G95" s="194" t="s">
        <v>2708</v>
      </c>
      <c r="H95" s="195">
        <v>4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249</v>
      </c>
      <c r="AT95" s="22" t="s">
        <v>173</v>
      </c>
      <c r="AU95" s="22" t="s">
        <v>77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249</v>
      </c>
      <c r="BM95" s="22" t="s">
        <v>355</v>
      </c>
    </row>
    <row r="96" spans="2:65" s="1" customFormat="1" ht="22.5" customHeight="1">
      <c r="B96" s="39"/>
      <c r="C96" s="191" t="s">
        <v>259</v>
      </c>
      <c r="D96" s="191" t="s">
        <v>173</v>
      </c>
      <c r="E96" s="192" t="s">
        <v>2845</v>
      </c>
      <c r="F96" s="193" t="s">
        <v>2846</v>
      </c>
      <c r="G96" s="194" t="s">
        <v>2708</v>
      </c>
      <c r="H96" s="195">
        <v>3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249</v>
      </c>
      <c r="AT96" s="22" t="s">
        <v>173</v>
      </c>
      <c r="AU96" s="22" t="s">
        <v>77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249</v>
      </c>
      <c r="BM96" s="22" t="s">
        <v>369</v>
      </c>
    </row>
    <row r="97" spans="2:65" s="1" customFormat="1" ht="22.5" customHeight="1">
      <c r="B97" s="39"/>
      <c r="C97" s="191" t="s">
        <v>266</v>
      </c>
      <c r="D97" s="191" t="s">
        <v>173</v>
      </c>
      <c r="E97" s="192" t="s">
        <v>2847</v>
      </c>
      <c r="F97" s="193" t="s">
        <v>2848</v>
      </c>
      <c r="G97" s="194" t="s">
        <v>2708</v>
      </c>
      <c r="H97" s="195">
        <v>3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249</v>
      </c>
      <c r="AT97" s="22" t="s">
        <v>173</v>
      </c>
      <c r="AU97" s="22" t="s">
        <v>77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249</v>
      </c>
      <c r="BM97" s="22" t="s">
        <v>379</v>
      </c>
    </row>
    <row r="98" spans="2:65" s="1" customFormat="1" ht="22.5" customHeight="1">
      <c r="B98" s="39"/>
      <c r="C98" s="191" t="s">
        <v>276</v>
      </c>
      <c r="D98" s="191" t="s">
        <v>173</v>
      </c>
      <c r="E98" s="192" t="s">
        <v>2849</v>
      </c>
      <c r="F98" s="193" t="s">
        <v>2850</v>
      </c>
      <c r="G98" s="194" t="s">
        <v>2708</v>
      </c>
      <c r="H98" s="195">
        <v>82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249</v>
      </c>
      <c r="AT98" s="22" t="s">
        <v>173</v>
      </c>
      <c r="AU98" s="22" t="s">
        <v>77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249</v>
      </c>
      <c r="BM98" s="22" t="s">
        <v>391</v>
      </c>
    </row>
    <row r="99" spans="2:65" s="1" customFormat="1" ht="31.5" customHeight="1">
      <c r="B99" s="39"/>
      <c r="C99" s="191" t="s">
        <v>9</v>
      </c>
      <c r="D99" s="191" t="s">
        <v>173</v>
      </c>
      <c r="E99" s="192" t="s">
        <v>2702</v>
      </c>
      <c r="F99" s="193" t="s">
        <v>2877</v>
      </c>
      <c r="G99" s="194" t="s">
        <v>411</v>
      </c>
      <c r="H99" s="195">
        <v>150</v>
      </c>
      <c r="I99" s="196"/>
      <c r="J99" s="197">
        <f t="shared" si="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249</v>
      </c>
      <c r="AT99" s="22" t="s">
        <v>173</v>
      </c>
      <c r="AU99" s="22" t="s">
        <v>77</v>
      </c>
      <c r="AY99" s="22" t="s">
        <v>171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77</v>
      </c>
      <c r="BK99" s="202">
        <f t="shared" si="9"/>
        <v>0</v>
      </c>
      <c r="BL99" s="22" t="s">
        <v>249</v>
      </c>
      <c r="BM99" s="22" t="s">
        <v>402</v>
      </c>
    </row>
    <row r="100" spans="2:65" s="1" customFormat="1" ht="31.5" customHeight="1">
      <c r="B100" s="39"/>
      <c r="C100" s="191" t="s">
        <v>289</v>
      </c>
      <c r="D100" s="191" t="s">
        <v>173</v>
      </c>
      <c r="E100" s="192" t="s">
        <v>2704</v>
      </c>
      <c r="F100" s="193" t="s">
        <v>2705</v>
      </c>
      <c r="G100" s="194" t="s">
        <v>411</v>
      </c>
      <c r="H100" s="195">
        <v>40</v>
      </c>
      <c r="I100" s="196"/>
      <c r="J100" s="197">
        <f t="shared" si="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249</v>
      </c>
      <c r="AT100" s="22" t="s">
        <v>173</v>
      </c>
      <c r="AU100" s="22" t="s">
        <v>77</v>
      </c>
      <c r="AY100" s="22" t="s">
        <v>171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77</v>
      </c>
      <c r="BK100" s="202">
        <f t="shared" si="9"/>
        <v>0</v>
      </c>
      <c r="BL100" s="22" t="s">
        <v>249</v>
      </c>
      <c r="BM100" s="22" t="s">
        <v>419</v>
      </c>
    </row>
    <row r="101" spans="2:65" s="1" customFormat="1" ht="22.5" customHeight="1">
      <c r="B101" s="39"/>
      <c r="C101" s="191" t="s">
        <v>294</v>
      </c>
      <c r="D101" s="191" t="s">
        <v>173</v>
      </c>
      <c r="E101" s="192" t="s">
        <v>2711</v>
      </c>
      <c r="F101" s="193" t="s">
        <v>2712</v>
      </c>
      <c r="G101" s="194" t="s">
        <v>2708</v>
      </c>
      <c r="H101" s="195">
        <v>4</v>
      </c>
      <c r="I101" s="196"/>
      <c r="J101" s="197">
        <f t="shared" si="0"/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 t="shared" si="1"/>
        <v>0</v>
      </c>
      <c r="Q101" s="200">
        <v>0</v>
      </c>
      <c r="R101" s="200">
        <f t="shared" si="2"/>
        <v>0</v>
      </c>
      <c r="S101" s="200">
        <v>0</v>
      </c>
      <c r="T101" s="201">
        <f t="shared" si="3"/>
        <v>0</v>
      </c>
      <c r="AR101" s="22" t="s">
        <v>249</v>
      </c>
      <c r="AT101" s="22" t="s">
        <v>173</v>
      </c>
      <c r="AU101" s="22" t="s">
        <v>77</v>
      </c>
      <c r="AY101" s="22" t="s">
        <v>171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77</v>
      </c>
      <c r="BK101" s="202">
        <f t="shared" si="9"/>
        <v>0</v>
      </c>
      <c r="BL101" s="22" t="s">
        <v>249</v>
      </c>
      <c r="BM101" s="22" t="s">
        <v>432</v>
      </c>
    </row>
    <row r="102" spans="2:65" s="1" customFormat="1" ht="22.5" customHeight="1">
      <c r="B102" s="39"/>
      <c r="C102" s="191" t="s">
        <v>299</v>
      </c>
      <c r="D102" s="191" t="s">
        <v>173</v>
      </c>
      <c r="E102" s="192" t="s">
        <v>2713</v>
      </c>
      <c r="F102" s="193" t="s">
        <v>2714</v>
      </c>
      <c r="G102" s="194" t="s">
        <v>285</v>
      </c>
      <c r="H102" s="195">
        <v>25</v>
      </c>
      <c r="I102" s="196"/>
      <c r="J102" s="197">
        <f t="shared" si="0"/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 t="shared" si="1"/>
        <v>0</v>
      </c>
      <c r="Q102" s="200">
        <v>0</v>
      </c>
      <c r="R102" s="200">
        <f t="shared" si="2"/>
        <v>0</v>
      </c>
      <c r="S102" s="200">
        <v>0</v>
      </c>
      <c r="T102" s="201">
        <f t="shared" si="3"/>
        <v>0</v>
      </c>
      <c r="AR102" s="22" t="s">
        <v>249</v>
      </c>
      <c r="AT102" s="22" t="s">
        <v>173</v>
      </c>
      <c r="AU102" s="22" t="s">
        <v>77</v>
      </c>
      <c r="AY102" s="22" t="s">
        <v>171</v>
      </c>
      <c r="BE102" s="202">
        <f t="shared" si="4"/>
        <v>0</v>
      </c>
      <c r="BF102" s="202">
        <f t="shared" si="5"/>
        <v>0</v>
      </c>
      <c r="BG102" s="202">
        <f t="shared" si="6"/>
        <v>0</v>
      </c>
      <c r="BH102" s="202">
        <f t="shared" si="7"/>
        <v>0</v>
      </c>
      <c r="BI102" s="202">
        <f t="shared" si="8"/>
        <v>0</v>
      </c>
      <c r="BJ102" s="22" t="s">
        <v>77</v>
      </c>
      <c r="BK102" s="202">
        <f t="shared" si="9"/>
        <v>0</v>
      </c>
      <c r="BL102" s="22" t="s">
        <v>249</v>
      </c>
      <c r="BM102" s="22" t="s">
        <v>447</v>
      </c>
    </row>
    <row r="103" spans="2:65" s="1" customFormat="1" ht="22.5" customHeight="1">
      <c r="B103" s="39"/>
      <c r="C103" s="191" t="s">
        <v>305</v>
      </c>
      <c r="D103" s="191" t="s">
        <v>173</v>
      </c>
      <c r="E103" s="192" t="s">
        <v>2715</v>
      </c>
      <c r="F103" s="193" t="s">
        <v>2716</v>
      </c>
      <c r="G103" s="194" t="s">
        <v>285</v>
      </c>
      <c r="H103" s="195">
        <v>4</v>
      </c>
      <c r="I103" s="196"/>
      <c r="J103" s="197">
        <f t="shared" si="0"/>
        <v>0</v>
      </c>
      <c r="K103" s="193" t="s">
        <v>21</v>
      </c>
      <c r="L103" s="59"/>
      <c r="M103" s="198" t="s">
        <v>21</v>
      </c>
      <c r="N103" s="199" t="s">
        <v>40</v>
      </c>
      <c r="O103" s="40"/>
      <c r="P103" s="200">
        <f t="shared" si="1"/>
        <v>0</v>
      </c>
      <c r="Q103" s="200">
        <v>0</v>
      </c>
      <c r="R103" s="200">
        <f t="shared" si="2"/>
        <v>0</v>
      </c>
      <c r="S103" s="200">
        <v>0</v>
      </c>
      <c r="T103" s="201">
        <f t="shared" si="3"/>
        <v>0</v>
      </c>
      <c r="AR103" s="22" t="s">
        <v>249</v>
      </c>
      <c r="AT103" s="22" t="s">
        <v>173</v>
      </c>
      <c r="AU103" s="22" t="s">
        <v>77</v>
      </c>
      <c r="AY103" s="22" t="s">
        <v>171</v>
      </c>
      <c r="BE103" s="202">
        <f t="shared" si="4"/>
        <v>0</v>
      </c>
      <c r="BF103" s="202">
        <f t="shared" si="5"/>
        <v>0</v>
      </c>
      <c r="BG103" s="202">
        <f t="shared" si="6"/>
        <v>0</v>
      </c>
      <c r="BH103" s="202">
        <f t="shared" si="7"/>
        <v>0</v>
      </c>
      <c r="BI103" s="202">
        <f t="shared" si="8"/>
        <v>0</v>
      </c>
      <c r="BJ103" s="22" t="s">
        <v>77</v>
      </c>
      <c r="BK103" s="202">
        <f t="shared" si="9"/>
        <v>0</v>
      </c>
      <c r="BL103" s="22" t="s">
        <v>249</v>
      </c>
      <c r="BM103" s="22" t="s">
        <v>462</v>
      </c>
    </row>
    <row r="104" spans="2:65" s="1" customFormat="1" ht="22.5" customHeight="1">
      <c r="B104" s="39"/>
      <c r="C104" s="191" t="s">
        <v>310</v>
      </c>
      <c r="D104" s="191" t="s">
        <v>173</v>
      </c>
      <c r="E104" s="192" t="s">
        <v>2717</v>
      </c>
      <c r="F104" s="193" t="s">
        <v>2718</v>
      </c>
      <c r="G104" s="194" t="s">
        <v>285</v>
      </c>
      <c r="H104" s="195">
        <v>24</v>
      </c>
      <c r="I104" s="196"/>
      <c r="J104" s="197">
        <f t="shared" si="0"/>
        <v>0</v>
      </c>
      <c r="K104" s="193" t="s">
        <v>21</v>
      </c>
      <c r="L104" s="59"/>
      <c r="M104" s="198" t="s">
        <v>21</v>
      </c>
      <c r="N104" s="199" t="s">
        <v>40</v>
      </c>
      <c r="O104" s="40"/>
      <c r="P104" s="200">
        <f t="shared" si="1"/>
        <v>0</v>
      </c>
      <c r="Q104" s="200">
        <v>0</v>
      </c>
      <c r="R104" s="200">
        <f t="shared" si="2"/>
        <v>0</v>
      </c>
      <c r="S104" s="200">
        <v>0</v>
      </c>
      <c r="T104" s="201">
        <f t="shared" si="3"/>
        <v>0</v>
      </c>
      <c r="AR104" s="22" t="s">
        <v>249</v>
      </c>
      <c r="AT104" s="22" t="s">
        <v>173</v>
      </c>
      <c r="AU104" s="22" t="s">
        <v>77</v>
      </c>
      <c r="AY104" s="22" t="s">
        <v>171</v>
      </c>
      <c r="BE104" s="202">
        <f t="shared" si="4"/>
        <v>0</v>
      </c>
      <c r="BF104" s="202">
        <f t="shared" si="5"/>
        <v>0</v>
      </c>
      <c r="BG104" s="202">
        <f t="shared" si="6"/>
        <v>0</v>
      </c>
      <c r="BH104" s="202">
        <f t="shared" si="7"/>
        <v>0</v>
      </c>
      <c r="BI104" s="202">
        <f t="shared" si="8"/>
        <v>0</v>
      </c>
      <c r="BJ104" s="22" t="s">
        <v>77</v>
      </c>
      <c r="BK104" s="202">
        <f t="shared" si="9"/>
        <v>0</v>
      </c>
      <c r="BL104" s="22" t="s">
        <v>249</v>
      </c>
      <c r="BM104" s="22" t="s">
        <v>479</v>
      </c>
    </row>
    <row r="105" spans="2:65" s="1" customFormat="1" ht="22.5" customHeight="1">
      <c r="B105" s="39"/>
      <c r="C105" s="191" t="s">
        <v>315</v>
      </c>
      <c r="D105" s="191" t="s">
        <v>173</v>
      </c>
      <c r="E105" s="192" t="s">
        <v>2719</v>
      </c>
      <c r="F105" s="193" t="s">
        <v>2720</v>
      </c>
      <c r="G105" s="194" t="s">
        <v>411</v>
      </c>
      <c r="H105" s="195">
        <v>190</v>
      </c>
      <c r="I105" s="196"/>
      <c r="J105" s="197">
        <f t="shared" si="0"/>
        <v>0</v>
      </c>
      <c r="K105" s="193" t="s">
        <v>21</v>
      </c>
      <c r="L105" s="59"/>
      <c r="M105" s="198" t="s">
        <v>21</v>
      </c>
      <c r="N105" s="199" t="s">
        <v>40</v>
      </c>
      <c r="O105" s="40"/>
      <c r="P105" s="200">
        <f t="shared" si="1"/>
        <v>0</v>
      </c>
      <c r="Q105" s="200">
        <v>0</v>
      </c>
      <c r="R105" s="200">
        <f t="shared" si="2"/>
        <v>0</v>
      </c>
      <c r="S105" s="200">
        <v>0</v>
      </c>
      <c r="T105" s="201">
        <f t="shared" si="3"/>
        <v>0</v>
      </c>
      <c r="AR105" s="22" t="s">
        <v>249</v>
      </c>
      <c r="AT105" s="22" t="s">
        <v>173</v>
      </c>
      <c r="AU105" s="22" t="s">
        <v>77</v>
      </c>
      <c r="AY105" s="22" t="s">
        <v>171</v>
      </c>
      <c r="BE105" s="202">
        <f t="shared" si="4"/>
        <v>0</v>
      </c>
      <c r="BF105" s="202">
        <f t="shared" si="5"/>
        <v>0</v>
      </c>
      <c r="BG105" s="202">
        <f t="shared" si="6"/>
        <v>0</v>
      </c>
      <c r="BH105" s="202">
        <f t="shared" si="7"/>
        <v>0</v>
      </c>
      <c r="BI105" s="202">
        <f t="shared" si="8"/>
        <v>0</v>
      </c>
      <c r="BJ105" s="22" t="s">
        <v>77</v>
      </c>
      <c r="BK105" s="202">
        <f t="shared" si="9"/>
        <v>0</v>
      </c>
      <c r="BL105" s="22" t="s">
        <v>249</v>
      </c>
      <c r="BM105" s="22" t="s">
        <v>490</v>
      </c>
    </row>
    <row r="106" spans="2:65" s="1" customFormat="1" ht="22.5" customHeight="1">
      <c r="B106" s="39"/>
      <c r="C106" s="191" t="s">
        <v>321</v>
      </c>
      <c r="D106" s="191" t="s">
        <v>173</v>
      </c>
      <c r="E106" s="192" t="s">
        <v>2721</v>
      </c>
      <c r="F106" s="193" t="s">
        <v>2722</v>
      </c>
      <c r="G106" s="194" t="s">
        <v>411</v>
      </c>
      <c r="H106" s="195">
        <v>190</v>
      </c>
      <c r="I106" s="196"/>
      <c r="J106" s="197">
        <f t="shared" si="0"/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 t="shared" si="1"/>
        <v>0</v>
      </c>
      <c r="Q106" s="200">
        <v>0</v>
      </c>
      <c r="R106" s="200">
        <f t="shared" si="2"/>
        <v>0</v>
      </c>
      <c r="S106" s="200">
        <v>0</v>
      </c>
      <c r="T106" s="201">
        <f t="shared" si="3"/>
        <v>0</v>
      </c>
      <c r="AR106" s="22" t="s">
        <v>249</v>
      </c>
      <c r="AT106" s="22" t="s">
        <v>173</v>
      </c>
      <c r="AU106" s="22" t="s">
        <v>77</v>
      </c>
      <c r="AY106" s="22" t="s">
        <v>171</v>
      </c>
      <c r="BE106" s="202">
        <f t="shared" si="4"/>
        <v>0</v>
      </c>
      <c r="BF106" s="202">
        <f t="shared" si="5"/>
        <v>0</v>
      </c>
      <c r="BG106" s="202">
        <f t="shared" si="6"/>
        <v>0</v>
      </c>
      <c r="BH106" s="202">
        <f t="shared" si="7"/>
        <v>0</v>
      </c>
      <c r="BI106" s="202">
        <f t="shared" si="8"/>
        <v>0</v>
      </c>
      <c r="BJ106" s="22" t="s">
        <v>77</v>
      </c>
      <c r="BK106" s="202">
        <f t="shared" si="9"/>
        <v>0</v>
      </c>
      <c r="BL106" s="22" t="s">
        <v>249</v>
      </c>
      <c r="BM106" s="22" t="s">
        <v>498</v>
      </c>
    </row>
    <row r="107" spans="2:65" s="1" customFormat="1" ht="31.5" customHeight="1">
      <c r="B107" s="39"/>
      <c r="C107" s="191" t="s">
        <v>327</v>
      </c>
      <c r="D107" s="191" t="s">
        <v>173</v>
      </c>
      <c r="E107" s="192" t="s">
        <v>2725</v>
      </c>
      <c r="F107" s="193" t="s">
        <v>2726</v>
      </c>
      <c r="G107" s="194" t="s">
        <v>2708</v>
      </c>
      <c r="H107" s="195">
        <v>2</v>
      </c>
      <c r="I107" s="196"/>
      <c r="J107" s="197">
        <f t="shared" si="0"/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 t="shared" si="1"/>
        <v>0</v>
      </c>
      <c r="Q107" s="200">
        <v>0</v>
      </c>
      <c r="R107" s="200">
        <f t="shared" si="2"/>
        <v>0</v>
      </c>
      <c r="S107" s="200">
        <v>0</v>
      </c>
      <c r="T107" s="201">
        <f t="shared" si="3"/>
        <v>0</v>
      </c>
      <c r="AR107" s="22" t="s">
        <v>249</v>
      </c>
      <c r="AT107" s="22" t="s">
        <v>173</v>
      </c>
      <c r="AU107" s="22" t="s">
        <v>77</v>
      </c>
      <c r="AY107" s="22" t="s">
        <v>171</v>
      </c>
      <c r="BE107" s="202">
        <f t="shared" si="4"/>
        <v>0</v>
      </c>
      <c r="BF107" s="202">
        <f t="shared" si="5"/>
        <v>0</v>
      </c>
      <c r="BG107" s="202">
        <f t="shared" si="6"/>
        <v>0</v>
      </c>
      <c r="BH107" s="202">
        <f t="shared" si="7"/>
        <v>0</v>
      </c>
      <c r="BI107" s="202">
        <f t="shared" si="8"/>
        <v>0</v>
      </c>
      <c r="BJ107" s="22" t="s">
        <v>77</v>
      </c>
      <c r="BK107" s="202">
        <f t="shared" si="9"/>
        <v>0</v>
      </c>
      <c r="BL107" s="22" t="s">
        <v>249</v>
      </c>
      <c r="BM107" s="22" t="s">
        <v>509</v>
      </c>
    </row>
    <row r="108" spans="2:65" s="1" customFormat="1" ht="22.5" customHeight="1">
      <c r="B108" s="39"/>
      <c r="C108" s="191" t="s">
        <v>333</v>
      </c>
      <c r="D108" s="191" t="s">
        <v>173</v>
      </c>
      <c r="E108" s="192" t="s">
        <v>2727</v>
      </c>
      <c r="F108" s="193" t="s">
        <v>2878</v>
      </c>
      <c r="G108" s="194" t="s">
        <v>411</v>
      </c>
      <c r="H108" s="195">
        <v>80</v>
      </c>
      <c r="I108" s="196"/>
      <c r="J108" s="197">
        <f t="shared" si="0"/>
        <v>0</v>
      </c>
      <c r="K108" s="193" t="s">
        <v>21</v>
      </c>
      <c r="L108" s="59"/>
      <c r="M108" s="198" t="s">
        <v>21</v>
      </c>
      <c r="N108" s="199" t="s">
        <v>40</v>
      </c>
      <c r="O108" s="40"/>
      <c r="P108" s="200">
        <f t="shared" si="1"/>
        <v>0</v>
      </c>
      <c r="Q108" s="200">
        <v>0</v>
      </c>
      <c r="R108" s="200">
        <f t="shared" si="2"/>
        <v>0</v>
      </c>
      <c r="S108" s="200">
        <v>0</v>
      </c>
      <c r="T108" s="201">
        <f t="shared" si="3"/>
        <v>0</v>
      </c>
      <c r="AR108" s="22" t="s">
        <v>249</v>
      </c>
      <c r="AT108" s="22" t="s">
        <v>173</v>
      </c>
      <c r="AU108" s="22" t="s">
        <v>77</v>
      </c>
      <c r="AY108" s="22" t="s">
        <v>171</v>
      </c>
      <c r="BE108" s="202">
        <f t="shared" si="4"/>
        <v>0</v>
      </c>
      <c r="BF108" s="202">
        <f t="shared" si="5"/>
        <v>0</v>
      </c>
      <c r="BG108" s="202">
        <f t="shared" si="6"/>
        <v>0</v>
      </c>
      <c r="BH108" s="202">
        <f t="shared" si="7"/>
        <v>0</v>
      </c>
      <c r="BI108" s="202">
        <f t="shared" si="8"/>
        <v>0</v>
      </c>
      <c r="BJ108" s="22" t="s">
        <v>77</v>
      </c>
      <c r="BK108" s="202">
        <f t="shared" si="9"/>
        <v>0</v>
      </c>
      <c r="BL108" s="22" t="s">
        <v>249</v>
      </c>
      <c r="BM108" s="22" t="s">
        <v>521</v>
      </c>
    </row>
    <row r="109" spans="2:65" s="1" customFormat="1" ht="22.5" customHeight="1">
      <c r="B109" s="39"/>
      <c r="C109" s="191" t="s">
        <v>337</v>
      </c>
      <c r="D109" s="191" t="s">
        <v>173</v>
      </c>
      <c r="E109" s="192" t="s">
        <v>2729</v>
      </c>
      <c r="F109" s="193" t="s">
        <v>2730</v>
      </c>
      <c r="G109" s="194" t="s">
        <v>411</v>
      </c>
      <c r="H109" s="195">
        <v>60</v>
      </c>
      <c r="I109" s="196"/>
      <c r="J109" s="197">
        <f t="shared" si="0"/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 t="shared" si="1"/>
        <v>0</v>
      </c>
      <c r="Q109" s="200">
        <v>0</v>
      </c>
      <c r="R109" s="200">
        <f t="shared" si="2"/>
        <v>0</v>
      </c>
      <c r="S109" s="200">
        <v>0</v>
      </c>
      <c r="T109" s="201">
        <f t="shared" si="3"/>
        <v>0</v>
      </c>
      <c r="AR109" s="22" t="s">
        <v>249</v>
      </c>
      <c r="AT109" s="22" t="s">
        <v>173</v>
      </c>
      <c r="AU109" s="22" t="s">
        <v>77</v>
      </c>
      <c r="AY109" s="22" t="s">
        <v>171</v>
      </c>
      <c r="BE109" s="202">
        <f t="shared" si="4"/>
        <v>0</v>
      </c>
      <c r="BF109" s="202">
        <f t="shared" si="5"/>
        <v>0</v>
      </c>
      <c r="BG109" s="202">
        <f t="shared" si="6"/>
        <v>0</v>
      </c>
      <c r="BH109" s="202">
        <f t="shared" si="7"/>
        <v>0</v>
      </c>
      <c r="BI109" s="202">
        <f t="shared" si="8"/>
        <v>0</v>
      </c>
      <c r="BJ109" s="22" t="s">
        <v>77</v>
      </c>
      <c r="BK109" s="202">
        <f t="shared" si="9"/>
        <v>0</v>
      </c>
      <c r="BL109" s="22" t="s">
        <v>249</v>
      </c>
      <c r="BM109" s="22" t="s">
        <v>534</v>
      </c>
    </row>
    <row r="110" spans="2:65" s="1" customFormat="1" ht="22.5" customHeight="1">
      <c r="B110" s="39"/>
      <c r="C110" s="191" t="s">
        <v>345</v>
      </c>
      <c r="D110" s="191" t="s">
        <v>173</v>
      </c>
      <c r="E110" s="192" t="s">
        <v>2752</v>
      </c>
      <c r="F110" s="193" t="s">
        <v>2753</v>
      </c>
      <c r="G110" s="194" t="s">
        <v>411</v>
      </c>
      <c r="H110" s="195">
        <v>60</v>
      </c>
      <c r="I110" s="196"/>
      <c r="J110" s="197">
        <f t="shared" si="0"/>
        <v>0</v>
      </c>
      <c r="K110" s="193" t="s">
        <v>21</v>
      </c>
      <c r="L110" s="59"/>
      <c r="M110" s="198" t="s">
        <v>21</v>
      </c>
      <c r="N110" s="199" t="s">
        <v>40</v>
      </c>
      <c r="O110" s="40"/>
      <c r="P110" s="200">
        <f t="shared" si="1"/>
        <v>0</v>
      </c>
      <c r="Q110" s="200">
        <v>0</v>
      </c>
      <c r="R110" s="200">
        <f t="shared" si="2"/>
        <v>0</v>
      </c>
      <c r="S110" s="200">
        <v>0</v>
      </c>
      <c r="T110" s="201">
        <f t="shared" si="3"/>
        <v>0</v>
      </c>
      <c r="AR110" s="22" t="s">
        <v>249</v>
      </c>
      <c r="AT110" s="22" t="s">
        <v>173</v>
      </c>
      <c r="AU110" s="22" t="s">
        <v>77</v>
      </c>
      <c r="AY110" s="22" t="s">
        <v>171</v>
      </c>
      <c r="BE110" s="202">
        <f t="shared" si="4"/>
        <v>0</v>
      </c>
      <c r="BF110" s="202">
        <f t="shared" si="5"/>
        <v>0</v>
      </c>
      <c r="BG110" s="202">
        <f t="shared" si="6"/>
        <v>0</v>
      </c>
      <c r="BH110" s="202">
        <f t="shared" si="7"/>
        <v>0</v>
      </c>
      <c r="BI110" s="202">
        <f t="shared" si="8"/>
        <v>0</v>
      </c>
      <c r="BJ110" s="22" t="s">
        <v>77</v>
      </c>
      <c r="BK110" s="202">
        <f t="shared" si="9"/>
        <v>0</v>
      </c>
      <c r="BL110" s="22" t="s">
        <v>249</v>
      </c>
      <c r="BM110" s="22" t="s">
        <v>543</v>
      </c>
    </row>
    <row r="111" spans="2:65" s="1" customFormat="1" ht="22.5" customHeight="1">
      <c r="B111" s="39"/>
      <c r="C111" s="191" t="s">
        <v>350</v>
      </c>
      <c r="D111" s="191" t="s">
        <v>173</v>
      </c>
      <c r="E111" s="192" t="s">
        <v>2754</v>
      </c>
      <c r="F111" s="193" t="s">
        <v>2755</v>
      </c>
      <c r="G111" s="194" t="s">
        <v>411</v>
      </c>
      <c r="H111" s="195">
        <v>180</v>
      </c>
      <c r="I111" s="196"/>
      <c r="J111" s="197">
        <f t="shared" si="0"/>
        <v>0</v>
      </c>
      <c r="K111" s="193" t="s">
        <v>21</v>
      </c>
      <c r="L111" s="59"/>
      <c r="M111" s="198" t="s">
        <v>21</v>
      </c>
      <c r="N111" s="199" t="s">
        <v>40</v>
      </c>
      <c r="O111" s="40"/>
      <c r="P111" s="200">
        <f t="shared" si="1"/>
        <v>0</v>
      </c>
      <c r="Q111" s="200">
        <v>0</v>
      </c>
      <c r="R111" s="200">
        <f t="shared" si="2"/>
        <v>0</v>
      </c>
      <c r="S111" s="200">
        <v>0</v>
      </c>
      <c r="T111" s="201">
        <f t="shared" si="3"/>
        <v>0</v>
      </c>
      <c r="AR111" s="22" t="s">
        <v>249</v>
      </c>
      <c r="AT111" s="22" t="s">
        <v>173</v>
      </c>
      <c r="AU111" s="22" t="s">
        <v>77</v>
      </c>
      <c r="AY111" s="22" t="s">
        <v>171</v>
      </c>
      <c r="BE111" s="202">
        <f t="shared" si="4"/>
        <v>0</v>
      </c>
      <c r="BF111" s="202">
        <f t="shared" si="5"/>
        <v>0</v>
      </c>
      <c r="BG111" s="202">
        <f t="shared" si="6"/>
        <v>0</v>
      </c>
      <c r="BH111" s="202">
        <f t="shared" si="7"/>
        <v>0</v>
      </c>
      <c r="BI111" s="202">
        <f t="shared" si="8"/>
        <v>0</v>
      </c>
      <c r="BJ111" s="22" t="s">
        <v>77</v>
      </c>
      <c r="BK111" s="202">
        <f t="shared" si="9"/>
        <v>0</v>
      </c>
      <c r="BL111" s="22" t="s">
        <v>249</v>
      </c>
      <c r="BM111" s="22" t="s">
        <v>551</v>
      </c>
    </row>
    <row r="112" spans="2:65" s="1" customFormat="1" ht="22.5" customHeight="1">
      <c r="B112" s="39"/>
      <c r="C112" s="191" t="s">
        <v>355</v>
      </c>
      <c r="D112" s="191" t="s">
        <v>173</v>
      </c>
      <c r="E112" s="192" t="s">
        <v>2756</v>
      </c>
      <c r="F112" s="193" t="s">
        <v>2757</v>
      </c>
      <c r="G112" s="194" t="s">
        <v>411</v>
      </c>
      <c r="H112" s="195">
        <v>40</v>
      </c>
      <c r="I112" s="196"/>
      <c r="J112" s="197">
        <f t="shared" si="0"/>
        <v>0</v>
      </c>
      <c r="K112" s="193" t="s">
        <v>21</v>
      </c>
      <c r="L112" s="59"/>
      <c r="M112" s="198" t="s">
        <v>21</v>
      </c>
      <c r="N112" s="199" t="s">
        <v>40</v>
      </c>
      <c r="O112" s="40"/>
      <c r="P112" s="200">
        <f t="shared" si="1"/>
        <v>0</v>
      </c>
      <c r="Q112" s="200">
        <v>0</v>
      </c>
      <c r="R112" s="200">
        <f t="shared" si="2"/>
        <v>0</v>
      </c>
      <c r="S112" s="200">
        <v>0</v>
      </c>
      <c r="T112" s="201">
        <f t="shared" si="3"/>
        <v>0</v>
      </c>
      <c r="AR112" s="22" t="s">
        <v>249</v>
      </c>
      <c r="AT112" s="22" t="s">
        <v>173</v>
      </c>
      <c r="AU112" s="22" t="s">
        <v>77</v>
      </c>
      <c r="AY112" s="22" t="s">
        <v>171</v>
      </c>
      <c r="BE112" s="202">
        <f t="shared" si="4"/>
        <v>0</v>
      </c>
      <c r="BF112" s="202">
        <f t="shared" si="5"/>
        <v>0</v>
      </c>
      <c r="BG112" s="202">
        <f t="shared" si="6"/>
        <v>0</v>
      </c>
      <c r="BH112" s="202">
        <f t="shared" si="7"/>
        <v>0</v>
      </c>
      <c r="BI112" s="202">
        <f t="shared" si="8"/>
        <v>0</v>
      </c>
      <c r="BJ112" s="22" t="s">
        <v>77</v>
      </c>
      <c r="BK112" s="202">
        <f t="shared" si="9"/>
        <v>0</v>
      </c>
      <c r="BL112" s="22" t="s">
        <v>249</v>
      </c>
      <c r="BM112" s="22" t="s">
        <v>593</v>
      </c>
    </row>
    <row r="113" spans="2:65" s="1" customFormat="1" ht="22.5" customHeight="1">
      <c r="B113" s="39"/>
      <c r="C113" s="191" t="s">
        <v>360</v>
      </c>
      <c r="D113" s="191" t="s">
        <v>173</v>
      </c>
      <c r="E113" s="192" t="s">
        <v>2758</v>
      </c>
      <c r="F113" s="193" t="s">
        <v>2759</v>
      </c>
      <c r="G113" s="194" t="s">
        <v>411</v>
      </c>
      <c r="H113" s="195">
        <v>20</v>
      </c>
      <c r="I113" s="196"/>
      <c r="J113" s="197">
        <f t="shared" si="0"/>
        <v>0</v>
      </c>
      <c r="K113" s="193" t="s">
        <v>21</v>
      </c>
      <c r="L113" s="59"/>
      <c r="M113" s="198" t="s">
        <v>21</v>
      </c>
      <c r="N113" s="199" t="s">
        <v>40</v>
      </c>
      <c r="O113" s="40"/>
      <c r="P113" s="200">
        <f t="shared" si="1"/>
        <v>0</v>
      </c>
      <c r="Q113" s="200">
        <v>0</v>
      </c>
      <c r="R113" s="200">
        <f t="shared" si="2"/>
        <v>0</v>
      </c>
      <c r="S113" s="200">
        <v>0</v>
      </c>
      <c r="T113" s="201">
        <f t="shared" si="3"/>
        <v>0</v>
      </c>
      <c r="AR113" s="22" t="s">
        <v>249</v>
      </c>
      <c r="AT113" s="22" t="s">
        <v>173</v>
      </c>
      <c r="AU113" s="22" t="s">
        <v>77</v>
      </c>
      <c r="AY113" s="22" t="s">
        <v>171</v>
      </c>
      <c r="BE113" s="202">
        <f t="shared" si="4"/>
        <v>0</v>
      </c>
      <c r="BF113" s="202">
        <f t="shared" si="5"/>
        <v>0</v>
      </c>
      <c r="BG113" s="202">
        <f t="shared" si="6"/>
        <v>0</v>
      </c>
      <c r="BH113" s="202">
        <f t="shared" si="7"/>
        <v>0</v>
      </c>
      <c r="BI113" s="202">
        <f t="shared" si="8"/>
        <v>0</v>
      </c>
      <c r="BJ113" s="22" t="s">
        <v>77</v>
      </c>
      <c r="BK113" s="202">
        <f t="shared" si="9"/>
        <v>0</v>
      </c>
      <c r="BL113" s="22" t="s">
        <v>249</v>
      </c>
      <c r="BM113" s="22" t="s">
        <v>603</v>
      </c>
    </row>
    <row r="114" spans="2:65" s="1" customFormat="1" ht="22.5" customHeight="1">
      <c r="B114" s="39"/>
      <c r="C114" s="191" t="s">
        <v>369</v>
      </c>
      <c r="D114" s="191" t="s">
        <v>173</v>
      </c>
      <c r="E114" s="192" t="s">
        <v>2760</v>
      </c>
      <c r="F114" s="193" t="s">
        <v>2761</v>
      </c>
      <c r="G114" s="194" t="s">
        <v>411</v>
      </c>
      <c r="H114" s="195">
        <v>60</v>
      </c>
      <c r="I114" s="196"/>
      <c r="J114" s="197">
        <f t="shared" si="0"/>
        <v>0</v>
      </c>
      <c r="K114" s="193" t="s">
        <v>21</v>
      </c>
      <c r="L114" s="59"/>
      <c r="M114" s="198" t="s">
        <v>21</v>
      </c>
      <c r="N114" s="199" t="s">
        <v>40</v>
      </c>
      <c r="O114" s="40"/>
      <c r="P114" s="200">
        <f t="shared" si="1"/>
        <v>0</v>
      </c>
      <c r="Q114" s="200">
        <v>0</v>
      </c>
      <c r="R114" s="200">
        <f t="shared" si="2"/>
        <v>0</v>
      </c>
      <c r="S114" s="200">
        <v>0</v>
      </c>
      <c r="T114" s="201">
        <f t="shared" si="3"/>
        <v>0</v>
      </c>
      <c r="AR114" s="22" t="s">
        <v>249</v>
      </c>
      <c r="AT114" s="22" t="s">
        <v>173</v>
      </c>
      <c r="AU114" s="22" t="s">
        <v>77</v>
      </c>
      <c r="AY114" s="22" t="s">
        <v>171</v>
      </c>
      <c r="BE114" s="202">
        <f t="shared" si="4"/>
        <v>0</v>
      </c>
      <c r="BF114" s="202">
        <f t="shared" si="5"/>
        <v>0</v>
      </c>
      <c r="BG114" s="202">
        <f t="shared" si="6"/>
        <v>0</v>
      </c>
      <c r="BH114" s="202">
        <f t="shared" si="7"/>
        <v>0</v>
      </c>
      <c r="BI114" s="202">
        <f t="shared" si="8"/>
        <v>0</v>
      </c>
      <c r="BJ114" s="22" t="s">
        <v>77</v>
      </c>
      <c r="BK114" s="202">
        <f t="shared" si="9"/>
        <v>0</v>
      </c>
      <c r="BL114" s="22" t="s">
        <v>249</v>
      </c>
      <c r="BM114" s="22" t="s">
        <v>613</v>
      </c>
    </row>
    <row r="115" spans="2:65" s="1" customFormat="1" ht="22.5" customHeight="1">
      <c r="B115" s="39"/>
      <c r="C115" s="191" t="s">
        <v>374</v>
      </c>
      <c r="D115" s="191" t="s">
        <v>173</v>
      </c>
      <c r="E115" s="192" t="s">
        <v>2762</v>
      </c>
      <c r="F115" s="193" t="s">
        <v>2734</v>
      </c>
      <c r="G115" s="194" t="s">
        <v>2708</v>
      </c>
      <c r="H115" s="195">
        <v>60</v>
      </c>
      <c r="I115" s="196"/>
      <c r="J115" s="197">
        <f t="shared" si="0"/>
        <v>0</v>
      </c>
      <c r="K115" s="193" t="s">
        <v>21</v>
      </c>
      <c r="L115" s="59"/>
      <c r="M115" s="198" t="s">
        <v>21</v>
      </c>
      <c r="N115" s="199" t="s">
        <v>40</v>
      </c>
      <c r="O115" s="40"/>
      <c r="P115" s="200">
        <f t="shared" si="1"/>
        <v>0</v>
      </c>
      <c r="Q115" s="200">
        <v>0</v>
      </c>
      <c r="R115" s="200">
        <f t="shared" si="2"/>
        <v>0</v>
      </c>
      <c r="S115" s="200">
        <v>0</v>
      </c>
      <c r="T115" s="201">
        <f t="shared" si="3"/>
        <v>0</v>
      </c>
      <c r="AR115" s="22" t="s">
        <v>249</v>
      </c>
      <c r="AT115" s="22" t="s">
        <v>173</v>
      </c>
      <c r="AU115" s="22" t="s">
        <v>77</v>
      </c>
      <c r="AY115" s="22" t="s">
        <v>171</v>
      </c>
      <c r="BE115" s="202">
        <f t="shared" si="4"/>
        <v>0</v>
      </c>
      <c r="BF115" s="202">
        <f t="shared" si="5"/>
        <v>0</v>
      </c>
      <c r="BG115" s="202">
        <f t="shared" si="6"/>
        <v>0</v>
      </c>
      <c r="BH115" s="202">
        <f t="shared" si="7"/>
        <v>0</v>
      </c>
      <c r="BI115" s="202">
        <f t="shared" si="8"/>
        <v>0</v>
      </c>
      <c r="BJ115" s="22" t="s">
        <v>77</v>
      </c>
      <c r="BK115" s="202">
        <f t="shared" si="9"/>
        <v>0</v>
      </c>
      <c r="BL115" s="22" t="s">
        <v>249</v>
      </c>
      <c r="BM115" s="22" t="s">
        <v>621</v>
      </c>
    </row>
    <row r="116" spans="2:65" s="1" customFormat="1" ht="22.5" customHeight="1">
      <c r="B116" s="39"/>
      <c r="C116" s="191" t="s">
        <v>379</v>
      </c>
      <c r="D116" s="191" t="s">
        <v>173</v>
      </c>
      <c r="E116" s="192" t="s">
        <v>2763</v>
      </c>
      <c r="F116" s="193" t="s">
        <v>2764</v>
      </c>
      <c r="G116" s="194" t="s">
        <v>411</v>
      </c>
      <c r="H116" s="195">
        <v>60</v>
      </c>
      <c r="I116" s="196"/>
      <c r="J116" s="197">
        <f t="shared" si="0"/>
        <v>0</v>
      </c>
      <c r="K116" s="193" t="s">
        <v>21</v>
      </c>
      <c r="L116" s="59"/>
      <c r="M116" s="198" t="s">
        <v>21</v>
      </c>
      <c r="N116" s="199" t="s">
        <v>40</v>
      </c>
      <c r="O116" s="40"/>
      <c r="P116" s="200">
        <f t="shared" si="1"/>
        <v>0</v>
      </c>
      <c r="Q116" s="200">
        <v>0</v>
      </c>
      <c r="R116" s="200">
        <f t="shared" si="2"/>
        <v>0</v>
      </c>
      <c r="S116" s="200">
        <v>0</v>
      </c>
      <c r="T116" s="201">
        <f t="shared" si="3"/>
        <v>0</v>
      </c>
      <c r="AR116" s="22" t="s">
        <v>249</v>
      </c>
      <c r="AT116" s="22" t="s">
        <v>173</v>
      </c>
      <c r="AU116" s="22" t="s">
        <v>77</v>
      </c>
      <c r="AY116" s="22" t="s">
        <v>171</v>
      </c>
      <c r="BE116" s="202">
        <f t="shared" si="4"/>
        <v>0</v>
      </c>
      <c r="BF116" s="202">
        <f t="shared" si="5"/>
        <v>0</v>
      </c>
      <c r="BG116" s="202">
        <f t="shared" si="6"/>
        <v>0</v>
      </c>
      <c r="BH116" s="202">
        <f t="shared" si="7"/>
        <v>0</v>
      </c>
      <c r="BI116" s="202">
        <f t="shared" si="8"/>
        <v>0</v>
      </c>
      <c r="BJ116" s="22" t="s">
        <v>77</v>
      </c>
      <c r="BK116" s="202">
        <f t="shared" si="9"/>
        <v>0</v>
      </c>
      <c r="BL116" s="22" t="s">
        <v>249</v>
      </c>
      <c r="BM116" s="22" t="s">
        <v>633</v>
      </c>
    </row>
    <row r="117" spans="2:65" s="1" customFormat="1" ht="22.5" customHeight="1">
      <c r="B117" s="39"/>
      <c r="C117" s="191" t="s">
        <v>385</v>
      </c>
      <c r="D117" s="191" t="s">
        <v>173</v>
      </c>
      <c r="E117" s="192" t="s">
        <v>2765</v>
      </c>
      <c r="F117" s="193" t="s">
        <v>2766</v>
      </c>
      <c r="G117" s="194" t="s">
        <v>411</v>
      </c>
      <c r="H117" s="195">
        <v>140</v>
      </c>
      <c r="I117" s="196"/>
      <c r="J117" s="197">
        <f t="shared" si="0"/>
        <v>0</v>
      </c>
      <c r="K117" s="193" t="s">
        <v>21</v>
      </c>
      <c r="L117" s="59"/>
      <c r="M117" s="198" t="s">
        <v>21</v>
      </c>
      <c r="N117" s="199" t="s">
        <v>40</v>
      </c>
      <c r="O117" s="40"/>
      <c r="P117" s="200">
        <f t="shared" si="1"/>
        <v>0</v>
      </c>
      <c r="Q117" s="200">
        <v>0</v>
      </c>
      <c r="R117" s="200">
        <f t="shared" si="2"/>
        <v>0</v>
      </c>
      <c r="S117" s="200">
        <v>0</v>
      </c>
      <c r="T117" s="201">
        <f t="shared" si="3"/>
        <v>0</v>
      </c>
      <c r="AR117" s="22" t="s">
        <v>249</v>
      </c>
      <c r="AT117" s="22" t="s">
        <v>173</v>
      </c>
      <c r="AU117" s="22" t="s">
        <v>77</v>
      </c>
      <c r="AY117" s="22" t="s">
        <v>171</v>
      </c>
      <c r="BE117" s="202">
        <f t="shared" si="4"/>
        <v>0</v>
      </c>
      <c r="BF117" s="202">
        <f t="shared" si="5"/>
        <v>0</v>
      </c>
      <c r="BG117" s="202">
        <f t="shared" si="6"/>
        <v>0</v>
      </c>
      <c r="BH117" s="202">
        <f t="shared" si="7"/>
        <v>0</v>
      </c>
      <c r="BI117" s="202">
        <f t="shared" si="8"/>
        <v>0</v>
      </c>
      <c r="BJ117" s="22" t="s">
        <v>77</v>
      </c>
      <c r="BK117" s="202">
        <f t="shared" si="9"/>
        <v>0</v>
      </c>
      <c r="BL117" s="22" t="s">
        <v>249</v>
      </c>
      <c r="BM117" s="22" t="s">
        <v>643</v>
      </c>
    </row>
    <row r="118" spans="2:65" s="1" customFormat="1" ht="22.5" customHeight="1">
      <c r="B118" s="39"/>
      <c r="C118" s="191" t="s">
        <v>391</v>
      </c>
      <c r="D118" s="191" t="s">
        <v>173</v>
      </c>
      <c r="E118" s="192" t="s">
        <v>2767</v>
      </c>
      <c r="F118" s="193" t="s">
        <v>2768</v>
      </c>
      <c r="G118" s="194" t="s">
        <v>411</v>
      </c>
      <c r="H118" s="195">
        <v>180</v>
      </c>
      <c r="I118" s="196"/>
      <c r="J118" s="197">
        <f t="shared" si="0"/>
        <v>0</v>
      </c>
      <c r="K118" s="193" t="s">
        <v>21</v>
      </c>
      <c r="L118" s="59"/>
      <c r="M118" s="198" t="s">
        <v>21</v>
      </c>
      <c r="N118" s="199" t="s">
        <v>40</v>
      </c>
      <c r="O118" s="40"/>
      <c r="P118" s="200">
        <f t="shared" si="1"/>
        <v>0</v>
      </c>
      <c r="Q118" s="200">
        <v>0</v>
      </c>
      <c r="R118" s="200">
        <f t="shared" si="2"/>
        <v>0</v>
      </c>
      <c r="S118" s="200">
        <v>0</v>
      </c>
      <c r="T118" s="201">
        <f t="shared" si="3"/>
        <v>0</v>
      </c>
      <c r="AR118" s="22" t="s">
        <v>249</v>
      </c>
      <c r="AT118" s="22" t="s">
        <v>173</v>
      </c>
      <c r="AU118" s="22" t="s">
        <v>77</v>
      </c>
      <c r="AY118" s="22" t="s">
        <v>171</v>
      </c>
      <c r="BE118" s="202">
        <f t="shared" si="4"/>
        <v>0</v>
      </c>
      <c r="BF118" s="202">
        <f t="shared" si="5"/>
        <v>0</v>
      </c>
      <c r="BG118" s="202">
        <f t="shared" si="6"/>
        <v>0</v>
      </c>
      <c r="BH118" s="202">
        <f t="shared" si="7"/>
        <v>0</v>
      </c>
      <c r="BI118" s="202">
        <f t="shared" si="8"/>
        <v>0</v>
      </c>
      <c r="BJ118" s="22" t="s">
        <v>77</v>
      </c>
      <c r="BK118" s="202">
        <f t="shared" si="9"/>
        <v>0</v>
      </c>
      <c r="BL118" s="22" t="s">
        <v>249</v>
      </c>
      <c r="BM118" s="22" t="s">
        <v>652</v>
      </c>
    </row>
    <row r="119" spans="2:65" s="1" customFormat="1" ht="22.5" customHeight="1">
      <c r="B119" s="39"/>
      <c r="C119" s="191" t="s">
        <v>396</v>
      </c>
      <c r="D119" s="191" t="s">
        <v>173</v>
      </c>
      <c r="E119" s="192" t="s">
        <v>2769</v>
      </c>
      <c r="F119" s="193" t="s">
        <v>2770</v>
      </c>
      <c r="G119" s="194" t="s">
        <v>411</v>
      </c>
      <c r="H119" s="195">
        <v>40</v>
      </c>
      <c r="I119" s="196"/>
      <c r="J119" s="197">
        <f t="shared" si="0"/>
        <v>0</v>
      </c>
      <c r="K119" s="193" t="s">
        <v>21</v>
      </c>
      <c r="L119" s="59"/>
      <c r="M119" s="198" t="s">
        <v>21</v>
      </c>
      <c r="N119" s="199" t="s">
        <v>40</v>
      </c>
      <c r="O119" s="40"/>
      <c r="P119" s="200">
        <f t="shared" si="1"/>
        <v>0</v>
      </c>
      <c r="Q119" s="200">
        <v>0</v>
      </c>
      <c r="R119" s="200">
        <f t="shared" si="2"/>
        <v>0</v>
      </c>
      <c r="S119" s="200">
        <v>0</v>
      </c>
      <c r="T119" s="201">
        <f t="shared" si="3"/>
        <v>0</v>
      </c>
      <c r="AR119" s="22" t="s">
        <v>249</v>
      </c>
      <c r="AT119" s="22" t="s">
        <v>173</v>
      </c>
      <c r="AU119" s="22" t="s">
        <v>77</v>
      </c>
      <c r="AY119" s="22" t="s">
        <v>171</v>
      </c>
      <c r="BE119" s="202">
        <f t="shared" si="4"/>
        <v>0</v>
      </c>
      <c r="BF119" s="202">
        <f t="shared" si="5"/>
        <v>0</v>
      </c>
      <c r="BG119" s="202">
        <f t="shared" si="6"/>
        <v>0</v>
      </c>
      <c r="BH119" s="202">
        <f t="shared" si="7"/>
        <v>0</v>
      </c>
      <c r="BI119" s="202">
        <f t="shared" si="8"/>
        <v>0</v>
      </c>
      <c r="BJ119" s="22" t="s">
        <v>77</v>
      </c>
      <c r="BK119" s="202">
        <f t="shared" si="9"/>
        <v>0</v>
      </c>
      <c r="BL119" s="22" t="s">
        <v>249</v>
      </c>
      <c r="BM119" s="22" t="s">
        <v>661</v>
      </c>
    </row>
    <row r="120" spans="2:65" s="1" customFormat="1" ht="22.5" customHeight="1">
      <c r="B120" s="39"/>
      <c r="C120" s="191" t="s">
        <v>402</v>
      </c>
      <c r="D120" s="191" t="s">
        <v>173</v>
      </c>
      <c r="E120" s="192" t="s">
        <v>2771</v>
      </c>
      <c r="F120" s="193" t="s">
        <v>2772</v>
      </c>
      <c r="G120" s="194" t="s">
        <v>411</v>
      </c>
      <c r="H120" s="195">
        <v>20</v>
      </c>
      <c r="I120" s="196"/>
      <c r="J120" s="197">
        <f t="shared" si="0"/>
        <v>0</v>
      </c>
      <c r="K120" s="193" t="s">
        <v>21</v>
      </c>
      <c r="L120" s="59"/>
      <c r="M120" s="198" t="s">
        <v>21</v>
      </c>
      <c r="N120" s="199" t="s">
        <v>40</v>
      </c>
      <c r="O120" s="40"/>
      <c r="P120" s="200">
        <f t="shared" si="1"/>
        <v>0</v>
      </c>
      <c r="Q120" s="200">
        <v>0</v>
      </c>
      <c r="R120" s="200">
        <f t="shared" si="2"/>
        <v>0</v>
      </c>
      <c r="S120" s="200">
        <v>0</v>
      </c>
      <c r="T120" s="201">
        <f t="shared" si="3"/>
        <v>0</v>
      </c>
      <c r="AR120" s="22" t="s">
        <v>249</v>
      </c>
      <c r="AT120" s="22" t="s">
        <v>173</v>
      </c>
      <c r="AU120" s="22" t="s">
        <v>77</v>
      </c>
      <c r="AY120" s="22" t="s">
        <v>171</v>
      </c>
      <c r="BE120" s="202">
        <f t="shared" si="4"/>
        <v>0</v>
      </c>
      <c r="BF120" s="202">
        <f t="shared" si="5"/>
        <v>0</v>
      </c>
      <c r="BG120" s="202">
        <f t="shared" si="6"/>
        <v>0</v>
      </c>
      <c r="BH120" s="202">
        <f t="shared" si="7"/>
        <v>0</v>
      </c>
      <c r="BI120" s="202">
        <f t="shared" si="8"/>
        <v>0</v>
      </c>
      <c r="BJ120" s="22" t="s">
        <v>77</v>
      </c>
      <c r="BK120" s="202">
        <f t="shared" si="9"/>
        <v>0</v>
      </c>
      <c r="BL120" s="22" t="s">
        <v>249</v>
      </c>
      <c r="BM120" s="22" t="s">
        <v>706</v>
      </c>
    </row>
    <row r="121" spans="2:65" s="1" customFormat="1" ht="22.5" customHeight="1">
      <c r="B121" s="39"/>
      <c r="C121" s="191" t="s">
        <v>408</v>
      </c>
      <c r="D121" s="191" t="s">
        <v>173</v>
      </c>
      <c r="E121" s="192" t="s">
        <v>2773</v>
      </c>
      <c r="F121" s="193" t="s">
        <v>2774</v>
      </c>
      <c r="G121" s="194" t="s">
        <v>411</v>
      </c>
      <c r="H121" s="195">
        <v>60</v>
      </c>
      <c r="I121" s="196"/>
      <c r="J121" s="197">
        <f t="shared" si="0"/>
        <v>0</v>
      </c>
      <c r="K121" s="193" t="s">
        <v>21</v>
      </c>
      <c r="L121" s="59"/>
      <c r="M121" s="198" t="s">
        <v>21</v>
      </c>
      <c r="N121" s="199" t="s">
        <v>40</v>
      </c>
      <c r="O121" s="40"/>
      <c r="P121" s="200">
        <f t="shared" si="1"/>
        <v>0</v>
      </c>
      <c r="Q121" s="200">
        <v>0</v>
      </c>
      <c r="R121" s="200">
        <f t="shared" si="2"/>
        <v>0</v>
      </c>
      <c r="S121" s="200">
        <v>0</v>
      </c>
      <c r="T121" s="201">
        <f t="shared" si="3"/>
        <v>0</v>
      </c>
      <c r="AR121" s="22" t="s">
        <v>249</v>
      </c>
      <c r="AT121" s="22" t="s">
        <v>173</v>
      </c>
      <c r="AU121" s="22" t="s">
        <v>77</v>
      </c>
      <c r="AY121" s="22" t="s">
        <v>171</v>
      </c>
      <c r="BE121" s="202">
        <f t="shared" si="4"/>
        <v>0</v>
      </c>
      <c r="BF121" s="202">
        <f t="shared" si="5"/>
        <v>0</v>
      </c>
      <c r="BG121" s="202">
        <f t="shared" si="6"/>
        <v>0</v>
      </c>
      <c r="BH121" s="202">
        <f t="shared" si="7"/>
        <v>0</v>
      </c>
      <c r="BI121" s="202">
        <f t="shared" si="8"/>
        <v>0</v>
      </c>
      <c r="BJ121" s="22" t="s">
        <v>77</v>
      </c>
      <c r="BK121" s="202">
        <f t="shared" si="9"/>
        <v>0</v>
      </c>
      <c r="BL121" s="22" t="s">
        <v>249</v>
      </c>
      <c r="BM121" s="22" t="s">
        <v>733</v>
      </c>
    </row>
    <row r="122" spans="2:65" s="1" customFormat="1" ht="22.5" customHeight="1">
      <c r="B122" s="39"/>
      <c r="C122" s="191" t="s">
        <v>419</v>
      </c>
      <c r="D122" s="191" t="s">
        <v>173</v>
      </c>
      <c r="E122" s="192" t="s">
        <v>2775</v>
      </c>
      <c r="F122" s="193" t="s">
        <v>2776</v>
      </c>
      <c r="G122" s="194" t="s">
        <v>411</v>
      </c>
      <c r="H122" s="195">
        <v>500</v>
      </c>
      <c r="I122" s="196"/>
      <c r="J122" s="197">
        <f t="shared" si="0"/>
        <v>0</v>
      </c>
      <c r="K122" s="193" t="s">
        <v>21</v>
      </c>
      <c r="L122" s="59"/>
      <c r="M122" s="198" t="s">
        <v>21</v>
      </c>
      <c r="N122" s="199" t="s">
        <v>40</v>
      </c>
      <c r="O122" s="40"/>
      <c r="P122" s="200">
        <f t="shared" si="1"/>
        <v>0</v>
      </c>
      <c r="Q122" s="200">
        <v>0</v>
      </c>
      <c r="R122" s="200">
        <f t="shared" si="2"/>
        <v>0</v>
      </c>
      <c r="S122" s="200">
        <v>0</v>
      </c>
      <c r="T122" s="201">
        <f t="shared" si="3"/>
        <v>0</v>
      </c>
      <c r="AR122" s="22" t="s">
        <v>249</v>
      </c>
      <c r="AT122" s="22" t="s">
        <v>173</v>
      </c>
      <c r="AU122" s="22" t="s">
        <v>77</v>
      </c>
      <c r="AY122" s="22" t="s">
        <v>171</v>
      </c>
      <c r="BE122" s="202">
        <f t="shared" si="4"/>
        <v>0</v>
      </c>
      <c r="BF122" s="202">
        <f t="shared" si="5"/>
        <v>0</v>
      </c>
      <c r="BG122" s="202">
        <f t="shared" si="6"/>
        <v>0</v>
      </c>
      <c r="BH122" s="202">
        <f t="shared" si="7"/>
        <v>0</v>
      </c>
      <c r="BI122" s="202">
        <f t="shared" si="8"/>
        <v>0</v>
      </c>
      <c r="BJ122" s="22" t="s">
        <v>77</v>
      </c>
      <c r="BK122" s="202">
        <f t="shared" si="9"/>
        <v>0</v>
      </c>
      <c r="BL122" s="22" t="s">
        <v>249</v>
      </c>
      <c r="BM122" s="22" t="s">
        <v>762</v>
      </c>
    </row>
    <row r="123" spans="2:65" s="1" customFormat="1" ht="22.5" customHeight="1">
      <c r="B123" s="39"/>
      <c r="C123" s="191" t="s">
        <v>425</v>
      </c>
      <c r="D123" s="191" t="s">
        <v>173</v>
      </c>
      <c r="E123" s="192" t="s">
        <v>2777</v>
      </c>
      <c r="F123" s="193" t="s">
        <v>2778</v>
      </c>
      <c r="G123" s="194" t="s">
        <v>411</v>
      </c>
      <c r="H123" s="195">
        <v>500</v>
      </c>
      <c r="I123" s="196"/>
      <c r="J123" s="197">
        <f t="shared" si="0"/>
        <v>0</v>
      </c>
      <c r="K123" s="193" t="s">
        <v>21</v>
      </c>
      <c r="L123" s="59"/>
      <c r="M123" s="198" t="s">
        <v>21</v>
      </c>
      <c r="N123" s="199" t="s">
        <v>40</v>
      </c>
      <c r="O123" s="40"/>
      <c r="P123" s="200">
        <f t="shared" si="1"/>
        <v>0</v>
      </c>
      <c r="Q123" s="200">
        <v>0</v>
      </c>
      <c r="R123" s="200">
        <f t="shared" si="2"/>
        <v>0</v>
      </c>
      <c r="S123" s="200">
        <v>0</v>
      </c>
      <c r="T123" s="201">
        <f t="shared" si="3"/>
        <v>0</v>
      </c>
      <c r="AR123" s="22" t="s">
        <v>249</v>
      </c>
      <c r="AT123" s="22" t="s">
        <v>173</v>
      </c>
      <c r="AU123" s="22" t="s">
        <v>77</v>
      </c>
      <c r="AY123" s="22" t="s">
        <v>171</v>
      </c>
      <c r="BE123" s="202">
        <f t="shared" si="4"/>
        <v>0</v>
      </c>
      <c r="BF123" s="202">
        <f t="shared" si="5"/>
        <v>0</v>
      </c>
      <c r="BG123" s="202">
        <f t="shared" si="6"/>
        <v>0</v>
      </c>
      <c r="BH123" s="202">
        <f t="shared" si="7"/>
        <v>0</v>
      </c>
      <c r="BI123" s="202">
        <f t="shared" si="8"/>
        <v>0</v>
      </c>
      <c r="BJ123" s="22" t="s">
        <v>77</v>
      </c>
      <c r="BK123" s="202">
        <f t="shared" si="9"/>
        <v>0</v>
      </c>
      <c r="BL123" s="22" t="s">
        <v>249</v>
      </c>
      <c r="BM123" s="22" t="s">
        <v>771</v>
      </c>
    </row>
    <row r="124" spans="2:65" s="1" customFormat="1" ht="22.5" customHeight="1">
      <c r="B124" s="39"/>
      <c r="C124" s="191" t="s">
        <v>432</v>
      </c>
      <c r="D124" s="191" t="s">
        <v>173</v>
      </c>
      <c r="E124" s="192" t="s">
        <v>2779</v>
      </c>
      <c r="F124" s="193" t="s">
        <v>2780</v>
      </c>
      <c r="G124" s="194" t="s">
        <v>285</v>
      </c>
      <c r="H124" s="195">
        <v>105</v>
      </c>
      <c r="I124" s="196"/>
      <c r="J124" s="197">
        <f t="shared" si="0"/>
        <v>0</v>
      </c>
      <c r="K124" s="193" t="s">
        <v>21</v>
      </c>
      <c r="L124" s="59"/>
      <c r="M124" s="198" t="s">
        <v>21</v>
      </c>
      <c r="N124" s="199" t="s">
        <v>40</v>
      </c>
      <c r="O124" s="40"/>
      <c r="P124" s="200">
        <f t="shared" si="1"/>
        <v>0</v>
      </c>
      <c r="Q124" s="200">
        <v>0</v>
      </c>
      <c r="R124" s="200">
        <f t="shared" si="2"/>
        <v>0</v>
      </c>
      <c r="S124" s="200">
        <v>0</v>
      </c>
      <c r="T124" s="201">
        <f t="shared" si="3"/>
        <v>0</v>
      </c>
      <c r="AR124" s="22" t="s">
        <v>249</v>
      </c>
      <c r="AT124" s="22" t="s">
        <v>173</v>
      </c>
      <c r="AU124" s="22" t="s">
        <v>77</v>
      </c>
      <c r="AY124" s="22" t="s">
        <v>171</v>
      </c>
      <c r="BE124" s="202">
        <f t="shared" si="4"/>
        <v>0</v>
      </c>
      <c r="BF124" s="202">
        <f t="shared" si="5"/>
        <v>0</v>
      </c>
      <c r="BG124" s="202">
        <f t="shared" si="6"/>
        <v>0</v>
      </c>
      <c r="BH124" s="202">
        <f t="shared" si="7"/>
        <v>0</v>
      </c>
      <c r="BI124" s="202">
        <f t="shared" si="8"/>
        <v>0</v>
      </c>
      <c r="BJ124" s="22" t="s">
        <v>77</v>
      </c>
      <c r="BK124" s="202">
        <f t="shared" si="9"/>
        <v>0</v>
      </c>
      <c r="BL124" s="22" t="s">
        <v>249</v>
      </c>
      <c r="BM124" s="22" t="s">
        <v>807</v>
      </c>
    </row>
    <row r="125" spans="2:65" s="1" customFormat="1" ht="22.5" customHeight="1">
      <c r="B125" s="39"/>
      <c r="C125" s="191" t="s">
        <v>438</v>
      </c>
      <c r="D125" s="191" t="s">
        <v>173</v>
      </c>
      <c r="E125" s="192" t="s">
        <v>2781</v>
      </c>
      <c r="F125" s="193" t="s">
        <v>2782</v>
      </c>
      <c r="G125" s="194" t="s">
        <v>285</v>
      </c>
      <c r="H125" s="195">
        <v>42</v>
      </c>
      <c r="I125" s="196"/>
      <c r="J125" s="197">
        <f t="shared" si="0"/>
        <v>0</v>
      </c>
      <c r="K125" s="193" t="s">
        <v>21</v>
      </c>
      <c r="L125" s="59"/>
      <c r="M125" s="198" t="s">
        <v>21</v>
      </c>
      <c r="N125" s="199" t="s">
        <v>40</v>
      </c>
      <c r="O125" s="40"/>
      <c r="P125" s="200">
        <f t="shared" si="1"/>
        <v>0</v>
      </c>
      <c r="Q125" s="200">
        <v>0</v>
      </c>
      <c r="R125" s="200">
        <f t="shared" si="2"/>
        <v>0</v>
      </c>
      <c r="S125" s="200">
        <v>0</v>
      </c>
      <c r="T125" s="201">
        <f t="shared" si="3"/>
        <v>0</v>
      </c>
      <c r="AR125" s="22" t="s">
        <v>249</v>
      </c>
      <c r="AT125" s="22" t="s">
        <v>173</v>
      </c>
      <c r="AU125" s="22" t="s">
        <v>77</v>
      </c>
      <c r="AY125" s="22" t="s">
        <v>171</v>
      </c>
      <c r="BE125" s="202">
        <f t="shared" si="4"/>
        <v>0</v>
      </c>
      <c r="BF125" s="202">
        <f t="shared" si="5"/>
        <v>0</v>
      </c>
      <c r="BG125" s="202">
        <f t="shared" si="6"/>
        <v>0</v>
      </c>
      <c r="BH125" s="202">
        <f t="shared" si="7"/>
        <v>0</v>
      </c>
      <c r="BI125" s="202">
        <f t="shared" si="8"/>
        <v>0</v>
      </c>
      <c r="BJ125" s="22" t="s">
        <v>77</v>
      </c>
      <c r="BK125" s="202">
        <f t="shared" si="9"/>
        <v>0</v>
      </c>
      <c r="BL125" s="22" t="s">
        <v>249</v>
      </c>
      <c r="BM125" s="22" t="s">
        <v>819</v>
      </c>
    </row>
    <row r="126" spans="2:65" s="1" customFormat="1" ht="22.5" customHeight="1">
      <c r="B126" s="39"/>
      <c r="C126" s="191" t="s">
        <v>447</v>
      </c>
      <c r="D126" s="191" t="s">
        <v>173</v>
      </c>
      <c r="E126" s="192" t="s">
        <v>2783</v>
      </c>
      <c r="F126" s="193" t="s">
        <v>2784</v>
      </c>
      <c r="G126" s="194" t="s">
        <v>2785</v>
      </c>
      <c r="H126" s="195">
        <v>47</v>
      </c>
      <c r="I126" s="196"/>
      <c r="J126" s="197">
        <f t="shared" si="0"/>
        <v>0</v>
      </c>
      <c r="K126" s="193" t="s">
        <v>21</v>
      </c>
      <c r="L126" s="59"/>
      <c r="M126" s="198" t="s">
        <v>21</v>
      </c>
      <c r="N126" s="242" t="s">
        <v>40</v>
      </c>
      <c r="O126" s="243"/>
      <c r="P126" s="244">
        <f t="shared" si="1"/>
        <v>0</v>
      </c>
      <c r="Q126" s="244">
        <v>0</v>
      </c>
      <c r="R126" s="244">
        <f t="shared" si="2"/>
        <v>0</v>
      </c>
      <c r="S126" s="244">
        <v>0</v>
      </c>
      <c r="T126" s="245">
        <f t="shared" si="3"/>
        <v>0</v>
      </c>
      <c r="AR126" s="22" t="s">
        <v>249</v>
      </c>
      <c r="AT126" s="22" t="s">
        <v>173</v>
      </c>
      <c r="AU126" s="22" t="s">
        <v>77</v>
      </c>
      <c r="AY126" s="22" t="s">
        <v>171</v>
      </c>
      <c r="BE126" s="202">
        <f t="shared" si="4"/>
        <v>0</v>
      </c>
      <c r="BF126" s="202">
        <f t="shared" si="5"/>
        <v>0</v>
      </c>
      <c r="BG126" s="202">
        <f t="shared" si="6"/>
        <v>0</v>
      </c>
      <c r="BH126" s="202">
        <f t="shared" si="7"/>
        <v>0</v>
      </c>
      <c r="BI126" s="202">
        <f t="shared" si="8"/>
        <v>0</v>
      </c>
      <c r="BJ126" s="22" t="s">
        <v>77</v>
      </c>
      <c r="BK126" s="202">
        <f t="shared" si="9"/>
        <v>0</v>
      </c>
      <c r="BL126" s="22" t="s">
        <v>249</v>
      </c>
      <c r="BM126" s="22" t="s">
        <v>835</v>
      </c>
    </row>
    <row r="127" spans="2:65" s="1" customFormat="1" ht="6.95" customHeight="1">
      <c r="B127" s="54"/>
      <c r="C127" s="55"/>
      <c r="D127" s="55"/>
      <c r="E127" s="55"/>
      <c r="F127" s="55"/>
      <c r="G127" s="55"/>
      <c r="H127" s="55"/>
      <c r="I127" s="137"/>
      <c r="J127" s="55"/>
      <c r="K127" s="55"/>
      <c r="L127" s="59"/>
    </row>
  </sheetData>
  <sheetProtection algorithmName="SHA-512" hashValue="6uOl1is5NZp8SzNcEwWinU0xTwIOzqYBHdxo7TijoxhXgrE4jQc+UVboydqgHxmC5op2sPogKWOogQjdXiJp5Q==" saltValue="gB+sWeU26sbFm5MbQb61zg==" spinCount="100000" sheet="1" objects="1" scenarios="1" formatCells="0" formatColumns="0" formatRows="0" sort="0" autoFilter="0"/>
  <autoFilter ref="C76:K126"/>
  <mergeCells count="9"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9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94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2879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ROUND(J85,2)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ROUND(SUM(BE85:BE190), 2)</f>
        <v>0</v>
      </c>
      <c r="G30" s="40"/>
      <c r="H30" s="40"/>
      <c r="I30" s="129">
        <v>0.21</v>
      </c>
      <c r="J30" s="128">
        <f>ROUND(ROUND((SUM(BE85:BE190)),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ROUND(SUM(BF85:BF190), 2)</f>
        <v>0</v>
      </c>
      <c r="G31" s="40"/>
      <c r="H31" s="40"/>
      <c r="I31" s="129">
        <v>0.15</v>
      </c>
      <c r="J31" s="128">
        <f>ROUND(ROUND((SUM(BF85:BF190)),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ROUND(SUM(BG85:BG190),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ROUND(SUM(BH85:BH190),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ROUND(SUM(BI85:BI190),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06 - Vytápění - způs - 06 - Vytápění - způsobilé...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J85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2880</v>
      </c>
      <c r="E57" s="150"/>
      <c r="F57" s="150"/>
      <c r="G57" s="150"/>
      <c r="H57" s="150"/>
      <c r="I57" s="151"/>
      <c r="J57" s="152">
        <f>J86</f>
        <v>0</v>
      </c>
      <c r="K57" s="153"/>
    </row>
    <row r="58" spans="2:47" s="7" customFormat="1" ht="24.95" customHeight="1">
      <c r="B58" s="147"/>
      <c r="C58" s="148"/>
      <c r="D58" s="149" t="s">
        <v>2881</v>
      </c>
      <c r="E58" s="150"/>
      <c r="F58" s="150"/>
      <c r="G58" s="150"/>
      <c r="H58" s="150"/>
      <c r="I58" s="151"/>
      <c r="J58" s="152">
        <f>J95</f>
        <v>0</v>
      </c>
      <c r="K58" s="153"/>
    </row>
    <row r="59" spans="2:47" s="7" customFormat="1" ht="24.95" customHeight="1">
      <c r="B59" s="147"/>
      <c r="C59" s="148"/>
      <c r="D59" s="149" t="s">
        <v>2882</v>
      </c>
      <c r="E59" s="150"/>
      <c r="F59" s="150"/>
      <c r="G59" s="150"/>
      <c r="H59" s="150"/>
      <c r="I59" s="151"/>
      <c r="J59" s="152">
        <f>J110</f>
        <v>0</v>
      </c>
      <c r="K59" s="153"/>
    </row>
    <row r="60" spans="2:47" s="7" customFormat="1" ht="24.95" customHeight="1">
      <c r="B60" s="147"/>
      <c r="C60" s="148"/>
      <c r="D60" s="149" t="s">
        <v>2883</v>
      </c>
      <c r="E60" s="150"/>
      <c r="F60" s="150"/>
      <c r="G60" s="150"/>
      <c r="H60" s="150"/>
      <c r="I60" s="151"/>
      <c r="J60" s="152">
        <f>J121</f>
        <v>0</v>
      </c>
      <c r="K60" s="153"/>
    </row>
    <row r="61" spans="2:47" s="7" customFormat="1" ht="24.95" customHeight="1">
      <c r="B61" s="147"/>
      <c r="C61" s="148"/>
      <c r="D61" s="149" t="s">
        <v>2884</v>
      </c>
      <c r="E61" s="150"/>
      <c r="F61" s="150"/>
      <c r="G61" s="150"/>
      <c r="H61" s="150"/>
      <c r="I61" s="151"/>
      <c r="J61" s="152">
        <f>J134</f>
        <v>0</v>
      </c>
      <c r="K61" s="153"/>
    </row>
    <row r="62" spans="2:47" s="7" customFormat="1" ht="24.95" customHeight="1">
      <c r="B62" s="147"/>
      <c r="C62" s="148"/>
      <c r="D62" s="149" t="s">
        <v>2885</v>
      </c>
      <c r="E62" s="150"/>
      <c r="F62" s="150"/>
      <c r="G62" s="150"/>
      <c r="H62" s="150"/>
      <c r="I62" s="151"/>
      <c r="J62" s="152">
        <f>J155</f>
        <v>0</v>
      </c>
      <c r="K62" s="153"/>
    </row>
    <row r="63" spans="2:47" s="7" customFormat="1" ht="24.95" customHeight="1">
      <c r="B63" s="147"/>
      <c r="C63" s="148"/>
      <c r="D63" s="149" t="s">
        <v>2886</v>
      </c>
      <c r="E63" s="150"/>
      <c r="F63" s="150"/>
      <c r="G63" s="150"/>
      <c r="H63" s="150"/>
      <c r="I63" s="151"/>
      <c r="J63" s="152">
        <f>J178</f>
        <v>0</v>
      </c>
      <c r="K63" s="153"/>
    </row>
    <row r="64" spans="2:47" s="7" customFormat="1" ht="24.95" customHeight="1">
      <c r="B64" s="147"/>
      <c r="C64" s="148"/>
      <c r="D64" s="149" t="s">
        <v>2887</v>
      </c>
      <c r="E64" s="150"/>
      <c r="F64" s="150"/>
      <c r="G64" s="150"/>
      <c r="H64" s="150"/>
      <c r="I64" s="151"/>
      <c r="J64" s="152">
        <f>J183</f>
        <v>0</v>
      </c>
      <c r="K64" s="153"/>
    </row>
    <row r="65" spans="2:12" s="7" customFormat="1" ht="24.95" customHeight="1">
      <c r="B65" s="147"/>
      <c r="C65" s="148"/>
      <c r="D65" s="149" t="s">
        <v>2888</v>
      </c>
      <c r="E65" s="150"/>
      <c r="F65" s="150"/>
      <c r="G65" s="150"/>
      <c r="H65" s="150"/>
      <c r="I65" s="151"/>
      <c r="J65" s="152">
        <f>J188</f>
        <v>0</v>
      </c>
      <c r="K65" s="153"/>
    </row>
    <row r="66" spans="2:12" s="1" customFormat="1" ht="21.75" customHeight="1">
      <c r="B66" s="39"/>
      <c r="C66" s="40"/>
      <c r="D66" s="40"/>
      <c r="E66" s="40"/>
      <c r="F66" s="40"/>
      <c r="G66" s="40"/>
      <c r="H66" s="40"/>
      <c r="I66" s="116"/>
      <c r="J66" s="40"/>
      <c r="K66" s="43"/>
    </row>
    <row r="67" spans="2:12" s="1" customFormat="1" ht="6.95" customHeight="1">
      <c r="B67" s="54"/>
      <c r="C67" s="55"/>
      <c r="D67" s="55"/>
      <c r="E67" s="55"/>
      <c r="F67" s="55"/>
      <c r="G67" s="55"/>
      <c r="H67" s="55"/>
      <c r="I67" s="137"/>
      <c r="J67" s="55"/>
      <c r="K67" s="56"/>
    </row>
    <row r="71" spans="2:12" s="1" customFormat="1" ht="6.95" customHeight="1">
      <c r="B71" s="57"/>
      <c r="C71" s="58"/>
      <c r="D71" s="58"/>
      <c r="E71" s="58"/>
      <c r="F71" s="58"/>
      <c r="G71" s="58"/>
      <c r="H71" s="58"/>
      <c r="I71" s="140"/>
      <c r="J71" s="58"/>
      <c r="K71" s="58"/>
      <c r="L71" s="59"/>
    </row>
    <row r="72" spans="2:12" s="1" customFormat="1" ht="36.950000000000003" customHeight="1">
      <c r="B72" s="39"/>
      <c r="C72" s="60" t="s">
        <v>155</v>
      </c>
      <c r="D72" s="61"/>
      <c r="E72" s="61"/>
      <c r="F72" s="61"/>
      <c r="G72" s="61"/>
      <c r="H72" s="61"/>
      <c r="I72" s="161"/>
      <c r="J72" s="61"/>
      <c r="K72" s="61"/>
      <c r="L72" s="59"/>
    </row>
    <row r="73" spans="2:12" s="1" customFormat="1" ht="6.95" customHeight="1">
      <c r="B73" s="39"/>
      <c r="C73" s="61"/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14.45" customHeight="1">
      <c r="B74" s="39"/>
      <c r="C74" s="63" t="s">
        <v>18</v>
      </c>
      <c r="D74" s="61"/>
      <c r="E74" s="61"/>
      <c r="F74" s="61"/>
      <c r="G74" s="61"/>
      <c r="H74" s="61"/>
      <c r="I74" s="161"/>
      <c r="J74" s="61"/>
      <c r="K74" s="61"/>
      <c r="L74" s="59"/>
    </row>
    <row r="75" spans="2:12" s="1" customFormat="1" ht="22.5" customHeight="1">
      <c r="B75" s="39"/>
      <c r="C75" s="61"/>
      <c r="D75" s="61"/>
      <c r="E75" s="369" t="str">
        <f>E7</f>
        <v>Nástavba a přístavba MŠ Vostelčice Choceň, Smetanova 1682</v>
      </c>
      <c r="F75" s="370"/>
      <c r="G75" s="370"/>
      <c r="H75" s="370"/>
      <c r="I75" s="161"/>
      <c r="J75" s="61"/>
      <c r="K75" s="61"/>
      <c r="L75" s="59"/>
    </row>
    <row r="76" spans="2:12" s="1" customFormat="1" ht="14.45" customHeight="1">
      <c r="B76" s="39"/>
      <c r="C76" s="63" t="s">
        <v>119</v>
      </c>
      <c r="D76" s="61"/>
      <c r="E76" s="61"/>
      <c r="F76" s="61"/>
      <c r="G76" s="61"/>
      <c r="H76" s="61"/>
      <c r="I76" s="161"/>
      <c r="J76" s="61"/>
      <c r="K76" s="61"/>
      <c r="L76" s="59"/>
    </row>
    <row r="77" spans="2:12" s="1" customFormat="1" ht="23.25" customHeight="1">
      <c r="B77" s="39"/>
      <c r="C77" s="61"/>
      <c r="D77" s="61"/>
      <c r="E77" s="337" t="str">
        <f>E9</f>
        <v>06 - Vytápění - způs - 06 - Vytápění - způsobilé...</v>
      </c>
      <c r="F77" s="371"/>
      <c r="G77" s="371"/>
      <c r="H77" s="371"/>
      <c r="I77" s="161"/>
      <c r="J77" s="61"/>
      <c r="K77" s="61"/>
      <c r="L77" s="59"/>
    </row>
    <row r="78" spans="2:12" s="1" customFormat="1" ht="6.95" customHeight="1">
      <c r="B78" s="39"/>
      <c r="C78" s="61"/>
      <c r="D78" s="61"/>
      <c r="E78" s="61"/>
      <c r="F78" s="61"/>
      <c r="G78" s="61"/>
      <c r="H78" s="61"/>
      <c r="I78" s="161"/>
      <c r="J78" s="61"/>
      <c r="K78" s="61"/>
      <c r="L78" s="59"/>
    </row>
    <row r="79" spans="2:12" s="1" customFormat="1" ht="18" customHeight="1">
      <c r="B79" s="39"/>
      <c r="C79" s="63" t="s">
        <v>23</v>
      </c>
      <c r="D79" s="61"/>
      <c r="E79" s="61"/>
      <c r="F79" s="162" t="str">
        <f>F12</f>
        <v xml:space="preserve"> </v>
      </c>
      <c r="G79" s="61"/>
      <c r="H79" s="61"/>
      <c r="I79" s="163" t="s">
        <v>25</v>
      </c>
      <c r="J79" s="71" t="str">
        <f>IF(J12="","",J12)</f>
        <v>4. 6. 2017</v>
      </c>
      <c r="K79" s="61"/>
      <c r="L79" s="59"/>
    </row>
    <row r="80" spans="2:12" s="1" customFormat="1" ht="6.9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1" customFormat="1" ht="15">
      <c r="B81" s="39"/>
      <c r="C81" s="63" t="s">
        <v>27</v>
      </c>
      <c r="D81" s="61"/>
      <c r="E81" s="61"/>
      <c r="F81" s="162" t="str">
        <f>E15</f>
        <v xml:space="preserve"> </v>
      </c>
      <c r="G81" s="61"/>
      <c r="H81" s="61"/>
      <c r="I81" s="163" t="s">
        <v>32</v>
      </c>
      <c r="J81" s="162" t="str">
        <f>E21</f>
        <v xml:space="preserve"> </v>
      </c>
      <c r="K81" s="61"/>
      <c r="L81" s="59"/>
    </row>
    <row r="82" spans="2:65" s="1" customFormat="1" ht="14.45" customHeight="1">
      <c r="B82" s="39"/>
      <c r="C82" s="63" t="s">
        <v>30</v>
      </c>
      <c r="D82" s="61"/>
      <c r="E82" s="61"/>
      <c r="F82" s="162" t="str">
        <f>IF(E18="","",E18)</f>
        <v/>
      </c>
      <c r="G82" s="61"/>
      <c r="H82" s="61"/>
      <c r="I82" s="161"/>
      <c r="J82" s="61"/>
      <c r="K82" s="61"/>
      <c r="L82" s="59"/>
    </row>
    <row r="83" spans="2:65" s="1" customFormat="1" ht="10.35" customHeight="1">
      <c r="B83" s="39"/>
      <c r="C83" s="61"/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9" customFormat="1" ht="29.25" customHeight="1">
      <c r="B84" s="164"/>
      <c r="C84" s="165" t="s">
        <v>156</v>
      </c>
      <c r="D84" s="166" t="s">
        <v>54</v>
      </c>
      <c r="E84" s="166" t="s">
        <v>50</v>
      </c>
      <c r="F84" s="166" t="s">
        <v>157</v>
      </c>
      <c r="G84" s="166" t="s">
        <v>158</v>
      </c>
      <c r="H84" s="166" t="s">
        <v>159</v>
      </c>
      <c r="I84" s="167" t="s">
        <v>160</v>
      </c>
      <c r="J84" s="166" t="s">
        <v>123</v>
      </c>
      <c r="K84" s="168" t="s">
        <v>161</v>
      </c>
      <c r="L84" s="169"/>
      <c r="M84" s="79" t="s">
        <v>162</v>
      </c>
      <c r="N84" s="80" t="s">
        <v>39</v>
      </c>
      <c r="O84" s="80" t="s">
        <v>163</v>
      </c>
      <c r="P84" s="80" t="s">
        <v>164</v>
      </c>
      <c r="Q84" s="80" t="s">
        <v>165</v>
      </c>
      <c r="R84" s="80" t="s">
        <v>166</v>
      </c>
      <c r="S84" s="80" t="s">
        <v>167</v>
      </c>
      <c r="T84" s="81" t="s">
        <v>168</v>
      </c>
    </row>
    <row r="85" spans="2:65" s="1" customFormat="1" ht="29.25" customHeight="1">
      <c r="B85" s="39"/>
      <c r="C85" s="85" t="s">
        <v>124</v>
      </c>
      <c r="D85" s="61"/>
      <c r="E85" s="61"/>
      <c r="F85" s="61"/>
      <c r="G85" s="61"/>
      <c r="H85" s="61"/>
      <c r="I85" s="161"/>
      <c r="J85" s="170">
        <f>BK85</f>
        <v>0</v>
      </c>
      <c r="K85" s="61"/>
      <c r="L85" s="59"/>
      <c r="M85" s="82"/>
      <c r="N85" s="83"/>
      <c r="O85" s="83"/>
      <c r="P85" s="171">
        <f>P86+P95+P110+P121+P134+P155+P178+P183+P188</f>
        <v>0</v>
      </c>
      <c r="Q85" s="83"/>
      <c r="R85" s="171">
        <f>R86+R95+R110+R121+R134+R155+R178+R183+R188</f>
        <v>0</v>
      </c>
      <c r="S85" s="83"/>
      <c r="T85" s="172">
        <f>T86+T95+T110+T121+T134+T155+T178+T183+T188</f>
        <v>0</v>
      </c>
      <c r="AT85" s="22" t="s">
        <v>68</v>
      </c>
      <c r="AU85" s="22" t="s">
        <v>125</v>
      </c>
      <c r="BK85" s="173">
        <f>BK86+BK95+BK110+BK121+BK134+BK155+BK178+BK183+BK188</f>
        <v>0</v>
      </c>
    </row>
    <row r="86" spans="2:65" s="10" customFormat="1" ht="37.35" customHeight="1">
      <c r="B86" s="174"/>
      <c r="C86" s="175"/>
      <c r="D86" s="188" t="s">
        <v>68</v>
      </c>
      <c r="E86" s="246" t="s">
        <v>1481</v>
      </c>
      <c r="F86" s="246" t="s">
        <v>1482</v>
      </c>
      <c r="G86" s="175"/>
      <c r="H86" s="175"/>
      <c r="I86" s="178"/>
      <c r="J86" s="247">
        <f>BK86</f>
        <v>0</v>
      </c>
      <c r="K86" s="175"/>
      <c r="L86" s="180"/>
      <c r="M86" s="181"/>
      <c r="N86" s="182"/>
      <c r="O86" s="182"/>
      <c r="P86" s="183">
        <f>SUM(P87:P94)</f>
        <v>0</v>
      </c>
      <c r="Q86" s="182"/>
      <c r="R86" s="183">
        <f>SUM(R87:R94)</f>
        <v>0</v>
      </c>
      <c r="S86" s="182"/>
      <c r="T86" s="184">
        <f>SUM(T87:T94)</f>
        <v>0</v>
      </c>
      <c r="AR86" s="185" t="s">
        <v>77</v>
      </c>
      <c r="AT86" s="186" t="s">
        <v>68</v>
      </c>
      <c r="AU86" s="186" t="s">
        <v>69</v>
      </c>
      <c r="AY86" s="185" t="s">
        <v>171</v>
      </c>
      <c r="BK86" s="187">
        <f>SUM(BK87:BK94)</f>
        <v>0</v>
      </c>
    </row>
    <row r="87" spans="2:65" s="1" customFormat="1" ht="22.5" customHeight="1">
      <c r="B87" s="39"/>
      <c r="C87" s="191" t="s">
        <v>77</v>
      </c>
      <c r="D87" s="191" t="s">
        <v>173</v>
      </c>
      <c r="E87" s="192" t="s">
        <v>2889</v>
      </c>
      <c r="F87" s="193" t="s">
        <v>2890</v>
      </c>
      <c r="G87" s="194" t="s">
        <v>411</v>
      </c>
      <c r="H87" s="195">
        <v>30</v>
      </c>
      <c r="I87" s="196"/>
      <c r="J87" s="197">
        <f t="shared" ref="J87:J94" si="0">ROUND(I87*H87,2)</f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ref="P87:P94" si="1">O87*H87</f>
        <v>0</v>
      </c>
      <c r="Q87" s="200">
        <v>0</v>
      </c>
      <c r="R87" s="200">
        <f t="shared" ref="R87:R94" si="2">Q87*H87</f>
        <v>0</v>
      </c>
      <c r="S87" s="200">
        <v>0</v>
      </c>
      <c r="T87" s="201">
        <f t="shared" ref="T87:T94" si="3">S87*H87</f>
        <v>0</v>
      </c>
      <c r="AR87" s="22" t="s">
        <v>178</v>
      </c>
      <c r="AT87" s="22" t="s">
        <v>173</v>
      </c>
      <c r="AU87" s="22" t="s">
        <v>77</v>
      </c>
      <c r="AY87" s="22" t="s">
        <v>171</v>
      </c>
      <c r="BE87" s="202">
        <f t="shared" ref="BE87:BE94" si="4">IF(N87="základní",J87,0)</f>
        <v>0</v>
      </c>
      <c r="BF87" s="202">
        <f t="shared" ref="BF87:BF94" si="5">IF(N87="snížená",J87,0)</f>
        <v>0</v>
      </c>
      <c r="BG87" s="202">
        <f t="shared" ref="BG87:BG94" si="6">IF(N87="zákl. přenesená",J87,0)</f>
        <v>0</v>
      </c>
      <c r="BH87" s="202">
        <f t="shared" ref="BH87:BH94" si="7">IF(N87="sníž. přenesená",J87,0)</f>
        <v>0</v>
      </c>
      <c r="BI87" s="202">
        <f t="shared" ref="BI87:BI94" si="8">IF(N87="nulová",J87,0)</f>
        <v>0</v>
      </c>
      <c r="BJ87" s="22" t="s">
        <v>77</v>
      </c>
      <c r="BK87" s="202">
        <f t="shared" ref="BK87:BK94" si="9">ROUND(I87*H87,2)</f>
        <v>0</v>
      </c>
      <c r="BL87" s="22" t="s">
        <v>178</v>
      </c>
      <c r="BM87" s="22" t="s">
        <v>79</v>
      </c>
    </row>
    <row r="88" spans="2:65" s="1" customFormat="1" ht="22.5" customHeight="1">
      <c r="B88" s="39"/>
      <c r="C88" s="191" t="s">
        <v>79</v>
      </c>
      <c r="D88" s="191" t="s">
        <v>173</v>
      </c>
      <c r="E88" s="192" t="s">
        <v>2891</v>
      </c>
      <c r="F88" s="193" t="s">
        <v>2892</v>
      </c>
      <c r="G88" s="194" t="s">
        <v>411</v>
      </c>
      <c r="H88" s="195">
        <v>40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178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178</v>
      </c>
      <c r="BM88" s="22" t="s">
        <v>178</v>
      </c>
    </row>
    <row r="89" spans="2:65" s="1" customFormat="1" ht="22.5" customHeight="1">
      <c r="B89" s="39"/>
      <c r="C89" s="191" t="s">
        <v>187</v>
      </c>
      <c r="D89" s="191" t="s">
        <v>173</v>
      </c>
      <c r="E89" s="192" t="s">
        <v>2893</v>
      </c>
      <c r="F89" s="193" t="s">
        <v>2894</v>
      </c>
      <c r="G89" s="194" t="s">
        <v>411</v>
      </c>
      <c r="H89" s="195">
        <v>40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178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178</v>
      </c>
      <c r="BM89" s="22" t="s">
        <v>201</v>
      </c>
    </row>
    <row r="90" spans="2:65" s="1" customFormat="1" ht="22.5" customHeight="1">
      <c r="B90" s="39"/>
      <c r="C90" s="191" t="s">
        <v>178</v>
      </c>
      <c r="D90" s="191" t="s">
        <v>173</v>
      </c>
      <c r="E90" s="192" t="s">
        <v>2895</v>
      </c>
      <c r="F90" s="193" t="s">
        <v>2896</v>
      </c>
      <c r="G90" s="194" t="s">
        <v>411</v>
      </c>
      <c r="H90" s="195">
        <v>40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178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178</v>
      </c>
      <c r="BM90" s="22" t="s">
        <v>212</v>
      </c>
    </row>
    <row r="91" spans="2:65" s="1" customFormat="1" ht="22.5" customHeight="1">
      <c r="B91" s="39"/>
      <c r="C91" s="191" t="s">
        <v>197</v>
      </c>
      <c r="D91" s="191" t="s">
        <v>173</v>
      </c>
      <c r="E91" s="192" t="s">
        <v>2897</v>
      </c>
      <c r="F91" s="193" t="s">
        <v>2898</v>
      </c>
      <c r="G91" s="194" t="s">
        <v>411</v>
      </c>
      <c r="H91" s="195">
        <v>75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178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178</v>
      </c>
      <c r="BM91" s="22" t="s">
        <v>223</v>
      </c>
    </row>
    <row r="92" spans="2:65" s="1" customFormat="1" ht="22.5" customHeight="1">
      <c r="B92" s="39"/>
      <c r="C92" s="191" t="s">
        <v>201</v>
      </c>
      <c r="D92" s="191" t="s">
        <v>173</v>
      </c>
      <c r="E92" s="192" t="s">
        <v>2899</v>
      </c>
      <c r="F92" s="193" t="s">
        <v>2900</v>
      </c>
      <c r="G92" s="194" t="s">
        <v>411</v>
      </c>
      <c r="H92" s="195">
        <v>50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178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178</v>
      </c>
      <c r="BM92" s="22" t="s">
        <v>110</v>
      </c>
    </row>
    <row r="93" spans="2:65" s="1" customFormat="1" ht="22.5" customHeight="1">
      <c r="B93" s="39"/>
      <c r="C93" s="191" t="s">
        <v>207</v>
      </c>
      <c r="D93" s="191" t="s">
        <v>173</v>
      </c>
      <c r="E93" s="192" t="s">
        <v>2901</v>
      </c>
      <c r="F93" s="193" t="s">
        <v>2902</v>
      </c>
      <c r="G93" s="194" t="s">
        <v>411</v>
      </c>
      <c r="H93" s="195">
        <v>50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178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178</v>
      </c>
      <c r="BM93" s="22" t="s">
        <v>241</v>
      </c>
    </row>
    <row r="94" spans="2:65" s="1" customFormat="1" ht="22.5" customHeight="1">
      <c r="B94" s="39"/>
      <c r="C94" s="191" t="s">
        <v>212</v>
      </c>
      <c r="D94" s="191" t="s">
        <v>173</v>
      </c>
      <c r="E94" s="192" t="s">
        <v>2903</v>
      </c>
      <c r="F94" s="193" t="s">
        <v>2904</v>
      </c>
      <c r="G94" s="194" t="s">
        <v>2905</v>
      </c>
      <c r="H94" s="195">
        <v>2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178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249</v>
      </c>
    </row>
    <row r="95" spans="2:65" s="10" customFormat="1" ht="37.35" customHeight="1">
      <c r="B95" s="174"/>
      <c r="C95" s="175"/>
      <c r="D95" s="188" t="s">
        <v>68</v>
      </c>
      <c r="E95" s="246" t="s">
        <v>2906</v>
      </c>
      <c r="F95" s="246" t="s">
        <v>2907</v>
      </c>
      <c r="G95" s="175"/>
      <c r="H95" s="175"/>
      <c r="I95" s="178"/>
      <c r="J95" s="247">
        <f>BK95</f>
        <v>0</v>
      </c>
      <c r="K95" s="175"/>
      <c r="L95" s="180"/>
      <c r="M95" s="181"/>
      <c r="N95" s="182"/>
      <c r="O95" s="182"/>
      <c r="P95" s="183">
        <f>SUM(P96:P109)</f>
        <v>0</v>
      </c>
      <c r="Q95" s="182"/>
      <c r="R95" s="183">
        <f>SUM(R96:R109)</f>
        <v>0</v>
      </c>
      <c r="S95" s="182"/>
      <c r="T95" s="184">
        <f>SUM(T96:T109)</f>
        <v>0</v>
      </c>
      <c r="AR95" s="185" t="s">
        <v>77</v>
      </c>
      <c r="AT95" s="186" t="s">
        <v>68</v>
      </c>
      <c r="AU95" s="186" t="s">
        <v>69</v>
      </c>
      <c r="AY95" s="185" t="s">
        <v>171</v>
      </c>
      <c r="BK95" s="187">
        <f>SUM(BK96:BK109)</f>
        <v>0</v>
      </c>
    </row>
    <row r="96" spans="2:65" s="1" customFormat="1" ht="22.5" customHeight="1">
      <c r="B96" s="39"/>
      <c r="C96" s="191" t="s">
        <v>216</v>
      </c>
      <c r="D96" s="191" t="s">
        <v>173</v>
      </c>
      <c r="E96" s="192" t="s">
        <v>2908</v>
      </c>
      <c r="F96" s="193" t="s">
        <v>2909</v>
      </c>
      <c r="G96" s="194" t="s">
        <v>2905</v>
      </c>
      <c r="H96" s="195">
        <v>2</v>
      </c>
      <c r="I96" s="196"/>
      <c r="J96" s="197">
        <f t="shared" ref="J96:J109" si="10">ROUND(I96*H96,2)</f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ref="P96:P109" si="11">O96*H96</f>
        <v>0</v>
      </c>
      <c r="Q96" s="200">
        <v>0</v>
      </c>
      <c r="R96" s="200">
        <f t="shared" ref="R96:R109" si="12">Q96*H96</f>
        <v>0</v>
      </c>
      <c r="S96" s="200">
        <v>0</v>
      </c>
      <c r="T96" s="201">
        <f t="shared" ref="T96:T109" si="13">S96*H96</f>
        <v>0</v>
      </c>
      <c r="AR96" s="22" t="s">
        <v>178</v>
      </c>
      <c r="AT96" s="22" t="s">
        <v>173</v>
      </c>
      <c r="AU96" s="22" t="s">
        <v>77</v>
      </c>
      <c r="AY96" s="22" t="s">
        <v>171</v>
      </c>
      <c r="BE96" s="202">
        <f t="shared" ref="BE96:BE109" si="14">IF(N96="základní",J96,0)</f>
        <v>0</v>
      </c>
      <c r="BF96" s="202">
        <f t="shared" ref="BF96:BF109" si="15">IF(N96="snížená",J96,0)</f>
        <v>0</v>
      </c>
      <c r="BG96" s="202">
        <f t="shared" ref="BG96:BG109" si="16">IF(N96="zákl. přenesená",J96,0)</f>
        <v>0</v>
      </c>
      <c r="BH96" s="202">
        <f t="shared" ref="BH96:BH109" si="17">IF(N96="sníž. přenesená",J96,0)</f>
        <v>0</v>
      </c>
      <c r="BI96" s="202">
        <f t="shared" ref="BI96:BI109" si="18">IF(N96="nulová",J96,0)</f>
        <v>0</v>
      </c>
      <c r="BJ96" s="22" t="s">
        <v>77</v>
      </c>
      <c r="BK96" s="202">
        <f t="shared" ref="BK96:BK109" si="19">ROUND(I96*H96,2)</f>
        <v>0</v>
      </c>
      <c r="BL96" s="22" t="s">
        <v>178</v>
      </c>
      <c r="BM96" s="22" t="s">
        <v>259</v>
      </c>
    </row>
    <row r="97" spans="2:65" s="1" customFormat="1" ht="22.5" customHeight="1">
      <c r="B97" s="39"/>
      <c r="C97" s="191" t="s">
        <v>223</v>
      </c>
      <c r="D97" s="191" t="s">
        <v>173</v>
      </c>
      <c r="E97" s="192" t="s">
        <v>2910</v>
      </c>
      <c r="F97" s="193" t="s">
        <v>2911</v>
      </c>
      <c r="G97" s="194" t="s">
        <v>2905</v>
      </c>
      <c r="H97" s="195">
        <v>2</v>
      </c>
      <c r="I97" s="196"/>
      <c r="J97" s="197">
        <f t="shared" si="1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1"/>
        <v>0</v>
      </c>
      <c r="Q97" s="200">
        <v>0</v>
      </c>
      <c r="R97" s="200">
        <f t="shared" si="12"/>
        <v>0</v>
      </c>
      <c r="S97" s="200">
        <v>0</v>
      </c>
      <c r="T97" s="201">
        <f t="shared" si="13"/>
        <v>0</v>
      </c>
      <c r="AR97" s="22" t="s">
        <v>178</v>
      </c>
      <c r="AT97" s="22" t="s">
        <v>173</v>
      </c>
      <c r="AU97" s="22" t="s">
        <v>77</v>
      </c>
      <c r="AY97" s="22" t="s">
        <v>171</v>
      </c>
      <c r="BE97" s="202">
        <f t="shared" si="14"/>
        <v>0</v>
      </c>
      <c r="BF97" s="202">
        <f t="shared" si="15"/>
        <v>0</v>
      </c>
      <c r="BG97" s="202">
        <f t="shared" si="16"/>
        <v>0</v>
      </c>
      <c r="BH97" s="202">
        <f t="shared" si="17"/>
        <v>0</v>
      </c>
      <c r="BI97" s="202">
        <f t="shared" si="18"/>
        <v>0</v>
      </c>
      <c r="BJ97" s="22" t="s">
        <v>77</v>
      </c>
      <c r="BK97" s="202">
        <f t="shared" si="19"/>
        <v>0</v>
      </c>
      <c r="BL97" s="22" t="s">
        <v>178</v>
      </c>
      <c r="BM97" s="22" t="s">
        <v>276</v>
      </c>
    </row>
    <row r="98" spans="2:65" s="1" customFormat="1" ht="22.5" customHeight="1">
      <c r="B98" s="39"/>
      <c r="C98" s="191" t="s">
        <v>228</v>
      </c>
      <c r="D98" s="191" t="s">
        <v>173</v>
      </c>
      <c r="E98" s="192" t="s">
        <v>2912</v>
      </c>
      <c r="F98" s="193" t="s">
        <v>2913</v>
      </c>
      <c r="G98" s="194" t="s">
        <v>2708</v>
      </c>
      <c r="H98" s="195">
        <v>2</v>
      </c>
      <c r="I98" s="196"/>
      <c r="J98" s="197">
        <f t="shared" si="1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1"/>
        <v>0</v>
      </c>
      <c r="Q98" s="200">
        <v>0</v>
      </c>
      <c r="R98" s="200">
        <f t="shared" si="12"/>
        <v>0</v>
      </c>
      <c r="S98" s="200">
        <v>0</v>
      </c>
      <c r="T98" s="201">
        <f t="shared" si="13"/>
        <v>0</v>
      </c>
      <c r="AR98" s="22" t="s">
        <v>178</v>
      </c>
      <c r="AT98" s="22" t="s">
        <v>173</v>
      </c>
      <c r="AU98" s="22" t="s">
        <v>77</v>
      </c>
      <c r="AY98" s="22" t="s">
        <v>171</v>
      </c>
      <c r="BE98" s="202">
        <f t="shared" si="14"/>
        <v>0</v>
      </c>
      <c r="BF98" s="202">
        <f t="shared" si="15"/>
        <v>0</v>
      </c>
      <c r="BG98" s="202">
        <f t="shared" si="16"/>
        <v>0</v>
      </c>
      <c r="BH98" s="202">
        <f t="shared" si="17"/>
        <v>0</v>
      </c>
      <c r="BI98" s="202">
        <f t="shared" si="18"/>
        <v>0</v>
      </c>
      <c r="BJ98" s="22" t="s">
        <v>77</v>
      </c>
      <c r="BK98" s="202">
        <f t="shared" si="19"/>
        <v>0</v>
      </c>
      <c r="BL98" s="22" t="s">
        <v>178</v>
      </c>
      <c r="BM98" s="22" t="s">
        <v>289</v>
      </c>
    </row>
    <row r="99" spans="2:65" s="1" customFormat="1" ht="22.5" customHeight="1">
      <c r="B99" s="39"/>
      <c r="C99" s="191" t="s">
        <v>110</v>
      </c>
      <c r="D99" s="191" t="s">
        <v>173</v>
      </c>
      <c r="E99" s="192" t="s">
        <v>2914</v>
      </c>
      <c r="F99" s="193" t="s">
        <v>2915</v>
      </c>
      <c r="G99" s="194" t="s">
        <v>411</v>
      </c>
      <c r="H99" s="195">
        <v>6</v>
      </c>
      <c r="I99" s="196"/>
      <c r="J99" s="197">
        <f t="shared" si="1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1"/>
        <v>0</v>
      </c>
      <c r="Q99" s="200">
        <v>0</v>
      </c>
      <c r="R99" s="200">
        <f t="shared" si="12"/>
        <v>0</v>
      </c>
      <c r="S99" s="200">
        <v>0</v>
      </c>
      <c r="T99" s="201">
        <f t="shared" si="13"/>
        <v>0</v>
      </c>
      <c r="AR99" s="22" t="s">
        <v>178</v>
      </c>
      <c r="AT99" s="22" t="s">
        <v>173</v>
      </c>
      <c r="AU99" s="22" t="s">
        <v>77</v>
      </c>
      <c r="AY99" s="22" t="s">
        <v>171</v>
      </c>
      <c r="BE99" s="202">
        <f t="shared" si="14"/>
        <v>0</v>
      </c>
      <c r="BF99" s="202">
        <f t="shared" si="15"/>
        <v>0</v>
      </c>
      <c r="BG99" s="202">
        <f t="shared" si="16"/>
        <v>0</v>
      </c>
      <c r="BH99" s="202">
        <f t="shared" si="17"/>
        <v>0</v>
      </c>
      <c r="BI99" s="202">
        <f t="shared" si="18"/>
        <v>0</v>
      </c>
      <c r="BJ99" s="22" t="s">
        <v>77</v>
      </c>
      <c r="BK99" s="202">
        <f t="shared" si="19"/>
        <v>0</v>
      </c>
      <c r="BL99" s="22" t="s">
        <v>178</v>
      </c>
      <c r="BM99" s="22" t="s">
        <v>299</v>
      </c>
    </row>
    <row r="100" spans="2:65" s="1" customFormat="1" ht="31.5" customHeight="1">
      <c r="B100" s="39"/>
      <c r="C100" s="191" t="s">
        <v>237</v>
      </c>
      <c r="D100" s="191" t="s">
        <v>173</v>
      </c>
      <c r="E100" s="192" t="s">
        <v>2916</v>
      </c>
      <c r="F100" s="193" t="s">
        <v>2917</v>
      </c>
      <c r="G100" s="194" t="s">
        <v>411</v>
      </c>
      <c r="H100" s="195">
        <v>10</v>
      </c>
      <c r="I100" s="196"/>
      <c r="J100" s="197">
        <f t="shared" si="1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1"/>
        <v>0</v>
      </c>
      <c r="Q100" s="200">
        <v>0</v>
      </c>
      <c r="R100" s="200">
        <f t="shared" si="12"/>
        <v>0</v>
      </c>
      <c r="S100" s="200">
        <v>0</v>
      </c>
      <c r="T100" s="201">
        <f t="shared" si="13"/>
        <v>0</v>
      </c>
      <c r="AR100" s="22" t="s">
        <v>178</v>
      </c>
      <c r="AT100" s="22" t="s">
        <v>173</v>
      </c>
      <c r="AU100" s="22" t="s">
        <v>77</v>
      </c>
      <c r="AY100" s="22" t="s">
        <v>171</v>
      </c>
      <c r="BE100" s="202">
        <f t="shared" si="14"/>
        <v>0</v>
      </c>
      <c r="BF100" s="202">
        <f t="shared" si="15"/>
        <v>0</v>
      </c>
      <c r="BG100" s="202">
        <f t="shared" si="16"/>
        <v>0</v>
      </c>
      <c r="BH100" s="202">
        <f t="shared" si="17"/>
        <v>0</v>
      </c>
      <c r="BI100" s="202">
        <f t="shared" si="18"/>
        <v>0</v>
      </c>
      <c r="BJ100" s="22" t="s">
        <v>77</v>
      </c>
      <c r="BK100" s="202">
        <f t="shared" si="19"/>
        <v>0</v>
      </c>
      <c r="BL100" s="22" t="s">
        <v>178</v>
      </c>
      <c r="BM100" s="22" t="s">
        <v>310</v>
      </c>
    </row>
    <row r="101" spans="2:65" s="1" customFormat="1" ht="22.5" customHeight="1">
      <c r="B101" s="39"/>
      <c r="C101" s="191" t="s">
        <v>241</v>
      </c>
      <c r="D101" s="191" t="s">
        <v>173</v>
      </c>
      <c r="E101" s="192" t="s">
        <v>2918</v>
      </c>
      <c r="F101" s="193" t="s">
        <v>2919</v>
      </c>
      <c r="G101" s="194" t="s">
        <v>2708</v>
      </c>
      <c r="H101" s="195">
        <v>1</v>
      </c>
      <c r="I101" s="196"/>
      <c r="J101" s="197">
        <f t="shared" si="10"/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 t="shared" si="11"/>
        <v>0</v>
      </c>
      <c r="Q101" s="200">
        <v>0</v>
      </c>
      <c r="R101" s="200">
        <f t="shared" si="12"/>
        <v>0</v>
      </c>
      <c r="S101" s="200">
        <v>0</v>
      </c>
      <c r="T101" s="201">
        <f t="shared" si="13"/>
        <v>0</v>
      </c>
      <c r="AR101" s="22" t="s">
        <v>178</v>
      </c>
      <c r="AT101" s="22" t="s">
        <v>173</v>
      </c>
      <c r="AU101" s="22" t="s">
        <v>77</v>
      </c>
      <c r="AY101" s="22" t="s">
        <v>171</v>
      </c>
      <c r="BE101" s="202">
        <f t="shared" si="14"/>
        <v>0</v>
      </c>
      <c r="BF101" s="202">
        <f t="shared" si="15"/>
        <v>0</v>
      </c>
      <c r="BG101" s="202">
        <f t="shared" si="16"/>
        <v>0</v>
      </c>
      <c r="BH101" s="202">
        <f t="shared" si="17"/>
        <v>0</v>
      </c>
      <c r="BI101" s="202">
        <f t="shared" si="18"/>
        <v>0</v>
      </c>
      <c r="BJ101" s="22" t="s">
        <v>77</v>
      </c>
      <c r="BK101" s="202">
        <f t="shared" si="19"/>
        <v>0</v>
      </c>
      <c r="BL101" s="22" t="s">
        <v>178</v>
      </c>
      <c r="BM101" s="22" t="s">
        <v>321</v>
      </c>
    </row>
    <row r="102" spans="2:65" s="1" customFormat="1" ht="22.5" customHeight="1">
      <c r="B102" s="39"/>
      <c r="C102" s="191" t="s">
        <v>10</v>
      </c>
      <c r="D102" s="191" t="s">
        <v>173</v>
      </c>
      <c r="E102" s="192" t="s">
        <v>2920</v>
      </c>
      <c r="F102" s="193" t="s">
        <v>2921</v>
      </c>
      <c r="G102" s="194" t="s">
        <v>2708</v>
      </c>
      <c r="H102" s="195">
        <v>2</v>
      </c>
      <c r="I102" s="196"/>
      <c r="J102" s="197">
        <f t="shared" si="10"/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 t="shared" si="11"/>
        <v>0</v>
      </c>
      <c r="Q102" s="200">
        <v>0</v>
      </c>
      <c r="R102" s="200">
        <f t="shared" si="12"/>
        <v>0</v>
      </c>
      <c r="S102" s="200">
        <v>0</v>
      </c>
      <c r="T102" s="201">
        <f t="shared" si="13"/>
        <v>0</v>
      </c>
      <c r="AR102" s="22" t="s">
        <v>178</v>
      </c>
      <c r="AT102" s="22" t="s">
        <v>173</v>
      </c>
      <c r="AU102" s="22" t="s">
        <v>77</v>
      </c>
      <c r="AY102" s="22" t="s">
        <v>171</v>
      </c>
      <c r="BE102" s="202">
        <f t="shared" si="14"/>
        <v>0</v>
      </c>
      <c r="BF102" s="202">
        <f t="shared" si="15"/>
        <v>0</v>
      </c>
      <c r="BG102" s="202">
        <f t="shared" si="16"/>
        <v>0</v>
      </c>
      <c r="BH102" s="202">
        <f t="shared" si="17"/>
        <v>0</v>
      </c>
      <c r="BI102" s="202">
        <f t="shared" si="18"/>
        <v>0</v>
      </c>
      <c r="BJ102" s="22" t="s">
        <v>77</v>
      </c>
      <c r="BK102" s="202">
        <f t="shared" si="19"/>
        <v>0</v>
      </c>
      <c r="BL102" s="22" t="s">
        <v>178</v>
      </c>
      <c r="BM102" s="22" t="s">
        <v>333</v>
      </c>
    </row>
    <row r="103" spans="2:65" s="1" customFormat="1" ht="22.5" customHeight="1">
      <c r="B103" s="39"/>
      <c r="C103" s="191" t="s">
        <v>249</v>
      </c>
      <c r="D103" s="191" t="s">
        <v>173</v>
      </c>
      <c r="E103" s="192" t="s">
        <v>2922</v>
      </c>
      <c r="F103" s="193" t="s">
        <v>2923</v>
      </c>
      <c r="G103" s="194" t="s">
        <v>2708</v>
      </c>
      <c r="H103" s="195">
        <v>2</v>
      </c>
      <c r="I103" s="196"/>
      <c r="J103" s="197">
        <f t="shared" si="10"/>
        <v>0</v>
      </c>
      <c r="K103" s="193" t="s">
        <v>21</v>
      </c>
      <c r="L103" s="59"/>
      <c r="M103" s="198" t="s">
        <v>21</v>
      </c>
      <c r="N103" s="199" t="s">
        <v>40</v>
      </c>
      <c r="O103" s="40"/>
      <c r="P103" s="200">
        <f t="shared" si="11"/>
        <v>0</v>
      </c>
      <c r="Q103" s="200">
        <v>0</v>
      </c>
      <c r="R103" s="200">
        <f t="shared" si="12"/>
        <v>0</v>
      </c>
      <c r="S103" s="200">
        <v>0</v>
      </c>
      <c r="T103" s="201">
        <f t="shared" si="13"/>
        <v>0</v>
      </c>
      <c r="AR103" s="22" t="s">
        <v>178</v>
      </c>
      <c r="AT103" s="22" t="s">
        <v>173</v>
      </c>
      <c r="AU103" s="22" t="s">
        <v>77</v>
      </c>
      <c r="AY103" s="22" t="s">
        <v>171</v>
      </c>
      <c r="BE103" s="202">
        <f t="shared" si="14"/>
        <v>0</v>
      </c>
      <c r="BF103" s="202">
        <f t="shared" si="15"/>
        <v>0</v>
      </c>
      <c r="BG103" s="202">
        <f t="shared" si="16"/>
        <v>0</v>
      </c>
      <c r="BH103" s="202">
        <f t="shared" si="17"/>
        <v>0</v>
      </c>
      <c r="BI103" s="202">
        <f t="shared" si="18"/>
        <v>0</v>
      </c>
      <c r="BJ103" s="22" t="s">
        <v>77</v>
      </c>
      <c r="BK103" s="202">
        <f t="shared" si="19"/>
        <v>0</v>
      </c>
      <c r="BL103" s="22" t="s">
        <v>178</v>
      </c>
      <c r="BM103" s="22" t="s">
        <v>345</v>
      </c>
    </row>
    <row r="104" spans="2:65" s="1" customFormat="1" ht="22.5" customHeight="1">
      <c r="B104" s="39"/>
      <c r="C104" s="191" t="s">
        <v>253</v>
      </c>
      <c r="D104" s="191" t="s">
        <v>173</v>
      </c>
      <c r="E104" s="192" t="s">
        <v>2924</v>
      </c>
      <c r="F104" s="193" t="s">
        <v>2925</v>
      </c>
      <c r="G104" s="194" t="s">
        <v>2708</v>
      </c>
      <c r="H104" s="195">
        <v>2</v>
      </c>
      <c r="I104" s="196"/>
      <c r="J104" s="197">
        <f t="shared" si="10"/>
        <v>0</v>
      </c>
      <c r="K104" s="193" t="s">
        <v>21</v>
      </c>
      <c r="L104" s="59"/>
      <c r="M104" s="198" t="s">
        <v>21</v>
      </c>
      <c r="N104" s="199" t="s">
        <v>40</v>
      </c>
      <c r="O104" s="40"/>
      <c r="P104" s="200">
        <f t="shared" si="11"/>
        <v>0</v>
      </c>
      <c r="Q104" s="200">
        <v>0</v>
      </c>
      <c r="R104" s="200">
        <f t="shared" si="12"/>
        <v>0</v>
      </c>
      <c r="S104" s="200">
        <v>0</v>
      </c>
      <c r="T104" s="201">
        <f t="shared" si="13"/>
        <v>0</v>
      </c>
      <c r="AR104" s="22" t="s">
        <v>178</v>
      </c>
      <c r="AT104" s="22" t="s">
        <v>173</v>
      </c>
      <c r="AU104" s="22" t="s">
        <v>77</v>
      </c>
      <c r="AY104" s="22" t="s">
        <v>171</v>
      </c>
      <c r="BE104" s="202">
        <f t="shared" si="14"/>
        <v>0</v>
      </c>
      <c r="BF104" s="202">
        <f t="shared" si="15"/>
        <v>0</v>
      </c>
      <c r="BG104" s="202">
        <f t="shared" si="16"/>
        <v>0</v>
      </c>
      <c r="BH104" s="202">
        <f t="shared" si="17"/>
        <v>0</v>
      </c>
      <c r="BI104" s="202">
        <f t="shared" si="18"/>
        <v>0</v>
      </c>
      <c r="BJ104" s="22" t="s">
        <v>77</v>
      </c>
      <c r="BK104" s="202">
        <f t="shared" si="19"/>
        <v>0</v>
      </c>
      <c r="BL104" s="22" t="s">
        <v>178</v>
      </c>
      <c r="BM104" s="22" t="s">
        <v>355</v>
      </c>
    </row>
    <row r="105" spans="2:65" s="1" customFormat="1" ht="22.5" customHeight="1">
      <c r="B105" s="39"/>
      <c r="C105" s="191" t="s">
        <v>259</v>
      </c>
      <c r="D105" s="191" t="s">
        <v>173</v>
      </c>
      <c r="E105" s="192" t="s">
        <v>2926</v>
      </c>
      <c r="F105" s="193" t="s">
        <v>2927</v>
      </c>
      <c r="G105" s="194" t="s">
        <v>2708</v>
      </c>
      <c r="H105" s="195">
        <v>2</v>
      </c>
      <c r="I105" s="196"/>
      <c r="J105" s="197">
        <f t="shared" si="10"/>
        <v>0</v>
      </c>
      <c r="K105" s="193" t="s">
        <v>21</v>
      </c>
      <c r="L105" s="59"/>
      <c r="M105" s="198" t="s">
        <v>21</v>
      </c>
      <c r="N105" s="199" t="s">
        <v>40</v>
      </c>
      <c r="O105" s="40"/>
      <c r="P105" s="200">
        <f t="shared" si="11"/>
        <v>0</v>
      </c>
      <c r="Q105" s="200">
        <v>0</v>
      </c>
      <c r="R105" s="200">
        <f t="shared" si="12"/>
        <v>0</v>
      </c>
      <c r="S105" s="200">
        <v>0</v>
      </c>
      <c r="T105" s="201">
        <f t="shared" si="13"/>
        <v>0</v>
      </c>
      <c r="AR105" s="22" t="s">
        <v>178</v>
      </c>
      <c r="AT105" s="22" t="s">
        <v>173</v>
      </c>
      <c r="AU105" s="22" t="s">
        <v>77</v>
      </c>
      <c r="AY105" s="22" t="s">
        <v>171</v>
      </c>
      <c r="BE105" s="202">
        <f t="shared" si="14"/>
        <v>0</v>
      </c>
      <c r="BF105" s="202">
        <f t="shared" si="15"/>
        <v>0</v>
      </c>
      <c r="BG105" s="202">
        <f t="shared" si="16"/>
        <v>0</v>
      </c>
      <c r="BH105" s="202">
        <f t="shared" si="17"/>
        <v>0</v>
      </c>
      <c r="BI105" s="202">
        <f t="shared" si="18"/>
        <v>0</v>
      </c>
      <c r="BJ105" s="22" t="s">
        <v>77</v>
      </c>
      <c r="BK105" s="202">
        <f t="shared" si="19"/>
        <v>0</v>
      </c>
      <c r="BL105" s="22" t="s">
        <v>178</v>
      </c>
      <c r="BM105" s="22" t="s">
        <v>369</v>
      </c>
    </row>
    <row r="106" spans="2:65" s="1" customFormat="1" ht="22.5" customHeight="1">
      <c r="B106" s="39"/>
      <c r="C106" s="191" t="s">
        <v>266</v>
      </c>
      <c r="D106" s="191" t="s">
        <v>173</v>
      </c>
      <c r="E106" s="192" t="s">
        <v>2928</v>
      </c>
      <c r="F106" s="193" t="s">
        <v>2929</v>
      </c>
      <c r="G106" s="194" t="s">
        <v>2708</v>
      </c>
      <c r="H106" s="195">
        <v>2</v>
      </c>
      <c r="I106" s="196"/>
      <c r="J106" s="197">
        <f t="shared" si="10"/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 t="shared" si="11"/>
        <v>0</v>
      </c>
      <c r="Q106" s="200">
        <v>0</v>
      </c>
      <c r="R106" s="200">
        <f t="shared" si="12"/>
        <v>0</v>
      </c>
      <c r="S106" s="200">
        <v>0</v>
      </c>
      <c r="T106" s="201">
        <f t="shared" si="13"/>
        <v>0</v>
      </c>
      <c r="AR106" s="22" t="s">
        <v>178</v>
      </c>
      <c r="AT106" s="22" t="s">
        <v>173</v>
      </c>
      <c r="AU106" s="22" t="s">
        <v>77</v>
      </c>
      <c r="AY106" s="22" t="s">
        <v>171</v>
      </c>
      <c r="BE106" s="202">
        <f t="shared" si="14"/>
        <v>0</v>
      </c>
      <c r="BF106" s="202">
        <f t="shared" si="15"/>
        <v>0</v>
      </c>
      <c r="BG106" s="202">
        <f t="shared" si="16"/>
        <v>0</v>
      </c>
      <c r="BH106" s="202">
        <f t="shared" si="17"/>
        <v>0</v>
      </c>
      <c r="BI106" s="202">
        <f t="shared" si="18"/>
        <v>0</v>
      </c>
      <c r="BJ106" s="22" t="s">
        <v>77</v>
      </c>
      <c r="BK106" s="202">
        <f t="shared" si="19"/>
        <v>0</v>
      </c>
      <c r="BL106" s="22" t="s">
        <v>178</v>
      </c>
      <c r="BM106" s="22" t="s">
        <v>379</v>
      </c>
    </row>
    <row r="107" spans="2:65" s="1" customFormat="1" ht="22.5" customHeight="1">
      <c r="B107" s="39"/>
      <c r="C107" s="191" t="s">
        <v>276</v>
      </c>
      <c r="D107" s="191" t="s">
        <v>173</v>
      </c>
      <c r="E107" s="192" t="s">
        <v>2930</v>
      </c>
      <c r="F107" s="193" t="s">
        <v>2931</v>
      </c>
      <c r="G107" s="194" t="s">
        <v>411</v>
      </c>
      <c r="H107" s="195">
        <v>5</v>
      </c>
      <c r="I107" s="196"/>
      <c r="J107" s="197">
        <f t="shared" si="10"/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 t="shared" si="11"/>
        <v>0</v>
      </c>
      <c r="Q107" s="200">
        <v>0</v>
      </c>
      <c r="R107" s="200">
        <f t="shared" si="12"/>
        <v>0</v>
      </c>
      <c r="S107" s="200">
        <v>0</v>
      </c>
      <c r="T107" s="201">
        <f t="shared" si="13"/>
        <v>0</v>
      </c>
      <c r="AR107" s="22" t="s">
        <v>178</v>
      </c>
      <c r="AT107" s="22" t="s">
        <v>173</v>
      </c>
      <c r="AU107" s="22" t="s">
        <v>77</v>
      </c>
      <c r="AY107" s="22" t="s">
        <v>171</v>
      </c>
      <c r="BE107" s="202">
        <f t="shared" si="14"/>
        <v>0</v>
      </c>
      <c r="BF107" s="202">
        <f t="shared" si="15"/>
        <v>0</v>
      </c>
      <c r="BG107" s="202">
        <f t="shared" si="16"/>
        <v>0</v>
      </c>
      <c r="BH107" s="202">
        <f t="shared" si="17"/>
        <v>0</v>
      </c>
      <c r="BI107" s="202">
        <f t="shared" si="18"/>
        <v>0</v>
      </c>
      <c r="BJ107" s="22" t="s">
        <v>77</v>
      </c>
      <c r="BK107" s="202">
        <f t="shared" si="19"/>
        <v>0</v>
      </c>
      <c r="BL107" s="22" t="s">
        <v>178</v>
      </c>
      <c r="BM107" s="22" t="s">
        <v>391</v>
      </c>
    </row>
    <row r="108" spans="2:65" s="1" customFormat="1" ht="22.5" customHeight="1">
      <c r="B108" s="39"/>
      <c r="C108" s="191" t="s">
        <v>9</v>
      </c>
      <c r="D108" s="191" t="s">
        <v>173</v>
      </c>
      <c r="E108" s="192" t="s">
        <v>2932</v>
      </c>
      <c r="F108" s="193" t="s">
        <v>2933</v>
      </c>
      <c r="G108" s="194" t="s">
        <v>2708</v>
      </c>
      <c r="H108" s="195">
        <v>1</v>
      </c>
      <c r="I108" s="196"/>
      <c r="J108" s="197">
        <f t="shared" si="10"/>
        <v>0</v>
      </c>
      <c r="K108" s="193" t="s">
        <v>21</v>
      </c>
      <c r="L108" s="59"/>
      <c r="M108" s="198" t="s">
        <v>21</v>
      </c>
      <c r="N108" s="199" t="s">
        <v>40</v>
      </c>
      <c r="O108" s="40"/>
      <c r="P108" s="200">
        <f t="shared" si="11"/>
        <v>0</v>
      </c>
      <c r="Q108" s="200">
        <v>0</v>
      </c>
      <c r="R108" s="200">
        <f t="shared" si="12"/>
        <v>0</v>
      </c>
      <c r="S108" s="200">
        <v>0</v>
      </c>
      <c r="T108" s="201">
        <f t="shared" si="13"/>
        <v>0</v>
      </c>
      <c r="AR108" s="22" t="s">
        <v>178</v>
      </c>
      <c r="AT108" s="22" t="s">
        <v>173</v>
      </c>
      <c r="AU108" s="22" t="s">
        <v>77</v>
      </c>
      <c r="AY108" s="22" t="s">
        <v>171</v>
      </c>
      <c r="BE108" s="202">
        <f t="shared" si="14"/>
        <v>0</v>
      </c>
      <c r="BF108" s="202">
        <f t="shared" si="15"/>
        <v>0</v>
      </c>
      <c r="BG108" s="202">
        <f t="shared" si="16"/>
        <v>0</v>
      </c>
      <c r="BH108" s="202">
        <f t="shared" si="17"/>
        <v>0</v>
      </c>
      <c r="BI108" s="202">
        <f t="shared" si="18"/>
        <v>0</v>
      </c>
      <c r="BJ108" s="22" t="s">
        <v>77</v>
      </c>
      <c r="BK108" s="202">
        <f t="shared" si="19"/>
        <v>0</v>
      </c>
      <c r="BL108" s="22" t="s">
        <v>178</v>
      </c>
      <c r="BM108" s="22" t="s">
        <v>402</v>
      </c>
    </row>
    <row r="109" spans="2:65" s="1" customFormat="1" ht="22.5" customHeight="1">
      <c r="B109" s="39"/>
      <c r="C109" s="191" t="s">
        <v>289</v>
      </c>
      <c r="D109" s="191" t="s">
        <v>173</v>
      </c>
      <c r="E109" s="192" t="s">
        <v>2934</v>
      </c>
      <c r="F109" s="193" t="s">
        <v>2935</v>
      </c>
      <c r="G109" s="194" t="s">
        <v>2936</v>
      </c>
      <c r="H109" s="195">
        <v>24</v>
      </c>
      <c r="I109" s="196"/>
      <c r="J109" s="197">
        <f t="shared" si="10"/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 t="shared" si="11"/>
        <v>0</v>
      </c>
      <c r="Q109" s="200">
        <v>0</v>
      </c>
      <c r="R109" s="200">
        <f t="shared" si="12"/>
        <v>0</v>
      </c>
      <c r="S109" s="200">
        <v>0</v>
      </c>
      <c r="T109" s="201">
        <f t="shared" si="13"/>
        <v>0</v>
      </c>
      <c r="AR109" s="22" t="s">
        <v>178</v>
      </c>
      <c r="AT109" s="22" t="s">
        <v>173</v>
      </c>
      <c r="AU109" s="22" t="s">
        <v>77</v>
      </c>
      <c r="AY109" s="22" t="s">
        <v>171</v>
      </c>
      <c r="BE109" s="202">
        <f t="shared" si="14"/>
        <v>0</v>
      </c>
      <c r="BF109" s="202">
        <f t="shared" si="15"/>
        <v>0</v>
      </c>
      <c r="BG109" s="202">
        <f t="shared" si="16"/>
        <v>0</v>
      </c>
      <c r="BH109" s="202">
        <f t="shared" si="17"/>
        <v>0</v>
      </c>
      <c r="BI109" s="202">
        <f t="shared" si="18"/>
        <v>0</v>
      </c>
      <c r="BJ109" s="22" t="s">
        <v>77</v>
      </c>
      <c r="BK109" s="202">
        <f t="shared" si="19"/>
        <v>0</v>
      </c>
      <c r="BL109" s="22" t="s">
        <v>178</v>
      </c>
      <c r="BM109" s="22" t="s">
        <v>419</v>
      </c>
    </row>
    <row r="110" spans="2:65" s="10" customFormat="1" ht="37.35" customHeight="1">
      <c r="B110" s="174"/>
      <c r="C110" s="175"/>
      <c r="D110" s="188" t="s">
        <v>68</v>
      </c>
      <c r="E110" s="246" t="s">
        <v>2687</v>
      </c>
      <c r="F110" s="246" t="s">
        <v>2937</v>
      </c>
      <c r="G110" s="175"/>
      <c r="H110" s="175"/>
      <c r="I110" s="178"/>
      <c r="J110" s="247">
        <f>BK110</f>
        <v>0</v>
      </c>
      <c r="K110" s="175"/>
      <c r="L110" s="180"/>
      <c r="M110" s="181"/>
      <c r="N110" s="182"/>
      <c r="O110" s="182"/>
      <c r="P110" s="183">
        <f>SUM(P111:P120)</f>
        <v>0</v>
      </c>
      <c r="Q110" s="182"/>
      <c r="R110" s="183">
        <f>SUM(R111:R120)</f>
        <v>0</v>
      </c>
      <c r="S110" s="182"/>
      <c r="T110" s="184">
        <f>SUM(T111:T120)</f>
        <v>0</v>
      </c>
      <c r="AR110" s="185" t="s">
        <v>77</v>
      </c>
      <c r="AT110" s="186" t="s">
        <v>68</v>
      </c>
      <c r="AU110" s="186" t="s">
        <v>69</v>
      </c>
      <c r="AY110" s="185" t="s">
        <v>171</v>
      </c>
      <c r="BK110" s="187">
        <f>SUM(BK111:BK120)</f>
        <v>0</v>
      </c>
    </row>
    <row r="111" spans="2:65" s="1" customFormat="1" ht="22.5" customHeight="1">
      <c r="B111" s="39"/>
      <c r="C111" s="191" t="s">
        <v>294</v>
      </c>
      <c r="D111" s="191" t="s">
        <v>173</v>
      </c>
      <c r="E111" s="192" t="s">
        <v>2938</v>
      </c>
      <c r="F111" s="193" t="s">
        <v>2939</v>
      </c>
      <c r="G111" s="194" t="s">
        <v>2708</v>
      </c>
      <c r="H111" s="195">
        <v>1</v>
      </c>
      <c r="I111" s="196"/>
      <c r="J111" s="197">
        <f t="shared" ref="J111:J120" si="20">ROUND(I111*H111,2)</f>
        <v>0</v>
      </c>
      <c r="K111" s="193" t="s">
        <v>21</v>
      </c>
      <c r="L111" s="59"/>
      <c r="M111" s="198" t="s">
        <v>21</v>
      </c>
      <c r="N111" s="199" t="s">
        <v>40</v>
      </c>
      <c r="O111" s="40"/>
      <c r="P111" s="200">
        <f t="shared" ref="P111:P120" si="21">O111*H111</f>
        <v>0</v>
      </c>
      <c r="Q111" s="200">
        <v>0</v>
      </c>
      <c r="R111" s="200">
        <f t="shared" ref="R111:R120" si="22">Q111*H111</f>
        <v>0</v>
      </c>
      <c r="S111" s="200">
        <v>0</v>
      </c>
      <c r="T111" s="201">
        <f t="shared" ref="T111:T120" si="23">S111*H111</f>
        <v>0</v>
      </c>
      <c r="AR111" s="22" t="s">
        <v>178</v>
      </c>
      <c r="AT111" s="22" t="s">
        <v>173</v>
      </c>
      <c r="AU111" s="22" t="s">
        <v>77</v>
      </c>
      <c r="AY111" s="22" t="s">
        <v>171</v>
      </c>
      <c r="BE111" s="202">
        <f t="shared" ref="BE111:BE120" si="24">IF(N111="základní",J111,0)</f>
        <v>0</v>
      </c>
      <c r="BF111" s="202">
        <f t="shared" ref="BF111:BF120" si="25">IF(N111="snížená",J111,0)</f>
        <v>0</v>
      </c>
      <c r="BG111" s="202">
        <f t="shared" ref="BG111:BG120" si="26">IF(N111="zákl. přenesená",J111,0)</f>
        <v>0</v>
      </c>
      <c r="BH111" s="202">
        <f t="shared" ref="BH111:BH120" si="27">IF(N111="sníž. přenesená",J111,0)</f>
        <v>0</v>
      </c>
      <c r="BI111" s="202">
        <f t="shared" ref="BI111:BI120" si="28">IF(N111="nulová",J111,0)</f>
        <v>0</v>
      </c>
      <c r="BJ111" s="22" t="s">
        <v>77</v>
      </c>
      <c r="BK111" s="202">
        <f t="shared" ref="BK111:BK120" si="29">ROUND(I111*H111,2)</f>
        <v>0</v>
      </c>
      <c r="BL111" s="22" t="s">
        <v>178</v>
      </c>
      <c r="BM111" s="22" t="s">
        <v>432</v>
      </c>
    </row>
    <row r="112" spans="2:65" s="1" customFormat="1" ht="22.5" customHeight="1">
      <c r="B112" s="39"/>
      <c r="C112" s="191" t="s">
        <v>299</v>
      </c>
      <c r="D112" s="191" t="s">
        <v>173</v>
      </c>
      <c r="E112" s="192" t="s">
        <v>2940</v>
      </c>
      <c r="F112" s="193" t="s">
        <v>2941</v>
      </c>
      <c r="G112" s="194" t="s">
        <v>2708</v>
      </c>
      <c r="H112" s="195">
        <v>1</v>
      </c>
      <c r="I112" s="196"/>
      <c r="J112" s="197">
        <f t="shared" si="20"/>
        <v>0</v>
      </c>
      <c r="K112" s="193" t="s">
        <v>21</v>
      </c>
      <c r="L112" s="59"/>
      <c r="M112" s="198" t="s">
        <v>21</v>
      </c>
      <c r="N112" s="199" t="s">
        <v>40</v>
      </c>
      <c r="O112" s="40"/>
      <c r="P112" s="200">
        <f t="shared" si="21"/>
        <v>0</v>
      </c>
      <c r="Q112" s="200">
        <v>0</v>
      </c>
      <c r="R112" s="200">
        <f t="shared" si="22"/>
        <v>0</v>
      </c>
      <c r="S112" s="200">
        <v>0</v>
      </c>
      <c r="T112" s="201">
        <f t="shared" si="23"/>
        <v>0</v>
      </c>
      <c r="AR112" s="22" t="s">
        <v>178</v>
      </c>
      <c r="AT112" s="22" t="s">
        <v>173</v>
      </c>
      <c r="AU112" s="22" t="s">
        <v>77</v>
      </c>
      <c r="AY112" s="22" t="s">
        <v>171</v>
      </c>
      <c r="BE112" s="202">
        <f t="shared" si="24"/>
        <v>0</v>
      </c>
      <c r="BF112" s="202">
        <f t="shared" si="25"/>
        <v>0</v>
      </c>
      <c r="BG112" s="202">
        <f t="shared" si="26"/>
        <v>0</v>
      </c>
      <c r="BH112" s="202">
        <f t="shared" si="27"/>
        <v>0</v>
      </c>
      <c r="BI112" s="202">
        <f t="shared" si="28"/>
        <v>0</v>
      </c>
      <c r="BJ112" s="22" t="s">
        <v>77</v>
      </c>
      <c r="BK112" s="202">
        <f t="shared" si="29"/>
        <v>0</v>
      </c>
      <c r="BL112" s="22" t="s">
        <v>178</v>
      </c>
      <c r="BM112" s="22" t="s">
        <v>447</v>
      </c>
    </row>
    <row r="113" spans="2:65" s="1" customFormat="1" ht="22.5" customHeight="1">
      <c r="B113" s="39"/>
      <c r="C113" s="191" t="s">
        <v>305</v>
      </c>
      <c r="D113" s="191" t="s">
        <v>173</v>
      </c>
      <c r="E113" s="192" t="s">
        <v>2942</v>
      </c>
      <c r="F113" s="193" t="s">
        <v>2943</v>
      </c>
      <c r="G113" s="194" t="s">
        <v>2708</v>
      </c>
      <c r="H113" s="195">
        <v>2</v>
      </c>
      <c r="I113" s="196"/>
      <c r="J113" s="197">
        <f t="shared" si="20"/>
        <v>0</v>
      </c>
      <c r="K113" s="193" t="s">
        <v>21</v>
      </c>
      <c r="L113" s="59"/>
      <c r="M113" s="198" t="s">
        <v>21</v>
      </c>
      <c r="N113" s="199" t="s">
        <v>40</v>
      </c>
      <c r="O113" s="40"/>
      <c r="P113" s="200">
        <f t="shared" si="21"/>
        <v>0</v>
      </c>
      <c r="Q113" s="200">
        <v>0</v>
      </c>
      <c r="R113" s="200">
        <f t="shared" si="22"/>
        <v>0</v>
      </c>
      <c r="S113" s="200">
        <v>0</v>
      </c>
      <c r="T113" s="201">
        <f t="shared" si="23"/>
        <v>0</v>
      </c>
      <c r="AR113" s="22" t="s">
        <v>178</v>
      </c>
      <c r="AT113" s="22" t="s">
        <v>173</v>
      </c>
      <c r="AU113" s="22" t="s">
        <v>77</v>
      </c>
      <c r="AY113" s="22" t="s">
        <v>171</v>
      </c>
      <c r="BE113" s="202">
        <f t="shared" si="24"/>
        <v>0</v>
      </c>
      <c r="BF113" s="202">
        <f t="shared" si="25"/>
        <v>0</v>
      </c>
      <c r="BG113" s="202">
        <f t="shared" si="26"/>
        <v>0</v>
      </c>
      <c r="BH113" s="202">
        <f t="shared" si="27"/>
        <v>0</v>
      </c>
      <c r="BI113" s="202">
        <f t="shared" si="28"/>
        <v>0</v>
      </c>
      <c r="BJ113" s="22" t="s">
        <v>77</v>
      </c>
      <c r="BK113" s="202">
        <f t="shared" si="29"/>
        <v>0</v>
      </c>
      <c r="BL113" s="22" t="s">
        <v>178</v>
      </c>
      <c r="BM113" s="22" t="s">
        <v>462</v>
      </c>
    </row>
    <row r="114" spans="2:65" s="1" customFormat="1" ht="22.5" customHeight="1">
      <c r="B114" s="39"/>
      <c r="C114" s="191" t="s">
        <v>310</v>
      </c>
      <c r="D114" s="191" t="s">
        <v>173</v>
      </c>
      <c r="E114" s="192" t="s">
        <v>2944</v>
      </c>
      <c r="F114" s="193" t="s">
        <v>2945</v>
      </c>
      <c r="G114" s="194" t="s">
        <v>2708</v>
      </c>
      <c r="H114" s="195">
        <v>12</v>
      </c>
      <c r="I114" s="196"/>
      <c r="J114" s="197">
        <f t="shared" si="20"/>
        <v>0</v>
      </c>
      <c r="K114" s="193" t="s">
        <v>21</v>
      </c>
      <c r="L114" s="59"/>
      <c r="M114" s="198" t="s">
        <v>21</v>
      </c>
      <c r="N114" s="199" t="s">
        <v>40</v>
      </c>
      <c r="O114" s="40"/>
      <c r="P114" s="200">
        <f t="shared" si="21"/>
        <v>0</v>
      </c>
      <c r="Q114" s="200">
        <v>0</v>
      </c>
      <c r="R114" s="200">
        <f t="shared" si="22"/>
        <v>0</v>
      </c>
      <c r="S114" s="200">
        <v>0</v>
      </c>
      <c r="T114" s="201">
        <f t="shared" si="23"/>
        <v>0</v>
      </c>
      <c r="AR114" s="22" t="s">
        <v>178</v>
      </c>
      <c r="AT114" s="22" t="s">
        <v>173</v>
      </c>
      <c r="AU114" s="22" t="s">
        <v>77</v>
      </c>
      <c r="AY114" s="22" t="s">
        <v>171</v>
      </c>
      <c r="BE114" s="202">
        <f t="shared" si="24"/>
        <v>0</v>
      </c>
      <c r="BF114" s="202">
        <f t="shared" si="25"/>
        <v>0</v>
      </c>
      <c r="BG114" s="202">
        <f t="shared" si="26"/>
        <v>0</v>
      </c>
      <c r="BH114" s="202">
        <f t="shared" si="27"/>
        <v>0</v>
      </c>
      <c r="BI114" s="202">
        <f t="shared" si="28"/>
        <v>0</v>
      </c>
      <c r="BJ114" s="22" t="s">
        <v>77</v>
      </c>
      <c r="BK114" s="202">
        <f t="shared" si="29"/>
        <v>0</v>
      </c>
      <c r="BL114" s="22" t="s">
        <v>178</v>
      </c>
      <c r="BM114" s="22" t="s">
        <v>479</v>
      </c>
    </row>
    <row r="115" spans="2:65" s="1" customFormat="1" ht="22.5" customHeight="1">
      <c r="B115" s="39"/>
      <c r="C115" s="191" t="s">
        <v>315</v>
      </c>
      <c r="D115" s="191" t="s">
        <v>173</v>
      </c>
      <c r="E115" s="192" t="s">
        <v>2946</v>
      </c>
      <c r="F115" s="193" t="s">
        <v>2947</v>
      </c>
      <c r="G115" s="194" t="s">
        <v>2708</v>
      </c>
      <c r="H115" s="195">
        <v>1</v>
      </c>
      <c r="I115" s="196"/>
      <c r="J115" s="197">
        <f t="shared" si="20"/>
        <v>0</v>
      </c>
      <c r="K115" s="193" t="s">
        <v>21</v>
      </c>
      <c r="L115" s="59"/>
      <c r="M115" s="198" t="s">
        <v>21</v>
      </c>
      <c r="N115" s="199" t="s">
        <v>40</v>
      </c>
      <c r="O115" s="40"/>
      <c r="P115" s="200">
        <f t="shared" si="21"/>
        <v>0</v>
      </c>
      <c r="Q115" s="200">
        <v>0</v>
      </c>
      <c r="R115" s="200">
        <f t="shared" si="22"/>
        <v>0</v>
      </c>
      <c r="S115" s="200">
        <v>0</v>
      </c>
      <c r="T115" s="201">
        <f t="shared" si="23"/>
        <v>0</v>
      </c>
      <c r="AR115" s="22" t="s">
        <v>178</v>
      </c>
      <c r="AT115" s="22" t="s">
        <v>173</v>
      </c>
      <c r="AU115" s="22" t="s">
        <v>77</v>
      </c>
      <c r="AY115" s="22" t="s">
        <v>171</v>
      </c>
      <c r="BE115" s="202">
        <f t="shared" si="24"/>
        <v>0</v>
      </c>
      <c r="BF115" s="202">
        <f t="shared" si="25"/>
        <v>0</v>
      </c>
      <c r="BG115" s="202">
        <f t="shared" si="26"/>
        <v>0</v>
      </c>
      <c r="BH115" s="202">
        <f t="shared" si="27"/>
        <v>0</v>
      </c>
      <c r="BI115" s="202">
        <f t="shared" si="28"/>
        <v>0</v>
      </c>
      <c r="BJ115" s="22" t="s">
        <v>77</v>
      </c>
      <c r="BK115" s="202">
        <f t="shared" si="29"/>
        <v>0</v>
      </c>
      <c r="BL115" s="22" t="s">
        <v>178</v>
      </c>
      <c r="BM115" s="22" t="s">
        <v>490</v>
      </c>
    </row>
    <row r="116" spans="2:65" s="1" customFormat="1" ht="22.5" customHeight="1">
      <c r="B116" s="39"/>
      <c r="C116" s="191" t="s">
        <v>321</v>
      </c>
      <c r="D116" s="191" t="s">
        <v>173</v>
      </c>
      <c r="E116" s="192" t="s">
        <v>2948</v>
      </c>
      <c r="F116" s="193" t="s">
        <v>2949</v>
      </c>
      <c r="G116" s="194" t="s">
        <v>2708</v>
      </c>
      <c r="H116" s="195">
        <v>3</v>
      </c>
      <c r="I116" s="196"/>
      <c r="J116" s="197">
        <f t="shared" si="20"/>
        <v>0</v>
      </c>
      <c r="K116" s="193" t="s">
        <v>21</v>
      </c>
      <c r="L116" s="59"/>
      <c r="M116" s="198" t="s">
        <v>21</v>
      </c>
      <c r="N116" s="199" t="s">
        <v>40</v>
      </c>
      <c r="O116" s="40"/>
      <c r="P116" s="200">
        <f t="shared" si="21"/>
        <v>0</v>
      </c>
      <c r="Q116" s="200">
        <v>0</v>
      </c>
      <c r="R116" s="200">
        <f t="shared" si="22"/>
        <v>0</v>
      </c>
      <c r="S116" s="200">
        <v>0</v>
      </c>
      <c r="T116" s="201">
        <f t="shared" si="23"/>
        <v>0</v>
      </c>
      <c r="AR116" s="22" t="s">
        <v>178</v>
      </c>
      <c r="AT116" s="22" t="s">
        <v>173</v>
      </c>
      <c r="AU116" s="22" t="s">
        <v>77</v>
      </c>
      <c r="AY116" s="22" t="s">
        <v>171</v>
      </c>
      <c r="BE116" s="202">
        <f t="shared" si="24"/>
        <v>0</v>
      </c>
      <c r="BF116" s="202">
        <f t="shared" si="25"/>
        <v>0</v>
      </c>
      <c r="BG116" s="202">
        <f t="shared" si="26"/>
        <v>0</v>
      </c>
      <c r="BH116" s="202">
        <f t="shared" si="27"/>
        <v>0</v>
      </c>
      <c r="BI116" s="202">
        <f t="shared" si="28"/>
        <v>0</v>
      </c>
      <c r="BJ116" s="22" t="s">
        <v>77</v>
      </c>
      <c r="BK116" s="202">
        <f t="shared" si="29"/>
        <v>0</v>
      </c>
      <c r="BL116" s="22" t="s">
        <v>178</v>
      </c>
      <c r="BM116" s="22" t="s">
        <v>498</v>
      </c>
    </row>
    <row r="117" spans="2:65" s="1" customFormat="1" ht="22.5" customHeight="1">
      <c r="B117" s="39"/>
      <c r="C117" s="191" t="s">
        <v>327</v>
      </c>
      <c r="D117" s="191" t="s">
        <v>173</v>
      </c>
      <c r="E117" s="192" t="s">
        <v>2950</v>
      </c>
      <c r="F117" s="193" t="s">
        <v>2951</v>
      </c>
      <c r="G117" s="194" t="s">
        <v>2905</v>
      </c>
      <c r="H117" s="195">
        <v>1</v>
      </c>
      <c r="I117" s="196"/>
      <c r="J117" s="197">
        <f t="shared" si="20"/>
        <v>0</v>
      </c>
      <c r="K117" s="193" t="s">
        <v>21</v>
      </c>
      <c r="L117" s="59"/>
      <c r="M117" s="198" t="s">
        <v>21</v>
      </c>
      <c r="N117" s="199" t="s">
        <v>40</v>
      </c>
      <c r="O117" s="40"/>
      <c r="P117" s="200">
        <f t="shared" si="21"/>
        <v>0</v>
      </c>
      <c r="Q117" s="200">
        <v>0</v>
      </c>
      <c r="R117" s="200">
        <f t="shared" si="22"/>
        <v>0</v>
      </c>
      <c r="S117" s="200">
        <v>0</v>
      </c>
      <c r="T117" s="201">
        <f t="shared" si="23"/>
        <v>0</v>
      </c>
      <c r="AR117" s="22" t="s">
        <v>178</v>
      </c>
      <c r="AT117" s="22" t="s">
        <v>173</v>
      </c>
      <c r="AU117" s="22" t="s">
        <v>77</v>
      </c>
      <c r="AY117" s="22" t="s">
        <v>171</v>
      </c>
      <c r="BE117" s="202">
        <f t="shared" si="24"/>
        <v>0</v>
      </c>
      <c r="BF117" s="202">
        <f t="shared" si="25"/>
        <v>0</v>
      </c>
      <c r="BG117" s="202">
        <f t="shared" si="26"/>
        <v>0</v>
      </c>
      <c r="BH117" s="202">
        <f t="shared" si="27"/>
        <v>0</v>
      </c>
      <c r="BI117" s="202">
        <f t="shared" si="28"/>
        <v>0</v>
      </c>
      <c r="BJ117" s="22" t="s">
        <v>77</v>
      </c>
      <c r="BK117" s="202">
        <f t="shared" si="29"/>
        <v>0</v>
      </c>
      <c r="BL117" s="22" t="s">
        <v>178</v>
      </c>
      <c r="BM117" s="22" t="s">
        <v>509</v>
      </c>
    </row>
    <row r="118" spans="2:65" s="1" customFormat="1" ht="22.5" customHeight="1">
      <c r="B118" s="39"/>
      <c r="C118" s="191" t="s">
        <v>327</v>
      </c>
      <c r="D118" s="191" t="s">
        <v>173</v>
      </c>
      <c r="E118" s="192" t="s">
        <v>2952</v>
      </c>
      <c r="F118" s="193" t="s">
        <v>2953</v>
      </c>
      <c r="G118" s="194" t="s">
        <v>2905</v>
      </c>
      <c r="H118" s="195">
        <v>1</v>
      </c>
      <c r="I118" s="196"/>
      <c r="J118" s="197">
        <f t="shared" si="20"/>
        <v>0</v>
      </c>
      <c r="K118" s="193" t="s">
        <v>21</v>
      </c>
      <c r="L118" s="59"/>
      <c r="M118" s="198" t="s">
        <v>21</v>
      </c>
      <c r="N118" s="199" t="s">
        <v>40</v>
      </c>
      <c r="O118" s="40"/>
      <c r="P118" s="200">
        <f t="shared" si="21"/>
        <v>0</v>
      </c>
      <c r="Q118" s="200">
        <v>0</v>
      </c>
      <c r="R118" s="200">
        <f t="shared" si="22"/>
        <v>0</v>
      </c>
      <c r="S118" s="200">
        <v>0</v>
      </c>
      <c r="T118" s="201">
        <f t="shared" si="23"/>
        <v>0</v>
      </c>
      <c r="AR118" s="22" t="s">
        <v>178</v>
      </c>
      <c r="AT118" s="22" t="s">
        <v>173</v>
      </c>
      <c r="AU118" s="22" t="s">
        <v>77</v>
      </c>
      <c r="AY118" s="22" t="s">
        <v>171</v>
      </c>
      <c r="BE118" s="202">
        <f t="shared" si="24"/>
        <v>0</v>
      </c>
      <c r="BF118" s="202">
        <f t="shared" si="25"/>
        <v>0</v>
      </c>
      <c r="BG118" s="202">
        <f t="shared" si="26"/>
        <v>0</v>
      </c>
      <c r="BH118" s="202">
        <f t="shared" si="27"/>
        <v>0</v>
      </c>
      <c r="BI118" s="202">
        <f t="shared" si="28"/>
        <v>0</v>
      </c>
      <c r="BJ118" s="22" t="s">
        <v>77</v>
      </c>
      <c r="BK118" s="202">
        <f t="shared" si="29"/>
        <v>0</v>
      </c>
      <c r="BL118" s="22" t="s">
        <v>178</v>
      </c>
      <c r="BM118" s="22" t="s">
        <v>521</v>
      </c>
    </row>
    <row r="119" spans="2:65" s="1" customFormat="1" ht="22.5" customHeight="1">
      <c r="B119" s="39"/>
      <c r="C119" s="191" t="s">
        <v>333</v>
      </c>
      <c r="D119" s="191" t="s">
        <v>173</v>
      </c>
      <c r="E119" s="192" t="s">
        <v>2954</v>
      </c>
      <c r="F119" s="193" t="s">
        <v>2955</v>
      </c>
      <c r="G119" s="194" t="s">
        <v>2905</v>
      </c>
      <c r="H119" s="195">
        <v>2</v>
      </c>
      <c r="I119" s="196"/>
      <c r="J119" s="197">
        <f t="shared" si="20"/>
        <v>0</v>
      </c>
      <c r="K119" s="193" t="s">
        <v>21</v>
      </c>
      <c r="L119" s="59"/>
      <c r="M119" s="198" t="s">
        <v>21</v>
      </c>
      <c r="N119" s="199" t="s">
        <v>40</v>
      </c>
      <c r="O119" s="40"/>
      <c r="P119" s="200">
        <f t="shared" si="21"/>
        <v>0</v>
      </c>
      <c r="Q119" s="200">
        <v>0</v>
      </c>
      <c r="R119" s="200">
        <f t="shared" si="22"/>
        <v>0</v>
      </c>
      <c r="S119" s="200">
        <v>0</v>
      </c>
      <c r="T119" s="201">
        <f t="shared" si="23"/>
        <v>0</v>
      </c>
      <c r="AR119" s="22" t="s">
        <v>178</v>
      </c>
      <c r="AT119" s="22" t="s">
        <v>173</v>
      </c>
      <c r="AU119" s="22" t="s">
        <v>77</v>
      </c>
      <c r="AY119" s="22" t="s">
        <v>171</v>
      </c>
      <c r="BE119" s="202">
        <f t="shared" si="24"/>
        <v>0</v>
      </c>
      <c r="BF119" s="202">
        <f t="shared" si="25"/>
        <v>0</v>
      </c>
      <c r="BG119" s="202">
        <f t="shared" si="26"/>
        <v>0</v>
      </c>
      <c r="BH119" s="202">
        <f t="shared" si="27"/>
        <v>0</v>
      </c>
      <c r="BI119" s="202">
        <f t="shared" si="28"/>
        <v>0</v>
      </c>
      <c r="BJ119" s="22" t="s">
        <v>77</v>
      </c>
      <c r="BK119" s="202">
        <f t="shared" si="29"/>
        <v>0</v>
      </c>
      <c r="BL119" s="22" t="s">
        <v>178</v>
      </c>
      <c r="BM119" s="22" t="s">
        <v>534</v>
      </c>
    </row>
    <row r="120" spans="2:65" s="1" customFormat="1" ht="22.5" customHeight="1">
      <c r="B120" s="39"/>
      <c r="C120" s="191" t="s">
        <v>337</v>
      </c>
      <c r="D120" s="191" t="s">
        <v>173</v>
      </c>
      <c r="E120" s="192" t="s">
        <v>2956</v>
      </c>
      <c r="F120" s="193" t="s">
        <v>2957</v>
      </c>
      <c r="G120" s="194" t="s">
        <v>2905</v>
      </c>
      <c r="H120" s="195">
        <v>2</v>
      </c>
      <c r="I120" s="196"/>
      <c r="J120" s="197">
        <f t="shared" si="20"/>
        <v>0</v>
      </c>
      <c r="K120" s="193" t="s">
        <v>21</v>
      </c>
      <c r="L120" s="59"/>
      <c r="M120" s="198" t="s">
        <v>21</v>
      </c>
      <c r="N120" s="199" t="s">
        <v>40</v>
      </c>
      <c r="O120" s="40"/>
      <c r="P120" s="200">
        <f t="shared" si="21"/>
        <v>0</v>
      </c>
      <c r="Q120" s="200">
        <v>0</v>
      </c>
      <c r="R120" s="200">
        <f t="shared" si="22"/>
        <v>0</v>
      </c>
      <c r="S120" s="200">
        <v>0</v>
      </c>
      <c r="T120" s="201">
        <f t="shared" si="23"/>
        <v>0</v>
      </c>
      <c r="AR120" s="22" t="s">
        <v>178</v>
      </c>
      <c r="AT120" s="22" t="s">
        <v>173</v>
      </c>
      <c r="AU120" s="22" t="s">
        <v>77</v>
      </c>
      <c r="AY120" s="22" t="s">
        <v>171</v>
      </c>
      <c r="BE120" s="202">
        <f t="shared" si="24"/>
        <v>0</v>
      </c>
      <c r="BF120" s="202">
        <f t="shared" si="25"/>
        <v>0</v>
      </c>
      <c r="BG120" s="202">
        <f t="shared" si="26"/>
        <v>0</v>
      </c>
      <c r="BH120" s="202">
        <f t="shared" si="27"/>
        <v>0</v>
      </c>
      <c r="BI120" s="202">
        <f t="shared" si="28"/>
        <v>0</v>
      </c>
      <c r="BJ120" s="22" t="s">
        <v>77</v>
      </c>
      <c r="BK120" s="202">
        <f t="shared" si="29"/>
        <v>0</v>
      </c>
      <c r="BL120" s="22" t="s">
        <v>178</v>
      </c>
      <c r="BM120" s="22" t="s">
        <v>543</v>
      </c>
    </row>
    <row r="121" spans="2:65" s="10" customFormat="1" ht="37.35" customHeight="1">
      <c r="B121" s="174"/>
      <c r="C121" s="175"/>
      <c r="D121" s="188" t="s">
        <v>68</v>
      </c>
      <c r="E121" s="246" t="s">
        <v>2958</v>
      </c>
      <c r="F121" s="246" t="s">
        <v>2959</v>
      </c>
      <c r="G121" s="175"/>
      <c r="H121" s="175"/>
      <c r="I121" s="178"/>
      <c r="J121" s="247">
        <f>BK121</f>
        <v>0</v>
      </c>
      <c r="K121" s="175"/>
      <c r="L121" s="180"/>
      <c r="M121" s="181"/>
      <c r="N121" s="182"/>
      <c r="O121" s="182"/>
      <c r="P121" s="183">
        <f>SUM(P122:P133)</f>
        <v>0</v>
      </c>
      <c r="Q121" s="182"/>
      <c r="R121" s="183">
        <f>SUM(R122:R133)</f>
        <v>0</v>
      </c>
      <c r="S121" s="182"/>
      <c r="T121" s="184">
        <f>SUM(T122:T133)</f>
        <v>0</v>
      </c>
      <c r="AR121" s="185" t="s">
        <v>77</v>
      </c>
      <c r="AT121" s="186" t="s">
        <v>68</v>
      </c>
      <c r="AU121" s="186" t="s">
        <v>69</v>
      </c>
      <c r="AY121" s="185" t="s">
        <v>171</v>
      </c>
      <c r="BK121" s="187">
        <f>SUM(BK122:BK133)</f>
        <v>0</v>
      </c>
    </row>
    <row r="122" spans="2:65" s="1" customFormat="1" ht="22.5" customHeight="1">
      <c r="B122" s="39"/>
      <c r="C122" s="191" t="s">
        <v>350</v>
      </c>
      <c r="D122" s="191" t="s">
        <v>173</v>
      </c>
      <c r="E122" s="192" t="s">
        <v>2960</v>
      </c>
      <c r="F122" s="193" t="s">
        <v>2961</v>
      </c>
      <c r="G122" s="194" t="s">
        <v>411</v>
      </c>
      <c r="H122" s="195">
        <v>30</v>
      </c>
      <c r="I122" s="196"/>
      <c r="J122" s="197">
        <f t="shared" ref="J122:J133" si="30">ROUND(I122*H122,2)</f>
        <v>0</v>
      </c>
      <c r="K122" s="193" t="s">
        <v>21</v>
      </c>
      <c r="L122" s="59"/>
      <c r="M122" s="198" t="s">
        <v>21</v>
      </c>
      <c r="N122" s="199" t="s">
        <v>40</v>
      </c>
      <c r="O122" s="40"/>
      <c r="P122" s="200">
        <f t="shared" ref="P122:P133" si="31">O122*H122</f>
        <v>0</v>
      </c>
      <c r="Q122" s="200">
        <v>0</v>
      </c>
      <c r="R122" s="200">
        <f t="shared" ref="R122:R133" si="32">Q122*H122</f>
        <v>0</v>
      </c>
      <c r="S122" s="200">
        <v>0</v>
      </c>
      <c r="T122" s="201">
        <f t="shared" ref="T122:T133" si="33">S122*H122</f>
        <v>0</v>
      </c>
      <c r="AR122" s="22" t="s">
        <v>178</v>
      </c>
      <c r="AT122" s="22" t="s">
        <v>173</v>
      </c>
      <c r="AU122" s="22" t="s">
        <v>77</v>
      </c>
      <c r="AY122" s="22" t="s">
        <v>171</v>
      </c>
      <c r="BE122" s="202">
        <f t="shared" ref="BE122:BE133" si="34">IF(N122="základní",J122,0)</f>
        <v>0</v>
      </c>
      <c r="BF122" s="202">
        <f t="shared" ref="BF122:BF133" si="35">IF(N122="snížená",J122,0)</f>
        <v>0</v>
      </c>
      <c r="BG122" s="202">
        <f t="shared" ref="BG122:BG133" si="36">IF(N122="zákl. přenesená",J122,0)</f>
        <v>0</v>
      </c>
      <c r="BH122" s="202">
        <f t="shared" ref="BH122:BH133" si="37">IF(N122="sníž. přenesená",J122,0)</f>
        <v>0</v>
      </c>
      <c r="BI122" s="202">
        <f t="shared" ref="BI122:BI133" si="38">IF(N122="nulová",J122,0)</f>
        <v>0</v>
      </c>
      <c r="BJ122" s="22" t="s">
        <v>77</v>
      </c>
      <c r="BK122" s="202">
        <f t="shared" ref="BK122:BK133" si="39">ROUND(I122*H122,2)</f>
        <v>0</v>
      </c>
      <c r="BL122" s="22" t="s">
        <v>178</v>
      </c>
      <c r="BM122" s="22" t="s">
        <v>551</v>
      </c>
    </row>
    <row r="123" spans="2:65" s="1" customFormat="1" ht="22.5" customHeight="1">
      <c r="B123" s="39"/>
      <c r="C123" s="191" t="s">
        <v>360</v>
      </c>
      <c r="D123" s="191" t="s">
        <v>173</v>
      </c>
      <c r="E123" s="192" t="s">
        <v>2962</v>
      </c>
      <c r="F123" s="193" t="s">
        <v>2963</v>
      </c>
      <c r="G123" s="194" t="s">
        <v>411</v>
      </c>
      <c r="H123" s="195">
        <v>40</v>
      </c>
      <c r="I123" s="196"/>
      <c r="J123" s="197">
        <f t="shared" si="30"/>
        <v>0</v>
      </c>
      <c r="K123" s="193" t="s">
        <v>21</v>
      </c>
      <c r="L123" s="59"/>
      <c r="M123" s="198" t="s">
        <v>21</v>
      </c>
      <c r="N123" s="199" t="s">
        <v>40</v>
      </c>
      <c r="O123" s="40"/>
      <c r="P123" s="200">
        <f t="shared" si="31"/>
        <v>0</v>
      </c>
      <c r="Q123" s="200">
        <v>0</v>
      </c>
      <c r="R123" s="200">
        <f t="shared" si="32"/>
        <v>0</v>
      </c>
      <c r="S123" s="200">
        <v>0</v>
      </c>
      <c r="T123" s="201">
        <f t="shared" si="33"/>
        <v>0</v>
      </c>
      <c r="AR123" s="22" t="s">
        <v>178</v>
      </c>
      <c r="AT123" s="22" t="s">
        <v>173</v>
      </c>
      <c r="AU123" s="22" t="s">
        <v>77</v>
      </c>
      <c r="AY123" s="22" t="s">
        <v>171</v>
      </c>
      <c r="BE123" s="202">
        <f t="shared" si="34"/>
        <v>0</v>
      </c>
      <c r="BF123" s="202">
        <f t="shared" si="35"/>
        <v>0</v>
      </c>
      <c r="BG123" s="202">
        <f t="shared" si="36"/>
        <v>0</v>
      </c>
      <c r="BH123" s="202">
        <f t="shared" si="37"/>
        <v>0</v>
      </c>
      <c r="BI123" s="202">
        <f t="shared" si="38"/>
        <v>0</v>
      </c>
      <c r="BJ123" s="22" t="s">
        <v>77</v>
      </c>
      <c r="BK123" s="202">
        <f t="shared" si="39"/>
        <v>0</v>
      </c>
      <c r="BL123" s="22" t="s">
        <v>178</v>
      </c>
      <c r="BM123" s="22" t="s">
        <v>593</v>
      </c>
    </row>
    <row r="124" spans="2:65" s="1" customFormat="1" ht="22.5" customHeight="1">
      <c r="B124" s="39"/>
      <c r="C124" s="191" t="s">
        <v>360</v>
      </c>
      <c r="D124" s="191" t="s">
        <v>173</v>
      </c>
      <c r="E124" s="192" t="s">
        <v>2964</v>
      </c>
      <c r="F124" s="193" t="s">
        <v>2965</v>
      </c>
      <c r="G124" s="194" t="s">
        <v>411</v>
      </c>
      <c r="H124" s="195">
        <v>40</v>
      </c>
      <c r="I124" s="196"/>
      <c r="J124" s="197">
        <f t="shared" si="30"/>
        <v>0</v>
      </c>
      <c r="K124" s="193" t="s">
        <v>21</v>
      </c>
      <c r="L124" s="59"/>
      <c r="M124" s="198" t="s">
        <v>21</v>
      </c>
      <c r="N124" s="199" t="s">
        <v>40</v>
      </c>
      <c r="O124" s="40"/>
      <c r="P124" s="200">
        <f t="shared" si="31"/>
        <v>0</v>
      </c>
      <c r="Q124" s="200">
        <v>0</v>
      </c>
      <c r="R124" s="200">
        <f t="shared" si="32"/>
        <v>0</v>
      </c>
      <c r="S124" s="200">
        <v>0</v>
      </c>
      <c r="T124" s="201">
        <f t="shared" si="33"/>
        <v>0</v>
      </c>
      <c r="AR124" s="22" t="s">
        <v>178</v>
      </c>
      <c r="AT124" s="22" t="s">
        <v>173</v>
      </c>
      <c r="AU124" s="22" t="s">
        <v>77</v>
      </c>
      <c r="AY124" s="22" t="s">
        <v>171</v>
      </c>
      <c r="BE124" s="202">
        <f t="shared" si="34"/>
        <v>0</v>
      </c>
      <c r="BF124" s="202">
        <f t="shared" si="35"/>
        <v>0</v>
      </c>
      <c r="BG124" s="202">
        <f t="shared" si="36"/>
        <v>0</v>
      </c>
      <c r="BH124" s="202">
        <f t="shared" si="37"/>
        <v>0</v>
      </c>
      <c r="BI124" s="202">
        <f t="shared" si="38"/>
        <v>0</v>
      </c>
      <c r="BJ124" s="22" t="s">
        <v>77</v>
      </c>
      <c r="BK124" s="202">
        <f t="shared" si="39"/>
        <v>0</v>
      </c>
      <c r="BL124" s="22" t="s">
        <v>178</v>
      </c>
      <c r="BM124" s="22" t="s">
        <v>603</v>
      </c>
    </row>
    <row r="125" spans="2:65" s="1" customFormat="1" ht="22.5" customHeight="1">
      <c r="B125" s="39"/>
      <c r="C125" s="191" t="s">
        <v>419</v>
      </c>
      <c r="D125" s="191" t="s">
        <v>173</v>
      </c>
      <c r="E125" s="192" t="s">
        <v>2966</v>
      </c>
      <c r="F125" s="193" t="s">
        <v>2967</v>
      </c>
      <c r="G125" s="194" t="s">
        <v>411</v>
      </c>
      <c r="H125" s="195">
        <v>25</v>
      </c>
      <c r="I125" s="196"/>
      <c r="J125" s="197">
        <f t="shared" si="30"/>
        <v>0</v>
      </c>
      <c r="K125" s="193" t="s">
        <v>21</v>
      </c>
      <c r="L125" s="59"/>
      <c r="M125" s="198" t="s">
        <v>21</v>
      </c>
      <c r="N125" s="199" t="s">
        <v>40</v>
      </c>
      <c r="O125" s="40"/>
      <c r="P125" s="200">
        <f t="shared" si="31"/>
        <v>0</v>
      </c>
      <c r="Q125" s="200">
        <v>0</v>
      </c>
      <c r="R125" s="200">
        <f t="shared" si="32"/>
        <v>0</v>
      </c>
      <c r="S125" s="200">
        <v>0</v>
      </c>
      <c r="T125" s="201">
        <f t="shared" si="33"/>
        <v>0</v>
      </c>
      <c r="AR125" s="22" t="s">
        <v>178</v>
      </c>
      <c r="AT125" s="22" t="s">
        <v>173</v>
      </c>
      <c r="AU125" s="22" t="s">
        <v>77</v>
      </c>
      <c r="AY125" s="22" t="s">
        <v>171</v>
      </c>
      <c r="BE125" s="202">
        <f t="shared" si="34"/>
        <v>0</v>
      </c>
      <c r="BF125" s="202">
        <f t="shared" si="35"/>
        <v>0</v>
      </c>
      <c r="BG125" s="202">
        <f t="shared" si="36"/>
        <v>0</v>
      </c>
      <c r="BH125" s="202">
        <f t="shared" si="37"/>
        <v>0</v>
      </c>
      <c r="BI125" s="202">
        <f t="shared" si="38"/>
        <v>0</v>
      </c>
      <c r="BJ125" s="22" t="s">
        <v>77</v>
      </c>
      <c r="BK125" s="202">
        <f t="shared" si="39"/>
        <v>0</v>
      </c>
      <c r="BL125" s="22" t="s">
        <v>178</v>
      </c>
      <c r="BM125" s="22" t="s">
        <v>613</v>
      </c>
    </row>
    <row r="126" spans="2:65" s="1" customFormat="1" ht="22.5" customHeight="1">
      <c r="B126" s="39"/>
      <c r="C126" s="191" t="s">
        <v>425</v>
      </c>
      <c r="D126" s="191" t="s">
        <v>173</v>
      </c>
      <c r="E126" s="192" t="s">
        <v>2968</v>
      </c>
      <c r="F126" s="193" t="s">
        <v>2969</v>
      </c>
      <c r="G126" s="194" t="s">
        <v>411</v>
      </c>
      <c r="H126" s="195">
        <v>40</v>
      </c>
      <c r="I126" s="196"/>
      <c r="J126" s="197">
        <f t="shared" si="30"/>
        <v>0</v>
      </c>
      <c r="K126" s="193" t="s">
        <v>21</v>
      </c>
      <c r="L126" s="59"/>
      <c r="M126" s="198" t="s">
        <v>21</v>
      </c>
      <c r="N126" s="199" t="s">
        <v>40</v>
      </c>
      <c r="O126" s="40"/>
      <c r="P126" s="200">
        <f t="shared" si="31"/>
        <v>0</v>
      </c>
      <c r="Q126" s="200">
        <v>0</v>
      </c>
      <c r="R126" s="200">
        <f t="shared" si="32"/>
        <v>0</v>
      </c>
      <c r="S126" s="200">
        <v>0</v>
      </c>
      <c r="T126" s="201">
        <f t="shared" si="33"/>
        <v>0</v>
      </c>
      <c r="AR126" s="22" t="s">
        <v>178</v>
      </c>
      <c r="AT126" s="22" t="s">
        <v>173</v>
      </c>
      <c r="AU126" s="22" t="s">
        <v>77</v>
      </c>
      <c r="AY126" s="22" t="s">
        <v>171</v>
      </c>
      <c r="BE126" s="202">
        <f t="shared" si="34"/>
        <v>0</v>
      </c>
      <c r="BF126" s="202">
        <f t="shared" si="35"/>
        <v>0</v>
      </c>
      <c r="BG126" s="202">
        <f t="shared" si="36"/>
        <v>0</v>
      </c>
      <c r="BH126" s="202">
        <f t="shared" si="37"/>
        <v>0</v>
      </c>
      <c r="BI126" s="202">
        <f t="shared" si="38"/>
        <v>0</v>
      </c>
      <c r="BJ126" s="22" t="s">
        <v>77</v>
      </c>
      <c r="BK126" s="202">
        <f t="shared" si="39"/>
        <v>0</v>
      </c>
      <c r="BL126" s="22" t="s">
        <v>178</v>
      </c>
      <c r="BM126" s="22" t="s">
        <v>621</v>
      </c>
    </row>
    <row r="127" spans="2:65" s="1" customFormat="1" ht="22.5" customHeight="1">
      <c r="B127" s="39"/>
      <c r="C127" s="191" t="s">
        <v>432</v>
      </c>
      <c r="D127" s="191" t="s">
        <v>173</v>
      </c>
      <c r="E127" s="192" t="s">
        <v>2970</v>
      </c>
      <c r="F127" s="193" t="s">
        <v>2971</v>
      </c>
      <c r="G127" s="194" t="s">
        <v>411</v>
      </c>
      <c r="H127" s="195">
        <v>138</v>
      </c>
      <c r="I127" s="196"/>
      <c r="J127" s="197">
        <f t="shared" si="30"/>
        <v>0</v>
      </c>
      <c r="K127" s="193" t="s">
        <v>21</v>
      </c>
      <c r="L127" s="59"/>
      <c r="M127" s="198" t="s">
        <v>21</v>
      </c>
      <c r="N127" s="199" t="s">
        <v>40</v>
      </c>
      <c r="O127" s="40"/>
      <c r="P127" s="200">
        <f t="shared" si="31"/>
        <v>0</v>
      </c>
      <c r="Q127" s="200">
        <v>0</v>
      </c>
      <c r="R127" s="200">
        <f t="shared" si="32"/>
        <v>0</v>
      </c>
      <c r="S127" s="200">
        <v>0</v>
      </c>
      <c r="T127" s="201">
        <f t="shared" si="33"/>
        <v>0</v>
      </c>
      <c r="AR127" s="22" t="s">
        <v>178</v>
      </c>
      <c r="AT127" s="22" t="s">
        <v>173</v>
      </c>
      <c r="AU127" s="22" t="s">
        <v>77</v>
      </c>
      <c r="AY127" s="22" t="s">
        <v>171</v>
      </c>
      <c r="BE127" s="202">
        <f t="shared" si="34"/>
        <v>0</v>
      </c>
      <c r="BF127" s="202">
        <f t="shared" si="35"/>
        <v>0</v>
      </c>
      <c r="BG127" s="202">
        <f t="shared" si="36"/>
        <v>0</v>
      </c>
      <c r="BH127" s="202">
        <f t="shared" si="37"/>
        <v>0</v>
      </c>
      <c r="BI127" s="202">
        <f t="shared" si="38"/>
        <v>0</v>
      </c>
      <c r="BJ127" s="22" t="s">
        <v>77</v>
      </c>
      <c r="BK127" s="202">
        <f t="shared" si="39"/>
        <v>0</v>
      </c>
      <c r="BL127" s="22" t="s">
        <v>178</v>
      </c>
      <c r="BM127" s="22" t="s">
        <v>633</v>
      </c>
    </row>
    <row r="128" spans="2:65" s="1" customFormat="1" ht="22.5" customHeight="1">
      <c r="B128" s="39"/>
      <c r="C128" s="191" t="s">
        <v>438</v>
      </c>
      <c r="D128" s="191" t="s">
        <v>173</v>
      </c>
      <c r="E128" s="192" t="s">
        <v>2972</v>
      </c>
      <c r="F128" s="193" t="s">
        <v>2973</v>
      </c>
      <c r="G128" s="194" t="s">
        <v>411</v>
      </c>
      <c r="H128" s="195">
        <v>120</v>
      </c>
      <c r="I128" s="196"/>
      <c r="J128" s="197">
        <f t="shared" si="30"/>
        <v>0</v>
      </c>
      <c r="K128" s="193" t="s">
        <v>21</v>
      </c>
      <c r="L128" s="59"/>
      <c r="M128" s="198" t="s">
        <v>21</v>
      </c>
      <c r="N128" s="199" t="s">
        <v>40</v>
      </c>
      <c r="O128" s="40"/>
      <c r="P128" s="200">
        <f t="shared" si="31"/>
        <v>0</v>
      </c>
      <c r="Q128" s="200">
        <v>0</v>
      </c>
      <c r="R128" s="200">
        <f t="shared" si="32"/>
        <v>0</v>
      </c>
      <c r="S128" s="200">
        <v>0</v>
      </c>
      <c r="T128" s="201">
        <f t="shared" si="33"/>
        <v>0</v>
      </c>
      <c r="AR128" s="22" t="s">
        <v>178</v>
      </c>
      <c r="AT128" s="22" t="s">
        <v>173</v>
      </c>
      <c r="AU128" s="22" t="s">
        <v>77</v>
      </c>
      <c r="AY128" s="22" t="s">
        <v>171</v>
      </c>
      <c r="BE128" s="202">
        <f t="shared" si="34"/>
        <v>0</v>
      </c>
      <c r="BF128" s="202">
        <f t="shared" si="35"/>
        <v>0</v>
      </c>
      <c r="BG128" s="202">
        <f t="shared" si="36"/>
        <v>0</v>
      </c>
      <c r="BH128" s="202">
        <f t="shared" si="37"/>
        <v>0</v>
      </c>
      <c r="BI128" s="202">
        <f t="shared" si="38"/>
        <v>0</v>
      </c>
      <c r="BJ128" s="22" t="s">
        <v>77</v>
      </c>
      <c r="BK128" s="202">
        <f t="shared" si="39"/>
        <v>0</v>
      </c>
      <c r="BL128" s="22" t="s">
        <v>178</v>
      </c>
      <c r="BM128" s="22" t="s">
        <v>643</v>
      </c>
    </row>
    <row r="129" spans="2:65" s="1" customFormat="1" ht="22.5" customHeight="1">
      <c r="B129" s="39"/>
      <c r="C129" s="191" t="s">
        <v>438</v>
      </c>
      <c r="D129" s="191" t="s">
        <v>173</v>
      </c>
      <c r="E129" s="192" t="s">
        <v>2974</v>
      </c>
      <c r="F129" s="193" t="s">
        <v>2975</v>
      </c>
      <c r="G129" s="194" t="s">
        <v>411</v>
      </c>
      <c r="H129" s="195">
        <v>40</v>
      </c>
      <c r="I129" s="196"/>
      <c r="J129" s="197">
        <f t="shared" si="30"/>
        <v>0</v>
      </c>
      <c r="K129" s="193" t="s">
        <v>21</v>
      </c>
      <c r="L129" s="59"/>
      <c r="M129" s="198" t="s">
        <v>21</v>
      </c>
      <c r="N129" s="199" t="s">
        <v>40</v>
      </c>
      <c r="O129" s="40"/>
      <c r="P129" s="200">
        <f t="shared" si="31"/>
        <v>0</v>
      </c>
      <c r="Q129" s="200">
        <v>0</v>
      </c>
      <c r="R129" s="200">
        <f t="shared" si="32"/>
        <v>0</v>
      </c>
      <c r="S129" s="200">
        <v>0</v>
      </c>
      <c r="T129" s="201">
        <f t="shared" si="33"/>
        <v>0</v>
      </c>
      <c r="AR129" s="22" t="s">
        <v>178</v>
      </c>
      <c r="AT129" s="22" t="s">
        <v>173</v>
      </c>
      <c r="AU129" s="22" t="s">
        <v>77</v>
      </c>
      <c r="AY129" s="22" t="s">
        <v>171</v>
      </c>
      <c r="BE129" s="202">
        <f t="shared" si="34"/>
        <v>0</v>
      </c>
      <c r="BF129" s="202">
        <f t="shared" si="35"/>
        <v>0</v>
      </c>
      <c r="BG129" s="202">
        <f t="shared" si="36"/>
        <v>0</v>
      </c>
      <c r="BH129" s="202">
        <f t="shared" si="37"/>
        <v>0</v>
      </c>
      <c r="BI129" s="202">
        <f t="shared" si="38"/>
        <v>0</v>
      </c>
      <c r="BJ129" s="22" t="s">
        <v>77</v>
      </c>
      <c r="BK129" s="202">
        <f t="shared" si="39"/>
        <v>0</v>
      </c>
      <c r="BL129" s="22" t="s">
        <v>178</v>
      </c>
      <c r="BM129" s="22" t="s">
        <v>652</v>
      </c>
    </row>
    <row r="130" spans="2:65" s="1" customFormat="1" ht="22.5" customHeight="1">
      <c r="B130" s="39"/>
      <c r="C130" s="191" t="s">
        <v>438</v>
      </c>
      <c r="D130" s="191" t="s">
        <v>173</v>
      </c>
      <c r="E130" s="192" t="s">
        <v>2976</v>
      </c>
      <c r="F130" s="193" t="s">
        <v>2977</v>
      </c>
      <c r="G130" s="194" t="s">
        <v>411</v>
      </c>
      <c r="H130" s="195">
        <v>200</v>
      </c>
      <c r="I130" s="196"/>
      <c r="J130" s="197">
        <f t="shared" si="30"/>
        <v>0</v>
      </c>
      <c r="K130" s="193" t="s">
        <v>21</v>
      </c>
      <c r="L130" s="59"/>
      <c r="M130" s="198" t="s">
        <v>21</v>
      </c>
      <c r="N130" s="199" t="s">
        <v>40</v>
      </c>
      <c r="O130" s="40"/>
      <c r="P130" s="200">
        <f t="shared" si="31"/>
        <v>0</v>
      </c>
      <c r="Q130" s="200">
        <v>0</v>
      </c>
      <c r="R130" s="200">
        <f t="shared" si="32"/>
        <v>0</v>
      </c>
      <c r="S130" s="200">
        <v>0</v>
      </c>
      <c r="T130" s="201">
        <f t="shared" si="33"/>
        <v>0</v>
      </c>
      <c r="AR130" s="22" t="s">
        <v>178</v>
      </c>
      <c r="AT130" s="22" t="s">
        <v>173</v>
      </c>
      <c r="AU130" s="22" t="s">
        <v>77</v>
      </c>
      <c r="AY130" s="22" t="s">
        <v>171</v>
      </c>
      <c r="BE130" s="202">
        <f t="shared" si="34"/>
        <v>0</v>
      </c>
      <c r="BF130" s="202">
        <f t="shared" si="35"/>
        <v>0</v>
      </c>
      <c r="BG130" s="202">
        <f t="shared" si="36"/>
        <v>0</v>
      </c>
      <c r="BH130" s="202">
        <f t="shared" si="37"/>
        <v>0</v>
      </c>
      <c r="BI130" s="202">
        <f t="shared" si="38"/>
        <v>0</v>
      </c>
      <c r="BJ130" s="22" t="s">
        <v>77</v>
      </c>
      <c r="BK130" s="202">
        <f t="shared" si="39"/>
        <v>0</v>
      </c>
      <c r="BL130" s="22" t="s">
        <v>178</v>
      </c>
      <c r="BM130" s="22" t="s">
        <v>661</v>
      </c>
    </row>
    <row r="131" spans="2:65" s="1" customFormat="1" ht="22.5" customHeight="1">
      <c r="B131" s="39"/>
      <c r="C131" s="191" t="s">
        <v>438</v>
      </c>
      <c r="D131" s="191" t="s">
        <v>173</v>
      </c>
      <c r="E131" s="192" t="s">
        <v>2978</v>
      </c>
      <c r="F131" s="193" t="s">
        <v>2979</v>
      </c>
      <c r="G131" s="194" t="s">
        <v>411</v>
      </c>
      <c r="H131" s="195">
        <v>50</v>
      </c>
      <c r="I131" s="196"/>
      <c r="J131" s="197">
        <f t="shared" si="30"/>
        <v>0</v>
      </c>
      <c r="K131" s="193" t="s">
        <v>21</v>
      </c>
      <c r="L131" s="59"/>
      <c r="M131" s="198" t="s">
        <v>21</v>
      </c>
      <c r="N131" s="199" t="s">
        <v>40</v>
      </c>
      <c r="O131" s="40"/>
      <c r="P131" s="200">
        <f t="shared" si="31"/>
        <v>0</v>
      </c>
      <c r="Q131" s="200">
        <v>0</v>
      </c>
      <c r="R131" s="200">
        <f t="shared" si="32"/>
        <v>0</v>
      </c>
      <c r="S131" s="200">
        <v>0</v>
      </c>
      <c r="T131" s="201">
        <f t="shared" si="33"/>
        <v>0</v>
      </c>
      <c r="AR131" s="22" t="s">
        <v>178</v>
      </c>
      <c r="AT131" s="22" t="s">
        <v>173</v>
      </c>
      <c r="AU131" s="22" t="s">
        <v>77</v>
      </c>
      <c r="AY131" s="22" t="s">
        <v>171</v>
      </c>
      <c r="BE131" s="202">
        <f t="shared" si="34"/>
        <v>0</v>
      </c>
      <c r="BF131" s="202">
        <f t="shared" si="35"/>
        <v>0</v>
      </c>
      <c r="BG131" s="202">
        <f t="shared" si="36"/>
        <v>0</v>
      </c>
      <c r="BH131" s="202">
        <f t="shared" si="37"/>
        <v>0</v>
      </c>
      <c r="BI131" s="202">
        <f t="shared" si="38"/>
        <v>0</v>
      </c>
      <c r="BJ131" s="22" t="s">
        <v>77</v>
      </c>
      <c r="BK131" s="202">
        <f t="shared" si="39"/>
        <v>0</v>
      </c>
      <c r="BL131" s="22" t="s">
        <v>178</v>
      </c>
      <c r="BM131" s="22" t="s">
        <v>706</v>
      </c>
    </row>
    <row r="132" spans="2:65" s="1" customFormat="1" ht="22.5" customHeight="1">
      <c r="B132" s="39"/>
      <c r="C132" s="191" t="s">
        <v>438</v>
      </c>
      <c r="D132" s="191" t="s">
        <v>173</v>
      </c>
      <c r="E132" s="192" t="s">
        <v>2980</v>
      </c>
      <c r="F132" s="193" t="s">
        <v>2981</v>
      </c>
      <c r="G132" s="194" t="s">
        <v>411</v>
      </c>
      <c r="H132" s="195">
        <v>50</v>
      </c>
      <c r="I132" s="196"/>
      <c r="J132" s="197">
        <f t="shared" si="30"/>
        <v>0</v>
      </c>
      <c r="K132" s="193" t="s">
        <v>21</v>
      </c>
      <c r="L132" s="59"/>
      <c r="M132" s="198" t="s">
        <v>21</v>
      </c>
      <c r="N132" s="199" t="s">
        <v>40</v>
      </c>
      <c r="O132" s="40"/>
      <c r="P132" s="200">
        <f t="shared" si="31"/>
        <v>0</v>
      </c>
      <c r="Q132" s="200">
        <v>0</v>
      </c>
      <c r="R132" s="200">
        <f t="shared" si="32"/>
        <v>0</v>
      </c>
      <c r="S132" s="200">
        <v>0</v>
      </c>
      <c r="T132" s="201">
        <f t="shared" si="33"/>
        <v>0</v>
      </c>
      <c r="AR132" s="22" t="s">
        <v>178</v>
      </c>
      <c r="AT132" s="22" t="s">
        <v>173</v>
      </c>
      <c r="AU132" s="22" t="s">
        <v>77</v>
      </c>
      <c r="AY132" s="22" t="s">
        <v>171</v>
      </c>
      <c r="BE132" s="202">
        <f t="shared" si="34"/>
        <v>0</v>
      </c>
      <c r="BF132" s="202">
        <f t="shared" si="35"/>
        <v>0</v>
      </c>
      <c r="BG132" s="202">
        <f t="shared" si="36"/>
        <v>0</v>
      </c>
      <c r="BH132" s="202">
        <f t="shared" si="37"/>
        <v>0</v>
      </c>
      <c r="BI132" s="202">
        <f t="shared" si="38"/>
        <v>0</v>
      </c>
      <c r="BJ132" s="22" t="s">
        <v>77</v>
      </c>
      <c r="BK132" s="202">
        <f t="shared" si="39"/>
        <v>0</v>
      </c>
      <c r="BL132" s="22" t="s">
        <v>178</v>
      </c>
      <c r="BM132" s="22" t="s">
        <v>733</v>
      </c>
    </row>
    <row r="133" spans="2:65" s="1" customFormat="1" ht="22.5" customHeight="1">
      <c r="B133" s="39"/>
      <c r="C133" s="191" t="s">
        <v>474</v>
      </c>
      <c r="D133" s="191" t="s">
        <v>173</v>
      </c>
      <c r="E133" s="192" t="s">
        <v>2982</v>
      </c>
      <c r="F133" s="193" t="s">
        <v>2983</v>
      </c>
      <c r="G133" s="194" t="s">
        <v>411</v>
      </c>
      <c r="H133" s="195">
        <v>563</v>
      </c>
      <c r="I133" s="196"/>
      <c r="J133" s="197">
        <f t="shared" si="30"/>
        <v>0</v>
      </c>
      <c r="K133" s="193" t="s">
        <v>21</v>
      </c>
      <c r="L133" s="59"/>
      <c r="M133" s="198" t="s">
        <v>21</v>
      </c>
      <c r="N133" s="199" t="s">
        <v>40</v>
      </c>
      <c r="O133" s="40"/>
      <c r="P133" s="200">
        <f t="shared" si="31"/>
        <v>0</v>
      </c>
      <c r="Q133" s="200">
        <v>0</v>
      </c>
      <c r="R133" s="200">
        <f t="shared" si="32"/>
        <v>0</v>
      </c>
      <c r="S133" s="200">
        <v>0</v>
      </c>
      <c r="T133" s="201">
        <f t="shared" si="33"/>
        <v>0</v>
      </c>
      <c r="AR133" s="22" t="s">
        <v>178</v>
      </c>
      <c r="AT133" s="22" t="s">
        <v>173</v>
      </c>
      <c r="AU133" s="22" t="s">
        <v>77</v>
      </c>
      <c r="AY133" s="22" t="s">
        <v>171</v>
      </c>
      <c r="BE133" s="202">
        <f t="shared" si="34"/>
        <v>0</v>
      </c>
      <c r="BF133" s="202">
        <f t="shared" si="35"/>
        <v>0</v>
      </c>
      <c r="BG133" s="202">
        <f t="shared" si="36"/>
        <v>0</v>
      </c>
      <c r="BH133" s="202">
        <f t="shared" si="37"/>
        <v>0</v>
      </c>
      <c r="BI133" s="202">
        <f t="shared" si="38"/>
        <v>0</v>
      </c>
      <c r="BJ133" s="22" t="s">
        <v>77</v>
      </c>
      <c r="BK133" s="202">
        <f t="shared" si="39"/>
        <v>0</v>
      </c>
      <c r="BL133" s="22" t="s">
        <v>178</v>
      </c>
      <c r="BM133" s="22" t="s">
        <v>762</v>
      </c>
    </row>
    <row r="134" spans="2:65" s="10" customFormat="1" ht="37.35" customHeight="1">
      <c r="B134" s="174"/>
      <c r="C134" s="175"/>
      <c r="D134" s="188" t="s">
        <v>68</v>
      </c>
      <c r="E134" s="246" t="s">
        <v>2984</v>
      </c>
      <c r="F134" s="246" t="s">
        <v>2985</v>
      </c>
      <c r="G134" s="175"/>
      <c r="H134" s="175"/>
      <c r="I134" s="178"/>
      <c r="J134" s="247">
        <f>BK134</f>
        <v>0</v>
      </c>
      <c r="K134" s="175"/>
      <c r="L134" s="180"/>
      <c r="M134" s="181"/>
      <c r="N134" s="182"/>
      <c r="O134" s="182"/>
      <c r="P134" s="183">
        <f>SUM(P135:P154)</f>
        <v>0</v>
      </c>
      <c r="Q134" s="182"/>
      <c r="R134" s="183">
        <f>SUM(R135:R154)</f>
        <v>0</v>
      </c>
      <c r="S134" s="182"/>
      <c r="T134" s="184">
        <f>SUM(T135:T154)</f>
        <v>0</v>
      </c>
      <c r="AR134" s="185" t="s">
        <v>77</v>
      </c>
      <c r="AT134" s="186" t="s">
        <v>68</v>
      </c>
      <c r="AU134" s="186" t="s">
        <v>69</v>
      </c>
      <c r="AY134" s="185" t="s">
        <v>171</v>
      </c>
      <c r="BK134" s="187">
        <f>SUM(BK135:BK154)</f>
        <v>0</v>
      </c>
    </row>
    <row r="135" spans="2:65" s="1" customFormat="1" ht="22.5" customHeight="1">
      <c r="B135" s="39"/>
      <c r="C135" s="191" t="s">
        <v>479</v>
      </c>
      <c r="D135" s="191" t="s">
        <v>173</v>
      </c>
      <c r="E135" s="192" t="s">
        <v>2986</v>
      </c>
      <c r="F135" s="193" t="s">
        <v>2987</v>
      </c>
      <c r="G135" s="194" t="s">
        <v>2708</v>
      </c>
      <c r="H135" s="195">
        <v>2</v>
      </c>
      <c r="I135" s="196"/>
      <c r="J135" s="197">
        <f t="shared" ref="J135:J154" si="40">ROUND(I135*H135,2)</f>
        <v>0</v>
      </c>
      <c r="K135" s="193" t="s">
        <v>21</v>
      </c>
      <c r="L135" s="59"/>
      <c r="M135" s="198" t="s">
        <v>21</v>
      </c>
      <c r="N135" s="199" t="s">
        <v>40</v>
      </c>
      <c r="O135" s="40"/>
      <c r="P135" s="200">
        <f t="shared" ref="P135:P154" si="41">O135*H135</f>
        <v>0</v>
      </c>
      <c r="Q135" s="200">
        <v>0</v>
      </c>
      <c r="R135" s="200">
        <f t="shared" ref="R135:R154" si="42">Q135*H135</f>
        <v>0</v>
      </c>
      <c r="S135" s="200">
        <v>0</v>
      </c>
      <c r="T135" s="201">
        <f t="shared" ref="T135:T154" si="43">S135*H135</f>
        <v>0</v>
      </c>
      <c r="AR135" s="22" t="s">
        <v>178</v>
      </c>
      <c r="AT135" s="22" t="s">
        <v>173</v>
      </c>
      <c r="AU135" s="22" t="s">
        <v>77</v>
      </c>
      <c r="AY135" s="22" t="s">
        <v>171</v>
      </c>
      <c r="BE135" s="202">
        <f t="shared" ref="BE135:BE154" si="44">IF(N135="základní",J135,0)</f>
        <v>0</v>
      </c>
      <c r="BF135" s="202">
        <f t="shared" ref="BF135:BF154" si="45">IF(N135="snížená",J135,0)</f>
        <v>0</v>
      </c>
      <c r="BG135" s="202">
        <f t="shared" ref="BG135:BG154" si="46">IF(N135="zákl. přenesená",J135,0)</f>
        <v>0</v>
      </c>
      <c r="BH135" s="202">
        <f t="shared" ref="BH135:BH154" si="47">IF(N135="sníž. přenesená",J135,0)</f>
        <v>0</v>
      </c>
      <c r="BI135" s="202">
        <f t="shared" ref="BI135:BI154" si="48">IF(N135="nulová",J135,0)</f>
        <v>0</v>
      </c>
      <c r="BJ135" s="22" t="s">
        <v>77</v>
      </c>
      <c r="BK135" s="202">
        <f t="shared" ref="BK135:BK154" si="49">ROUND(I135*H135,2)</f>
        <v>0</v>
      </c>
      <c r="BL135" s="22" t="s">
        <v>178</v>
      </c>
      <c r="BM135" s="22" t="s">
        <v>771</v>
      </c>
    </row>
    <row r="136" spans="2:65" s="1" customFormat="1" ht="22.5" customHeight="1">
      <c r="B136" s="39"/>
      <c r="C136" s="191" t="s">
        <v>485</v>
      </c>
      <c r="D136" s="191" t="s">
        <v>173</v>
      </c>
      <c r="E136" s="192" t="s">
        <v>2988</v>
      </c>
      <c r="F136" s="193" t="s">
        <v>2989</v>
      </c>
      <c r="G136" s="194" t="s">
        <v>2708</v>
      </c>
      <c r="H136" s="195">
        <v>14</v>
      </c>
      <c r="I136" s="196"/>
      <c r="J136" s="197">
        <f t="shared" si="40"/>
        <v>0</v>
      </c>
      <c r="K136" s="193" t="s">
        <v>21</v>
      </c>
      <c r="L136" s="59"/>
      <c r="M136" s="198" t="s">
        <v>21</v>
      </c>
      <c r="N136" s="199" t="s">
        <v>40</v>
      </c>
      <c r="O136" s="40"/>
      <c r="P136" s="200">
        <f t="shared" si="41"/>
        <v>0</v>
      </c>
      <c r="Q136" s="200">
        <v>0</v>
      </c>
      <c r="R136" s="200">
        <f t="shared" si="42"/>
        <v>0</v>
      </c>
      <c r="S136" s="200">
        <v>0</v>
      </c>
      <c r="T136" s="201">
        <f t="shared" si="43"/>
        <v>0</v>
      </c>
      <c r="AR136" s="22" t="s">
        <v>178</v>
      </c>
      <c r="AT136" s="22" t="s">
        <v>173</v>
      </c>
      <c r="AU136" s="22" t="s">
        <v>77</v>
      </c>
      <c r="AY136" s="22" t="s">
        <v>171</v>
      </c>
      <c r="BE136" s="202">
        <f t="shared" si="44"/>
        <v>0</v>
      </c>
      <c r="BF136" s="202">
        <f t="shared" si="45"/>
        <v>0</v>
      </c>
      <c r="BG136" s="202">
        <f t="shared" si="46"/>
        <v>0</v>
      </c>
      <c r="BH136" s="202">
        <f t="shared" si="47"/>
        <v>0</v>
      </c>
      <c r="BI136" s="202">
        <f t="shared" si="48"/>
        <v>0</v>
      </c>
      <c r="BJ136" s="22" t="s">
        <v>77</v>
      </c>
      <c r="BK136" s="202">
        <f t="shared" si="49"/>
        <v>0</v>
      </c>
      <c r="BL136" s="22" t="s">
        <v>178</v>
      </c>
      <c r="BM136" s="22" t="s">
        <v>807</v>
      </c>
    </row>
    <row r="137" spans="2:65" s="1" customFormat="1" ht="22.5" customHeight="1">
      <c r="B137" s="39"/>
      <c r="C137" s="191" t="s">
        <v>490</v>
      </c>
      <c r="D137" s="191" t="s">
        <v>173</v>
      </c>
      <c r="E137" s="192" t="s">
        <v>2990</v>
      </c>
      <c r="F137" s="193" t="s">
        <v>2991</v>
      </c>
      <c r="G137" s="194" t="s">
        <v>2708</v>
      </c>
      <c r="H137" s="195">
        <v>16</v>
      </c>
      <c r="I137" s="196"/>
      <c r="J137" s="197">
        <f t="shared" si="40"/>
        <v>0</v>
      </c>
      <c r="K137" s="193" t="s">
        <v>21</v>
      </c>
      <c r="L137" s="59"/>
      <c r="M137" s="198" t="s">
        <v>21</v>
      </c>
      <c r="N137" s="199" t="s">
        <v>40</v>
      </c>
      <c r="O137" s="40"/>
      <c r="P137" s="200">
        <f t="shared" si="41"/>
        <v>0</v>
      </c>
      <c r="Q137" s="200">
        <v>0</v>
      </c>
      <c r="R137" s="200">
        <f t="shared" si="42"/>
        <v>0</v>
      </c>
      <c r="S137" s="200">
        <v>0</v>
      </c>
      <c r="T137" s="201">
        <f t="shared" si="43"/>
        <v>0</v>
      </c>
      <c r="AR137" s="22" t="s">
        <v>178</v>
      </c>
      <c r="AT137" s="22" t="s">
        <v>173</v>
      </c>
      <c r="AU137" s="22" t="s">
        <v>77</v>
      </c>
      <c r="AY137" s="22" t="s">
        <v>171</v>
      </c>
      <c r="BE137" s="202">
        <f t="shared" si="44"/>
        <v>0</v>
      </c>
      <c r="BF137" s="202">
        <f t="shared" si="45"/>
        <v>0</v>
      </c>
      <c r="BG137" s="202">
        <f t="shared" si="46"/>
        <v>0</v>
      </c>
      <c r="BH137" s="202">
        <f t="shared" si="47"/>
        <v>0</v>
      </c>
      <c r="BI137" s="202">
        <f t="shared" si="48"/>
        <v>0</v>
      </c>
      <c r="BJ137" s="22" t="s">
        <v>77</v>
      </c>
      <c r="BK137" s="202">
        <f t="shared" si="49"/>
        <v>0</v>
      </c>
      <c r="BL137" s="22" t="s">
        <v>178</v>
      </c>
      <c r="BM137" s="22" t="s">
        <v>819</v>
      </c>
    </row>
    <row r="138" spans="2:65" s="1" customFormat="1" ht="22.5" customHeight="1">
      <c r="B138" s="39"/>
      <c r="C138" s="191" t="s">
        <v>494</v>
      </c>
      <c r="D138" s="191" t="s">
        <v>173</v>
      </c>
      <c r="E138" s="192" t="s">
        <v>2992</v>
      </c>
      <c r="F138" s="193" t="s">
        <v>2993</v>
      </c>
      <c r="G138" s="194" t="s">
        <v>2708</v>
      </c>
      <c r="H138" s="195">
        <v>5</v>
      </c>
      <c r="I138" s="196"/>
      <c r="J138" s="197">
        <f t="shared" si="40"/>
        <v>0</v>
      </c>
      <c r="K138" s="193" t="s">
        <v>21</v>
      </c>
      <c r="L138" s="59"/>
      <c r="M138" s="198" t="s">
        <v>21</v>
      </c>
      <c r="N138" s="199" t="s">
        <v>40</v>
      </c>
      <c r="O138" s="40"/>
      <c r="P138" s="200">
        <f t="shared" si="41"/>
        <v>0</v>
      </c>
      <c r="Q138" s="200">
        <v>0</v>
      </c>
      <c r="R138" s="200">
        <f t="shared" si="42"/>
        <v>0</v>
      </c>
      <c r="S138" s="200">
        <v>0</v>
      </c>
      <c r="T138" s="201">
        <f t="shared" si="43"/>
        <v>0</v>
      </c>
      <c r="AR138" s="22" t="s">
        <v>178</v>
      </c>
      <c r="AT138" s="22" t="s">
        <v>173</v>
      </c>
      <c r="AU138" s="22" t="s">
        <v>77</v>
      </c>
      <c r="AY138" s="22" t="s">
        <v>171</v>
      </c>
      <c r="BE138" s="202">
        <f t="shared" si="44"/>
        <v>0</v>
      </c>
      <c r="BF138" s="202">
        <f t="shared" si="45"/>
        <v>0</v>
      </c>
      <c r="BG138" s="202">
        <f t="shared" si="46"/>
        <v>0</v>
      </c>
      <c r="BH138" s="202">
        <f t="shared" si="47"/>
        <v>0</v>
      </c>
      <c r="BI138" s="202">
        <f t="shared" si="48"/>
        <v>0</v>
      </c>
      <c r="BJ138" s="22" t="s">
        <v>77</v>
      </c>
      <c r="BK138" s="202">
        <f t="shared" si="49"/>
        <v>0</v>
      </c>
      <c r="BL138" s="22" t="s">
        <v>178</v>
      </c>
      <c r="BM138" s="22" t="s">
        <v>835</v>
      </c>
    </row>
    <row r="139" spans="2:65" s="1" customFormat="1" ht="22.5" customHeight="1">
      <c r="B139" s="39"/>
      <c r="C139" s="191" t="s">
        <v>498</v>
      </c>
      <c r="D139" s="191" t="s">
        <v>173</v>
      </c>
      <c r="E139" s="192" t="s">
        <v>2994</v>
      </c>
      <c r="F139" s="193" t="s">
        <v>2995</v>
      </c>
      <c r="G139" s="194" t="s">
        <v>2708</v>
      </c>
      <c r="H139" s="195">
        <v>1</v>
      </c>
      <c r="I139" s="196"/>
      <c r="J139" s="197">
        <f t="shared" si="40"/>
        <v>0</v>
      </c>
      <c r="K139" s="193" t="s">
        <v>21</v>
      </c>
      <c r="L139" s="59"/>
      <c r="M139" s="198" t="s">
        <v>21</v>
      </c>
      <c r="N139" s="199" t="s">
        <v>40</v>
      </c>
      <c r="O139" s="40"/>
      <c r="P139" s="200">
        <f t="shared" si="41"/>
        <v>0</v>
      </c>
      <c r="Q139" s="200">
        <v>0</v>
      </c>
      <c r="R139" s="200">
        <f t="shared" si="42"/>
        <v>0</v>
      </c>
      <c r="S139" s="200">
        <v>0</v>
      </c>
      <c r="T139" s="201">
        <f t="shared" si="43"/>
        <v>0</v>
      </c>
      <c r="AR139" s="22" t="s">
        <v>178</v>
      </c>
      <c r="AT139" s="22" t="s">
        <v>173</v>
      </c>
      <c r="AU139" s="22" t="s">
        <v>77</v>
      </c>
      <c r="AY139" s="22" t="s">
        <v>171</v>
      </c>
      <c r="BE139" s="202">
        <f t="shared" si="44"/>
        <v>0</v>
      </c>
      <c r="BF139" s="202">
        <f t="shared" si="45"/>
        <v>0</v>
      </c>
      <c r="BG139" s="202">
        <f t="shared" si="46"/>
        <v>0</v>
      </c>
      <c r="BH139" s="202">
        <f t="shared" si="47"/>
        <v>0</v>
      </c>
      <c r="BI139" s="202">
        <f t="shared" si="48"/>
        <v>0</v>
      </c>
      <c r="BJ139" s="22" t="s">
        <v>77</v>
      </c>
      <c r="BK139" s="202">
        <f t="shared" si="49"/>
        <v>0</v>
      </c>
      <c r="BL139" s="22" t="s">
        <v>178</v>
      </c>
      <c r="BM139" s="22" t="s">
        <v>866</v>
      </c>
    </row>
    <row r="140" spans="2:65" s="1" customFormat="1" ht="22.5" customHeight="1">
      <c r="B140" s="39"/>
      <c r="C140" s="191" t="s">
        <v>502</v>
      </c>
      <c r="D140" s="191" t="s">
        <v>173</v>
      </c>
      <c r="E140" s="192" t="s">
        <v>2996</v>
      </c>
      <c r="F140" s="193" t="s">
        <v>2997</v>
      </c>
      <c r="G140" s="194" t="s">
        <v>2708</v>
      </c>
      <c r="H140" s="195">
        <v>12</v>
      </c>
      <c r="I140" s="196"/>
      <c r="J140" s="197">
        <f t="shared" si="40"/>
        <v>0</v>
      </c>
      <c r="K140" s="193" t="s">
        <v>21</v>
      </c>
      <c r="L140" s="59"/>
      <c r="M140" s="198" t="s">
        <v>21</v>
      </c>
      <c r="N140" s="199" t="s">
        <v>40</v>
      </c>
      <c r="O140" s="40"/>
      <c r="P140" s="200">
        <f t="shared" si="41"/>
        <v>0</v>
      </c>
      <c r="Q140" s="200">
        <v>0</v>
      </c>
      <c r="R140" s="200">
        <f t="shared" si="42"/>
        <v>0</v>
      </c>
      <c r="S140" s="200">
        <v>0</v>
      </c>
      <c r="T140" s="201">
        <f t="shared" si="43"/>
        <v>0</v>
      </c>
      <c r="AR140" s="22" t="s">
        <v>178</v>
      </c>
      <c r="AT140" s="22" t="s">
        <v>173</v>
      </c>
      <c r="AU140" s="22" t="s">
        <v>77</v>
      </c>
      <c r="AY140" s="22" t="s">
        <v>171</v>
      </c>
      <c r="BE140" s="202">
        <f t="shared" si="44"/>
        <v>0</v>
      </c>
      <c r="BF140" s="202">
        <f t="shared" si="45"/>
        <v>0</v>
      </c>
      <c r="BG140" s="202">
        <f t="shared" si="46"/>
        <v>0</v>
      </c>
      <c r="BH140" s="202">
        <f t="shared" si="47"/>
        <v>0</v>
      </c>
      <c r="BI140" s="202">
        <f t="shared" si="48"/>
        <v>0</v>
      </c>
      <c r="BJ140" s="22" t="s">
        <v>77</v>
      </c>
      <c r="BK140" s="202">
        <f t="shared" si="49"/>
        <v>0</v>
      </c>
      <c r="BL140" s="22" t="s">
        <v>178</v>
      </c>
      <c r="BM140" s="22" t="s">
        <v>904</v>
      </c>
    </row>
    <row r="141" spans="2:65" s="1" customFormat="1" ht="22.5" customHeight="1">
      <c r="B141" s="39"/>
      <c r="C141" s="191" t="s">
        <v>509</v>
      </c>
      <c r="D141" s="191" t="s">
        <v>173</v>
      </c>
      <c r="E141" s="192" t="s">
        <v>2998</v>
      </c>
      <c r="F141" s="193" t="s">
        <v>2999</v>
      </c>
      <c r="G141" s="194" t="s">
        <v>2708</v>
      </c>
      <c r="H141" s="195">
        <v>5</v>
      </c>
      <c r="I141" s="196"/>
      <c r="J141" s="197">
        <f t="shared" si="40"/>
        <v>0</v>
      </c>
      <c r="K141" s="193" t="s">
        <v>21</v>
      </c>
      <c r="L141" s="59"/>
      <c r="M141" s="198" t="s">
        <v>21</v>
      </c>
      <c r="N141" s="199" t="s">
        <v>40</v>
      </c>
      <c r="O141" s="40"/>
      <c r="P141" s="200">
        <f t="shared" si="41"/>
        <v>0</v>
      </c>
      <c r="Q141" s="200">
        <v>0</v>
      </c>
      <c r="R141" s="200">
        <f t="shared" si="42"/>
        <v>0</v>
      </c>
      <c r="S141" s="200">
        <v>0</v>
      </c>
      <c r="T141" s="201">
        <f t="shared" si="43"/>
        <v>0</v>
      </c>
      <c r="AR141" s="22" t="s">
        <v>178</v>
      </c>
      <c r="AT141" s="22" t="s">
        <v>173</v>
      </c>
      <c r="AU141" s="22" t="s">
        <v>77</v>
      </c>
      <c r="AY141" s="22" t="s">
        <v>171</v>
      </c>
      <c r="BE141" s="202">
        <f t="shared" si="44"/>
        <v>0</v>
      </c>
      <c r="BF141" s="202">
        <f t="shared" si="45"/>
        <v>0</v>
      </c>
      <c r="BG141" s="202">
        <f t="shared" si="46"/>
        <v>0</v>
      </c>
      <c r="BH141" s="202">
        <f t="shared" si="47"/>
        <v>0</v>
      </c>
      <c r="BI141" s="202">
        <f t="shared" si="48"/>
        <v>0</v>
      </c>
      <c r="BJ141" s="22" t="s">
        <v>77</v>
      </c>
      <c r="BK141" s="202">
        <f t="shared" si="49"/>
        <v>0</v>
      </c>
      <c r="BL141" s="22" t="s">
        <v>178</v>
      </c>
      <c r="BM141" s="22" t="s">
        <v>920</v>
      </c>
    </row>
    <row r="142" spans="2:65" s="1" customFormat="1" ht="22.5" customHeight="1">
      <c r="B142" s="39"/>
      <c r="C142" s="191" t="s">
        <v>516</v>
      </c>
      <c r="D142" s="191" t="s">
        <v>173</v>
      </c>
      <c r="E142" s="192" t="s">
        <v>3000</v>
      </c>
      <c r="F142" s="193" t="s">
        <v>3001</v>
      </c>
      <c r="G142" s="194" t="s">
        <v>2708</v>
      </c>
      <c r="H142" s="195">
        <v>3</v>
      </c>
      <c r="I142" s="196"/>
      <c r="J142" s="197">
        <f t="shared" si="40"/>
        <v>0</v>
      </c>
      <c r="K142" s="193" t="s">
        <v>21</v>
      </c>
      <c r="L142" s="59"/>
      <c r="M142" s="198" t="s">
        <v>21</v>
      </c>
      <c r="N142" s="199" t="s">
        <v>40</v>
      </c>
      <c r="O142" s="40"/>
      <c r="P142" s="200">
        <f t="shared" si="41"/>
        <v>0</v>
      </c>
      <c r="Q142" s="200">
        <v>0</v>
      </c>
      <c r="R142" s="200">
        <f t="shared" si="42"/>
        <v>0</v>
      </c>
      <c r="S142" s="200">
        <v>0</v>
      </c>
      <c r="T142" s="201">
        <f t="shared" si="43"/>
        <v>0</v>
      </c>
      <c r="AR142" s="22" t="s">
        <v>178</v>
      </c>
      <c r="AT142" s="22" t="s">
        <v>173</v>
      </c>
      <c r="AU142" s="22" t="s">
        <v>77</v>
      </c>
      <c r="AY142" s="22" t="s">
        <v>171</v>
      </c>
      <c r="BE142" s="202">
        <f t="shared" si="44"/>
        <v>0</v>
      </c>
      <c r="BF142" s="202">
        <f t="shared" si="45"/>
        <v>0</v>
      </c>
      <c r="BG142" s="202">
        <f t="shared" si="46"/>
        <v>0</v>
      </c>
      <c r="BH142" s="202">
        <f t="shared" si="47"/>
        <v>0</v>
      </c>
      <c r="BI142" s="202">
        <f t="shared" si="48"/>
        <v>0</v>
      </c>
      <c r="BJ142" s="22" t="s">
        <v>77</v>
      </c>
      <c r="BK142" s="202">
        <f t="shared" si="49"/>
        <v>0</v>
      </c>
      <c r="BL142" s="22" t="s">
        <v>178</v>
      </c>
      <c r="BM142" s="22" t="s">
        <v>928</v>
      </c>
    </row>
    <row r="143" spans="2:65" s="1" customFormat="1" ht="22.5" customHeight="1">
      <c r="B143" s="39"/>
      <c r="C143" s="191" t="s">
        <v>521</v>
      </c>
      <c r="D143" s="191" t="s">
        <v>173</v>
      </c>
      <c r="E143" s="192" t="s">
        <v>3002</v>
      </c>
      <c r="F143" s="193" t="s">
        <v>3003</v>
      </c>
      <c r="G143" s="194" t="s">
        <v>2708</v>
      </c>
      <c r="H143" s="195">
        <v>8</v>
      </c>
      <c r="I143" s="196"/>
      <c r="J143" s="197">
        <f t="shared" si="40"/>
        <v>0</v>
      </c>
      <c r="K143" s="193" t="s">
        <v>21</v>
      </c>
      <c r="L143" s="59"/>
      <c r="M143" s="198" t="s">
        <v>21</v>
      </c>
      <c r="N143" s="199" t="s">
        <v>40</v>
      </c>
      <c r="O143" s="40"/>
      <c r="P143" s="200">
        <f t="shared" si="41"/>
        <v>0</v>
      </c>
      <c r="Q143" s="200">
        <v>0</v>
      </c>
      <c r="R143" s="200">
        <f t="shared" si="42"/>
        <v>0</v>
      </c>
      <c r="S143" s="200">
        <v>0</v>
      </c>
      <c r="T143" s="201">
        <f t="shared" si="43"/>
        <v>0</v>
      </c>
      <c r="AR143" s="22" t="s">
        <v>178</v>
      </c>
      <c r="AT143" s="22" t="s">
        <v>173</v>
      </c>
      <c r="AU143" s="22" t="s">
        <v>77</v>
      </c>
      <c r="AY143" s="22" t="s">
        <v>171</v>
      </c>
      <c r="BE143" s="202">
        <f t="shared" si="44"/>
        <v>0</v>
      </c>
      <c r="BF143" s="202">
        <f t="shared" si="45"/>
        <v>0</v>
      </c>
      <c r="BG143" s="202">
        <f t="shared" si="46"/>
        <v>0</v>
      </c>
      <c r="BH143" s="202">
        <f t="shared" si="47"/>
        <v>0</v>
      </c>
      <c r="BI143" s="202">
        <f t="shared" si="48"/>
        <v>0</v>
      </c>
      <c r="BJ143" s="22" t="s">
        <v>77</v>
      </c>
      <c r="BK143" s="202">
        <f t="shared" si="49"/>
        <v>0</v>
      </c>
      <c r="BL143" s="22" t="s">
        <v>178</v>
      </c>
      <c r="BM143" s="22" t="s">
        <v>936</v>
      </c>
    </row>
    <row r="144" spans="2:65" s="1" customFormat="1" ht="22.5" customHeight="1">
      <c r="B144" s="39"/>
      <c r="C144" s="191" t="s">
        <v>527</v>
      </c>
      <c r="D144" s="191" t="s">
        <v>173</v>
      </c>
      <c r="E144" s="192" t="s">
        <v>3004</v>
      </c>
      <c r="F144" s="193" t="s">
        <v>3005</v>
      </c>
      <c r="G144" s="194" t="s">
        <v>2708</v>
      </c>
      <c r="H144" s="195">
        <v>3</v>
      </c>
      <c r="I144" s="196"/>
      <c r="J144" s="197">
        <f t="shared" si="40"/>
        <v>0</v>
      </c>
      <c r="K144" s="193" t="s">
        <v>21</v>
      </c>
      <c r="L144" s="59"/>
      <c r="M144" s="198" t="s">
        <v>21</v>
      </c>
      <c r="N144" s="199" t="s">
        <v>40</v>
      </c>
      <c r="O144" s="40"/>
      <c r="P144" s="200">
        <f t="shared" si="41"/>
        <v>0</v>
      </c>
      <c r="Q144" s="200">
        <v>0</v>
      </c>
      <c r="R144" s="200">
        <f t="shared" si="42"/>
        <v>0</v>
      </c>
      <c r="S144" s="200">
        <v>0</v>
      </c>
      <c r="T144" s="201">
        <f t="shared" si="43"/>
        <v>0</v>
      </c>
      <c r="AR144" s="22" t="s">
        <v>178</v>
      </c>
      <c r="AT144" s="22" t="s">
        <v>173</v>
      </c>
      <c r="AU144" s="22" t="s">
        <v>77</v>
      </c>
      <c r="AY144" s="22" t="s">
        <v>171</v>
      </c>
      <c r="BE144" s="202">
        <f t="shared" si="44"/>
        <v>0</v>
      </c>
      <c r="BF144" s="202">
        <f t="shared" si="45"/>
        <v>0</v>
      </c>
      <c r="BG144" s="202">
        <f t="shared" si="46"/>
        <v>0</v>
      </c>
      <c r="BH144" s="202">
        <f t="shared" si="47"/>
        <v>0</v>
      </c>
      <c r="BI144" s="202">
        <f t="shared" si="48"/>
        <v>0</v>
      </c>
      <c r="BJ144" s="22" t="s">
        <v>77</v>
      </c>
      <c r="BK144" s="202">
        <f t="shared" si="49"/>
        <v>0</v>
      </c>
      <c r="BL144" s="22" t="s">
        <v>178</v>
      </c>
      <c r="BM144" s="22" t="s">
        <v>947</v>
      </c>
    </row>
    <row r="145" spans="2:65" s="1" customFormat="1" ht="22.5" customHeight="1">
      <c r="B145" s="39"/>
      <c r="C145" s="191" t="s">
        <v>534</v>
      </c>
      <c r="D145" s="191" t="s">
        <v>173</v>
      </c>
      <c r="E145" s="192" t="s">
        <v>3006</v>
      </c>
      <c r="F145" s="193" t="s">
        <v>3007</v>
      </c>
      <c r="G145" s="194" t="s">
        <v>2708</v>
      </c>
      <c r="H145" s="195">
        <v>1</v>
      </c>
      <c r="I145" s="196"/>
      <c r="J145" s="197">
        <f t="shared" si="40"/>
        <v>0</v>
      </c>
      <c r="K145" s="193" t="s">
        <v>21</v>
      </c>
      <c r="L145" s="59"/>
      <c r="M145" s="198" t="s">
        <v>21</v>
      </c>
      <c r="N145" s="199" t="s">
        <v>40</v>
      </c>
      <c r="O145" s="40"/>
      <c r="P145" s="200">
        <f t="shared" si="41"/>
        <v>0</v>
      </c>
      <c r="Q145" s="200">
        <v>0</v>
      </c>
      <c r="R145" s="200">
        <f t="shared" si="42"/>
        <v>0</v>
      </c>
      <c r="S145" s="200">
        <v>0</v>
      </c>
      <c r="T145" s="201">
        <f t="shared" si="43"/>
        <v>0</v>
      </c>
      <c r="AR145" s="22" t="s">
        <v>178</v>
      </c>
      <c r="AT145" s="22" t="s">
        <v>173</v>
      </c>
      <c r="AU145" s="22" t="s">
        <v>77</v>
      </c>
      <c r="AY145" s="22" t="s">
        <v>171</v>
      </c>
      <c r="BE145" s="202">
        <f t="shared" si="44"/>
        <v>0</v>
      </c>
      <c r="BF145" s="202">
        <f t="shared" si="45"/>
        <v>0</v>
      </c>
      <c r="BG145" s="202">
        <f t="shared" si="46"/>
        <v>0</v>
      </c>
      <c r="BH145" s="202">
        <f t="shared" si="47"/>
        <v>0</v>
      </c>
      <c r="BI145" s="202">
        <f t="shared" si="48"/>
        <v>0</v>
      </c>
      <c r="BJ145" s="22" t="s">
        <v>77</v>
      </c>
      <c r="BK145" s="202">
        <f t="shared" si="49"/>
        <v>0</v>
      </c>
      <c r="BL145" s="22" t="s">
        <v>178</v>
      </c>
      <c r="BM145" s="22" t="s">
        <v>964</v>
      </c>
    </row>
    <row r="146" spans="2:65" s="1" customFormat="1" ht="22.5" customHeight="1">
      <c r="B146" s="39"/>
      <c r="C146" s="191" t="s">
        <v>538</v>
      </c>
      <c r="D146" s="191" t="s">
        <v>173</v>
      </c>
      <c r="E146" s="192" t="s">
        <v>3008</v>
      </c>
      <c r="F146" s="193" t="s">
        <v>3009</v>
      </c>
      <c r="G146" s="194" t="s">
        <v>2708</v>
      </c>
      <c r="H146" s="195">
        <v>3</v>
      </c>
      <c r="I146" s="196"/>
      <c r="J146" s="197">
        <f t="shared" si="40"/>
        <v>0</v>
      </c>
      <c r="K146" s="193" t="s">
        <v>21</v>
      </c>
      <c r="L146" s="59"/>
      <c r="M146" s="198" t="s">
        <v>21</v>
      </c>
      <c r="N146" s="199" t="s">
        <v>40</v>
      </c>
      <c r="O146" s="40"/>
      <c r="P146" s="200">
        <f t="shared" si="41"/>
        <v>0</v>
      </c>
      <c r="Q146" s="200">
        <v>0</v>
      </c>
      <c r="R146" s="200">
        <f t="shared" si="42"/>
        <v>0</v>
      </c>
      <c r="S146" s="200">
        <v>0</v>
      </c>
      <c r="T146" s="201">
        <f t="shared" si="43"/>
        <v>0</v>
      </c>
      <c r="AR146" s="22" t="s">
        <v>178</v>
      </c>
      <c r="AT146" s="22" t="s">
        <v>173</v>
      </c>
      <c r="AU146" s="22" t="s">
        <v>77</v>
      </c>
      <c r="AY146" s="22" t="s">
        <v>171</v>
      </c>
      <c r="BE146" s="202">
        <f t="shared" si="44"/>
        <v>0</v>
      </c>
      <c r="BF146" s="202">
        <f t="shared" si="45"/>
        <v>0</v>
      </c>
      <c r="BG146" s="202">
        <f t="shared" si="46"/>
        <v>0</v>
      </c>
      <c r="BH146" s="202">
        <f t="shared" si="47"/>
        <v>0</v>
      </c>
      <c r="BI146" s="202">
        <f t="shared" si="48"/>
        <v>0</v>
      </c>
      <c r="BJ146" s="22" t="s">
        <v>77</v>
      </c>
      <c r="BK146" s="202">
        <f t="shared" si="49"/>
        <v>0</v>
      </c>
      <c r="BL146" s="22" t="s">
        <v>178</v>
      </c>
      <c r="BM146" s="22" t="s">
        <v>978</v>
      </c>
    </row>
    <row r="147" spans="2:65" s="1" customFormat="1" ht="22.5" customHeight="1">
      <c r="B147" s="39"/>
      <c r="C147" s="191" t="s">
        <v>543</v>
      </c>
      <c r="D147" s="191" t="s">
        <v>173</v>
      </c>
      <c r="E147" s="192" t="s">
        <v>3010</v>
      </c>
      <c r="F147" s="193" t="s">
        <v>3011</v>
      </c>
      <c r="G147" s="194" t="s">
        <v>2708</v>
      </c>
      <c r="H147" s="195">
        <v>4</v>
      </c>
      <c r="I147" s="196"/>
      <c r="J147" s="197">
        <f t="shared" si="40"/>
        <v>0</v>
      </c>
      <c r="K147" s="193" t="s">
        <v>21</v>
      </c>
      <c r="L147" s="59"/>
      <c r="M147" s="198" t="s">
        <v>21</v>
      </c>
      <c r="N147" s="199" t="s">
        <v>40</v>
      </c>
      <c r="O147" s="40"/>
      <c r="P147" s="200">
        <f t="shared" si="41"/>
        <v>0</v>
      </c>
      <c r="Q147" s="200">
        <v>0</v>
      </c>
      <c r="R147" s="200">
        <f t="shared" si="42"/>
        <v>0</v>
      </c>
      <c r="S147" s="200">
        <v>0</v>
      </c>
      <c r="T147" s="201">
        <f t="shared" si="43"/>
        <v>0</v>
      </c>
      <c r="AR147" s="22" t="s">
        <v>178</v>
      </c>
      <c r="AT147" s="22" t="s">
        <v>173</v>
      </c>
      <c r="AU147" s="22" t="s">
        <v>77</v>
      </c>
      <c r="AY147" s="22" t="s">
        <v>171</v>
      </c>
      <c r="BE147" s="202">
        <f t="shared" si="44"/>
        <v>0</v>
      </c>
      <c r="BF147" s="202">
        <f t="shared" si="45"/>
        <v>0</v>
      </c>
      <c r="BG147" s="202">
        <f t="shared" si="46"/>
        <v>0</v>
      </c>
      <c r="BH147" s="202">
        <f t="shared" si="47"/>
        <v>0</v>
      </c>
      <c r="BI147" s="202">
        <f t="shared" si="48"/>
        <v>0</v>
      </c>
      <c r="BJ147" s="22" t="s">
        <v>77</v>
      </c>
      <c r="BK147" s="202">
        <f t="shared" si="49"/>
        <v>0</v>
      </c>
      <c r="BL147" s="22" t="s">
        <v>178</v>
      </c>
      <c r="BM147" s="22" t="s">
        <v>988</v>
      </c>
    </row>
    <row r="148" spans="2:65" s="1" customFormat="1" ht="22.5" customHeight="1">
      <c r="B148" s="39"/>
      <c r="C148" s="191" t="s">
        <v>547</v>
      </c>
      <c r="D148" s="191" t="s">
        <v>173</v>
      </c>
      <c r="E148" s="192" t="s">
        <v>3012</v>
      </c>
      <c r="F148" s="193" t="s">
        <v>3013</v>
      </c>
      <c r="G148" s="194" t="s">
        <v>2708</v>
      </c>
      <c r="H148" s="195">
        <v>1</v>
      </c>
      <c r="I148" s="196"/>
      <c r="J148" s="197">
        <f t="shared" si="40"/>
        <v>0</v>
      </c>
      <c r="K148" s="193" t="s">
        <v>21</v>
      </c>
      <c r="L148" s="59"/>
      <c r="M148" s="198" t="s">
        <v>21</v>
      </c>
      <c r="N148" s="199" t="s">
        <v>40</v>
      </c>
      <c r="O148" s="40"/>
      <c r="P148" s="200">
        <f t="shared" si="41"/>
        <v>0</v>
      </c>
      <c r="Q148" s="200">
        <v>0</v>
      </c>
      <c r="R148" s="200">
        <f t="shared" si="42"/>
        <v>0</v>
      </c>
      <c r="S148" s="200">
        <v>0</v>
      </c>
      <c r="T148" s="201">
        <f t="shared" si="43"/>
        <v>0</v>
      </c>
      <c r="AR148" s="22" t="s">
        <v>178</v>
      </c>
      <c r="AT148" s="22" t="s">
        <v>173</v>
      </c>
      <c r="AU148" s="22" t="s">
        <v>77</v>
      </c>
      <c r="AY148" s="22" t="s">
        <v>171</v>
      </c>
      <c r="BE148" s="202">
        <f t="shared" si="44"/>
        <v>0</v>
      </c>
      <c r="BF148" s="202">
        <f t="shared" si="45"/>
        <v>0</v>
      </c>
      <c r="BG148" s="202">
        <f t="shared" si="46"/>
        <v>0</v>
      </c>
      <c r="BH148" s="202">
        <f t="shared" si="47"/>
        <v>0</v>
      </c>
      <c r="BI148" s="202">
        <f t="shared" si="48"/>
        <v>0</v>
      </c>
      <c r="BJ148" s="22" t="s">
        <v>77</v>
      </c>
      <c r="BK148" s="202">
        <f t="shared" si="49"/>
        <v>0</v>
      </c>
      <c r="BL148" s="22" t="s">
        <v>178</v>
      </c>
      <c r="BM148" s="22" t="s">
        <v>998</v>
      </c>
    </row>
    <row r="149" spans="2:65" s="1" customFormat="1" ht="22.5" customHeight="1">
      <c r="B149" s="39"/>
      <c r="C149" s="191" t="s">
        <v>551</v>
      </c>
      <c r="D149" s="191" t="s">
        <v>173</v>
      </c>
      <c r="E149" s="192" t="s">
        <v>3014</v>
      </c>
      <c r="F149" s="193" t="s">
        <v>3015</v>
      </c>
      <c r="G149" s="194" t="s">
        <v>2708</v>
      </c>
      <c r="H149" s="195">
        <v>3</v>
      </c>
      <c r="I149" s="196"/>
      <c r="J149" s="197">
        <f t="shared" si="40"/>
        <v>0</v>
      </c>
      <c r="K149" s="193" t="s">
        <v>21</v>
      </c>
      <c r="L149" s="59"/>
      <c r="M149" s="198" t="s">
        <v>21</v>
      </c>
      <c r="N149" s="199" t="s">
        <v>40</v>
      </c>
      <c r="O149" s="40"/>
      <c r="P149" s="200">
        <f t="shared" si="41"/>
        <v>0</v>
      </c>
      <c r="Q149" s="200">
        <v>0</v>
      </c>
      <c r="R149" s="200">
        <f t="shared" si="42"/>
        <v>0</v>
      </c>
      <c r="S149" s="200">
        <v>0</v>
      </c>
      <c r="T149" s="201">
        <f t="shared" si="43"/>
        <v>0</v>
      </c>
      <c r="AR149" s="22" t="s">
        <v>178</v>
      </c>
      <c r="AT149" s="22" t="s">
        <v>173</v>
      </c>
      <c r="AU149" s="22" t="s">
        <v>77</v>
      </c>
      <c r="AY149" s="22" t="s">
        <v>171</v>
      </c>
      <c r="BE149" s="202">
        <f t="shared" si="44"/>
        <v>0</v>
      </c>
      <c r="BF149" s="202">
        <f t="shared" si="45"/>
        <v>0</v>
      </c>
      <c r="BG149" s="202">
        <f t="shared" si="46"/>
        <v>0</v>
      </c>
      <c r="BH149" s="202">
        <f t="shared" si="47"/>
        <v>0</v>
      </c>
      <c r="BI149" s="202">
        <f t="shared" si="48"/>
        <v>0</v>
      </c>
      <c r="BJ149" s="22" t="s">
        <v>77</v>
      </c>
      <c r="BK149" s="202">
        <f t="shared" si="49"/>
        <v>0</v>
      </c>
      <c r="BL149" s="22" t="s">
        <v>178</v>
      </c>
      <c r="BM149" s="22" t="s">
        <v>1015</v>
      </c>
    </row>
    <row r="150" spans="2:65" s="1" customFormat="1" ht="22.5" customHeight="1">
      <c r="B150" s="39"/>
      <c r="C150" s="191" t="s">
        <v>557</v>
      </c>
      <c r="D150" s="191" t="s">
        <v>173</v>
      </c>
      <c r="E150" s="192" t="s">
        <v>3016</v>
      </c>
      <c r="F150" s="193" t="s">
        <v>3017</v>
      </c>
      <c r="G150" s="194" t="s">
        <v>2708</v>
      </c>
      <c r="H150" s="195">
        <v>24</v>
      </c>
      <c r="I150" s="196"/>
      <c r="J150" s="197">
        <f t="shared" si="40"/>
        <v>0</v>
      </c>
      <c r="K150" s="193" t="s">
        <v>21</v>
      </c>
      <c r="L150" s="59"/>
      <c r="M150" s="198" t="s">
        <v>21</v>
      </c>
      <c r="N150" s="199" t="s">
        <v>40</v>
      </c>
      <c r="O150" s="40"/>
      <c r="P150" s="200">
        <f t="shared" si="41"/>
        <v>0</v>
      </c>
      <c r="Q150" s="200">
        <v>0</v>
      </c>
      <c r="R150" s="200">
        <f t="shared" si="42"/>
        <v>0</v>
      </c>
      <c r="S150" s="200">
        <v>0</v>
      </c>
      <c r="T150" s="201">
        <f t="shared" si="43"/>
        <v>0</v>
      </c>
      <c r="AR150" s="22" t="s">
        <v>178</v>
      </c>
      <c r="AT150" s="22" t="s">
        <v>173</v>
      </c>
      <c r="AU150" s="22" t="s">
        <v>77</v>
      </c>
      <c r="AY150" s="22" t="s">
        <v>171</v>
      </c>
      <c r="BE150" s="202">
        <f t="shared" si="44"/>
        <v>0</v>
      </c>
      <c r="BF150" s="202">
        <f t="shared" si="45"/>
        <v>0</v>
      </c>
      <c r="BG150" s="202">
        <f t="shared" si="46"/>
        <v>0</v>
      </c>
      <c r="BH150" s="202">
        <f t="shared" si="47"/>
        <v>0</v>
      </c>
      <c r="BI150" s="202">
        <f t="shared" si="48"/>
        <v>0</v>
      </c>
      <c r="BJ150" s="22" t="s">
        <v>77</v>
      </c>
      <c r="BK150" s="202">
        <f t="shared" si="49"/>
        <v>0</v>
      </c>
      <c r="BL150" s="22" t="s">
        <v>178</v>
      </c>
      <c r="BM150" s="22" t="s">
        <v>1023</v>
      </c>
    </row>
    <row r="151" spans="2:65" s="1" customFormat="1" ht="31.5" customHeight="1">
      <c r="B151" s="39"/>
      <c r="C151" s="191" t="s">
        <v>593</v>
      </c>
      <c r="D151" s="191" t="s">
        <v>173</v>
      </c>
      <c r="E151" s="192" t="s">
        <v>3018</v>
      </c>
      <c r="F151" s="193" t="s">
        <v>3019</v>
      </c>
      <c r="G151" s="194" t="s">
        <v>2708</v>
      </c>
      <c r="H151" s="195">
        <v>106</v>
      </c>
      <c r="I151" s="196"/>
      <c r="J151" s="197">
        <f t="shared" si="40"/>
        <v>0</v>
      </c>
      <c r="K151" s="193" t="s">
        <v>21</v>
      </c>
      <c r="L151" s="59"/>
      <c r="M151" s="198" t="s">
        <v>21</v>
      </c>
      <c r="N151" s="199" t="s">
        <v>40</v>
      </c>
      <c r="O151" s="40"/>
      <c r="P151" s="200">
        <f t="shared" si="41"/>
        <v>0</v>
      </c>
      <c r="Q151" s="200">
        <v>0</v>
      </c>
      <c r="R151" s="200">
        <f t="shared" si="42"/>
        <v>0</v>
      </c>
      <c r="S151" s="200">
        <v>0</v>
      </c>
      <c r="T151" s="201">
        <f t="shared" si="43"/>
        <v>0</v>
      </c>
      <c r="AR151" s="22" t="s">
        <v>178</v>
      </c>
      <c r="AT151" s="22" t="s">
        <v>173</v>
      </c>
      <c r="AU151" s="22" t="s">
        <v>77</v>
      </c>
      <c r="AY151" s="22" t="s">
        <v>171</v>
      </c>
      <c r="BE151" s="202">
        <f t="shared" si="44"/>
        <v>0</v>
      </c>
      <c r="BF151" s="202">
        <f t="shared" si="45"/>
        <v>0</v>
      </c>
      <c r="BG151" s="202">
        <f t="shared" si="46"/>
        <v>0</v>
      </c>
      <c r="BH151" s="202">
        <f t="shared" si="47"/>
        <v>0</v>
      </c>
      <c r="BI151" s="202">
        <f t="shared" si="48"/>
        <v>0</v>
      </c>
      <c r="BJ151" s="22" t="s">
        <v>77</v>
      </c>
      <c r="BK151" s="202">
        <f t="shared" si="49"/>
        <v>0</v>
      </c>
      <c r="BL151" s="22" t="s">
        <v>178</v>
      </c>
      <c r="BM151" s="22" t="s">
        <v>1037</v>
      </c>
    </row>
    <row r="152" spans="2:65" s="1" customFormat="1" ht="22.5" customHeight="1">
      <c r="B152" s="39"/>
      <c r="C152" s="191" t="s">
        <v>598</v>
      </c>
      <c r="D152" s="191" t="s">
        <v>173</v>
      </c>
      <c r="E152" s="192" t="s">
        <v>3020</v>
      </c>
      <c r="F152" s="193" t="s">
        <v>3021</v>
      </c>
      <c r="G152" s="194" t="s">
        <v>2708</v>
      </c>
      <c r="H152" s="195">
        <v>106</v>
      </c>
      <c r="I152" s="196"/>
      <c r="J152" s="197">
        <f t="shared" si="40"/>
        <v>0</v>
      </c>
      <c r="K152" s="193" t="s">
        <v>21</v>
      </c>
      <c r="L152" s="59"/>
      <c r="M152" s="198" t="s">
        <v>21</v>
      </c>
      <c r="N152" s="199" t="s">
        <v>40</v>
      </c>
      <c r="O152" s="40"/>
      <c r="P152" s="200">
        <f t="shared" si="41"/>
        <v>0</v>
      </c>
      <c r="Q152" s="200">
        <v>0</v>
      </c>
      <c r="R152" s="200">
        <f t="shared" si="42"/>
        <v>0</v>
      </c>
      <c r="S152" s="200">
        <v>0</v>
      </c>
      <c r="T152" s="201">
        <f t="shared" si="43"/>
        <v>0</v>
      </c>
      <c r="AR152" s="22" t="s">
        <v>178</v>
      </c>
      <c r="AT152" s="22" t="s">
        <v>173</v>
      </c>
      <c r="AU152" s="22" t="s">
        <v>77</v>
      </c>
      <c r="AY152" s="22" t="s">
        <v>171</v>
      </c>
      <c r="BE152" s="202">
        <f t="shared" si="44"/>
        <v>0</v>
      </c>
      <c r="BF152" s="202">
        <f t="shared" si="45"/>
        <v>0</v>
      </c>
      <c r="BG152" s="202">
        <f t="shared" si="46"/>
        <v>0</v>
      </c>
      <c r="BH152" s="202">
        <f t="shared" si="47"/>
        <v>0</v>
      </c>
      <c r="BI152" s="202">
        <f t="shared" si="48"/>
        <v>0</v>
      </c>
      <c r="BJ152" s="22" t="s">
        <v>77</v>
      </c>
      <c r="BK152" s="202">
        <f t="shared" si="49"/>
        <v>0</v>
      </c>
      <c r="BL152" s="22" t="s">
        <v>178</v>
      </c>
      <c r="BM152" s="22" t="s">
        <v>1045</v>
      </c>
    </row>
    <row r="153" spans="2:65" s="1" customFormat="1" ht="22.5" customHeight="1">
      <c r="B153" s="39"/>
      <c r="C153" s="191" t="s">
        <v>603</v>
      </c>
      <c r="D153" s="191" t="s">
        <v>173</v>
      </c>
      <c r="E153" s="192" t="s">
        <v>3022</v>
      </c>
      <c r="F153" s="193" t="s">
        <v>3023</v>
      </c>
      <c r="G153" s="194" t="s">
        <v>2708</v>
      </c>
      <c r="H153" s="195">
        <v>32</v>
      </c>
      <c r="I153" s="196"/>
      <c r="J153" s="197">
        <f t="shared" si="40"/>
        <v>0</v>
      </c>
      <c r="K153" s="193" t="s">
        <v>21</v>
      </c>
      <c r="L153" s="59"/>
      <c r="M153" s="198" t="s">
        <v>21</v>
      </c>
      <c r="N153" s="199" t="s">
        <v>40</v>
      </c>
      <c r="O153" s="40"/>
      <c r="P153" s="200">
        <f t="shared" si="41"/>
        <v>0</v>
      </c>
      <c r="Q153" s="200">
        <v>0</v>
      </c>
      <c r="R153" s="200">
        <f t="shared" si="42"/>
        <v>0</v>
      </c>
      <c r="S153" s="200">
        <v>0</v>
      </c>
      <c r="T153" s="201">
        <f t="shared" si="43"/>
        <v>0</v>
      </c>
      <c r="AR153" s="22" t="s">
        <v>178</v>
      </c>
      <c r="AT153" s="22" t="s">
        <v>173</v>
      </c>
      <c r="AU153" s="22" t="s">
        <v>77</v>
      </c>
      <c r="AY153" s="22" t="s">
        <v>171</v>
      </c>
      <c r="BE153" s="202">
        <f t="shared" si="44"/>
        <v>0</v>
      </c>
      <c r="BF153" s="202">
        <f t="shared" si="45"/>
        <v>0</v>
      </c>
      <c r="BG153" s="202">
        <f t="shared" si="46"/>
        <v>0</v>
      </c>
      <c r="BH153" s="202">
        <f t="shared" si="47"/>
        <v>0</v>
      </c>
      <c r="BI153" s="202">
        <f t="shared" si="48"/>
        <v>0</v>
      </c>
      <c r="BJ153" s="22" t="s">
        <v>77</v>
      </c>
      <c r="BK153" s="202">
        <f t="shared" si="49"/>
        <v>0</v>
      </c>
      <c r="BL153" s="22" t="s">
        <v>178</v>
      </c>
      <c r="BM153" s="22" t="s">
        <v>1056</v>
      </c>
    </row>
    <row r="154" spans="2:65" s="1" customFormat="1" ht="22.5" customHeight="1">
      <c r="B154" s="39"/>
      <c r="C154" s="191" t="s">
        <v>608</v>
      </c>
      <c r="D154" s="191" t="s">
        <v>173</v>
      </c>
      <c r="E154" s="192" t="s">
        <v>3024</v>
      </c>
      <c r="F154" s="193" t="s">
        <v>3025</v>
      </c>
      <c r="G154" s="194" t="s">
        <v>2708</v>
      </c>
      <c r="H154" s="195">
        <v>32</v>
      </c>
      <c r="I154" s="196"/>
      <c r="J154" s="197">
        <f t="shared" si="40"/>
        <v>0</v>
      </c>
      <c r="K154" s="193" t="s">
        <v>21</v>
      </c>
      <c r="L154" s="59"/>
      <c r="M154" s="198" t="s">
        <v>21</v>
      </c>
      <c r="N154" s="199" t="s">
        <v>40</v>
      </c>
      <c r="O154" s="40"/>
      <c r="P154" s="200">
        <f t="shared" si="41"/>
        <v>0</v>
      </c>
      <c r="Q154" s="200">
        <v>0</v>
      </c>
      <c r="R154" s="200">
        <f t="shared" si="42"/>
        <v>0</v>
      </c>
      <c r="S154" s="200">
        <v>0</v>
      </c>
      <c r="T154" s="201">
        <f t="shared" si="43"/>
        <v>0</v>
      </c>
      <c r="AR154" s="22" t="s">
        <v>178</v>
      </c>
      <c r="AT154" s="22" t="s">
        <v>173</v>
      </c>
      <c r="AU154" s="22" t="s">
        <v>77</v>
      </c>
      <c r="AY154" s="22" t="s">
        <v>171</v>
      </c>
      <c r="BE154" s="202">
        <f t="shared" si="44"/>
        <v>0</v>
      </c>
      <c r="BF154" s="202">
        <f t="shared" si="45"/>
        <v>0</v>
      </c>
      <c r="BG154" s="202">
        <f t="shared" si="46"/>
        <v>0</v>
      </c>
      <c r="BH154" s="202">
        <f t="shared" si="47"/>
        <v>0</v>
      </c>
      <c r="BI154" s="202">
        <f t="shared" si="48"/>
        <v>0</v>
      </c>
      <c r="BJ154" s="22" t="s">
        <v>77</v>
      </c>
      <c r="BK154" s="202">
        <f t="shared" si="49"/>
        <v>0</v>
      </c>
      <c r="BL154" s="22" t="s">
        <v>178</v>
      </c>
      <c r="BM154" s="22" t="s">
        <v>1064</v>
      </c>
    </row>
    <row r="155" spans="2:65" s="10" customFormat="1" ht="37.35" customHeight="1">
      <c r="B155" s="174"/>
      <c r="C155" s="175"/>
      <c r="D155" s="188" t="s">
        <v>68</v>
      </c>
      <c r="E155" s="246" t="s">
        <v>3026</v>
      </c>
      <c r="F155" s="246" t="s">
        <v>3027</v>
      </c>
      <c r="G155" s="175"/>
      <c r="H155" s="175"/>
      <c r="I155" s="178"/>
      <c r="J155" s="247">
        <f>BK155</f>
        <v>0</v>
      </c>
      <c r="K155" s="175"/>
      <c r="L155" s="180"/>
      <c r="M155" s="181"/>
      <c r="N155" s="182"/>
      <c r="O155" s="182"/>
      <c r="P155" s="183">
        <f>SUM(P156:P177)</f>
        <v>0</v>
      </c>
      <c r="Q155" s="182"/>
      <c r="R155" s="183">
        <f>SUM(R156:R177)</f>
        <v>0</v>
      </c>
      <c r="S155" s="182"/>
      <c r="T155" s="184">
        <f>SUM(T156:T177)</f>
        <v>0</v>
      </c>
      <c r="AR155" s="185" t="s">
        <v>77</v>
      </c>
      <c r="AT155" s="186" t="s">
        <v>68</v>
      </c>
      <c r="AU155" s="186" t="s">
        <v>69</v>
      </c>
      <c r="AY155" s="185" t="s">
        <v>171</v>
      </c>
      <c r="BK155" s="187">
        <f>SUM(BK156:BK177)</f>
        <v>0</v>
      </c>
    </row>
    <row r="156" spans="2:65" s="1" customFormat="1" ht="22.5" customHeight="1">
      <c r="B156" s="39"/>
      <c r="C156" s="191" t="s">
        <v>613</v>
      </c>
      <c r="D156" s="191" t="s">
        <v>173</v>
      </c>
      <c r="E156" s="192" t="s">
        <v>3028</v>
      </c>
      <c r="F156" s="193" t="s">
        <v>3029</v>
      </c>
      <c r="G156" s="194" t="s">
        <v>2708</v>
      </c>
      <c r="H156" s="195">
        <v>32</v>
      </c>
      <c r="I156" s="196"/>
      <c r="J156" s="197">
        <f t="shared" ref="J156:J177" si="50">ROUND(I156*H156,2)</f>
        <v>0</v>
      </c>
      <c r="K156" s="193" t="s">
        <v>21</v>
      </c>
      <c r="L156" s="59"/>
      <c r="M156" s="198" t="s">
        <v>21</v>
      </c>
      <c r="N156" s="199" t="s">
        <v>40</v>
      </c>
      <c r="O156" s="40"/>
      <c r="P156" s="200">
        <f t="shared" ref="P156:P177" si="51">O156*H156</f>
        <v>0</v>
      </c>
      <c r="Q156" s="200">
        <v>0</v>
      </c>
      <c r="R156" s="200">
        <f t="shared" ref="R156:R177" si="52">Q156*H156</f>
        <v>0</v>
      </c>
      <c r="S156" s="200">
        <v>0</v>
      </c>
      <c r="T156" s="201">
        <f t="shared" ref="T156:T177" si="53">S156*H156</f>
        <v>0</v>
      </c>
      <c r="AR156" s="22" t="s">
        <v>178</v>
      </c>
      <c r="AT156" s="22" t="s">
        <v>173</v>
      </c>
      <c r="AU156" s="22" t="s">
        <v>77</v>
      </c>
      <c r="AY156" s="22" t="s">
        <v>171</v>
      </c>
      <c r="BE156" s="202">
        <f t="shared" ref="BE156:BE177" si="54">IF(N156="základní",J156,0)</f>
        <v>0</v>
      </c>
      <c r="BF156" s="202">
        <f t="shared" ref="BF156:BF177" si="55">IF(N156="snížená",J156,0)</f>
        <v>0</v>
      </c>
      <c r="BG156" s="202">
        <f t="shared" ref="BG156:BG177" si="56">IF(N156="zákl. přenesená",J156,0)</f>
        <v>0</v>
      </c>
      <c r="BH156" s="202">
        <f t="shared" ref="BH156:BH177" si="57">IF(N156="sníž. přenesená",J156,0)</f>
        <v>0</v>
      </c>
      <c r="BI156" s="202">
        <f t="shared" ref="BI156:BI177" si="58">IF(N156="nulová",J156,0)</f>
        <v>0</v>
      </c>
      <c r="BJ156" s="22" t="s">
        <v>77</v>
      </c>
      <c r="BK156" s="202">
        <f t="shared" ref="BK156:BK177" si="59">ROUND(I156*H156,2)</f>
        <v>0</v>
      </c>
      <c r="BL156" s="22" t="s">
        <v>178</v>
      </c>
      <c r="BM156" s="22" t="s">
        <v>1073</v>
      </c>
    </row>
    <row r="157" spans="2:65" s="1" customFormat="1" ht="22.5" customHeight="1">
      <c r="B157" s="39"/>
      <c r="C157" s="191" t="s">
        <v>617</v>
      </c>
      <c r="D157" s="191" t="s">
        <v>173</v>
      </c>
      <c r="E157" s="192" t="s">
        <v>3030</v>
      </c>
      <c r="F157" s="193" t="s">
        <v>3031</v>
      </c>
      <c r="G157" s="194" t="s">
        <v>2905</v>
      </c>
      <c r="H157" s="195">
        <v>138</v>
      </c>
      <c r="I157" s="196"/>
      <c r="J157" s="197">
        <f t="shared" si="50"/>
        <v>0</v>
      </c>
      <c r="K157" s="193" t="s">
        <v>21</v>
      </c>
      <c r="L157" s="59"/>
      <c r="M157" s="198" t="s">
        <v>21</v>
      </c>
      <c r="N157" s="199" t="s">
        <v>40</v>
      </c>
      <c r="O157" s="40"/>
      <c r="P157" s="200">
        <f t="shared" si="51"/>
        <v>0</v>
      </c>
      <c r="Q157" s="200">
        <v>0</v>
      </c>
      <c r="R157" s="200">
        <f t="shared" si="52"/>
        <v>0</v>
      </c>
      <c r="S157" s="200">
        <v>0</v>
      </c>
      <c r="T157" s="201">
        <f t="shared" si="53"/>
        <v>0</v>
      </c>
      <c r="AR157" s="22" t="s">
        <v>178</v>
      </c>
      <c r="AT157" s="22" t="s">
        <v>173</v>
      </c>
      <c r="AU157" s="22" t="s">
        <v>77</v>
      </c>
      <c r="AY157" s="22" t="s">
        <v>171</v>
      </c>
      <c r="BE157" s="202">
        <f t="shared" si="54"/>
        <v>0</v>
      </c>
      <c r="BF157" s="202">
        <f t="shared" si="55"/>
        <v>0</v>
      </c>
      <c r="BG157" s="202">
        <f t="shared" si="56"/>
        <v>0</v>
      </c>
      <c r="BH157" s="202">
        <f t="shared" si="57"/>
        <v>0</v>
      </c>
      <c r="BI157" s="202">
        <f t="shared" si="58"/>
        <v>0</v>
      </c>
      <c r="BJ157" s="22" t="s">
        <v>77</v>
      </c>
      <c r="BK157" s="202">
        <f t="shared" si="59"/>
        <v>0</v>
      </c>
      <c r="BL157" s="22" t="s">
        <v>178</v>
      </c>
      <c r="BM157" s="22" t="s">
        <v>1089</v>
      </c>
    </row>
    <row r="158" spans="2:65" s="1" customFormat="1" ht="22.5" customHeight="1">
      <c r="B158" s="39"/>
      <c r="C158" s="191" t="s">
        <v>621</v>
      </c>
      <c r="D158" s="191" t="s">
        <v>173</v>
      </c>
      <c r="E158" s="192" t="s">
        <v>3032</v>
      </c>
      <c r="F158" s="193" t="s">
        <v>3033</v>
      </c>
      <c r="G158" s="194" t="s">
        <v>2708</v>
      </c>
      <c r="H158" s="195">
        <v>138</v>
      </c>
      <c r="I158" s="196"/>
      <c r="J158" s="197">
        <f t="shared" si="50"/>
        <v>0</v>
      </c>
      <c r="K158" s="193" t="s">
        <v>21</v>
      </c>
      <c r="L158" s="59"/>
      <c r="M158" s="198" t="s">
        <v>21</v>
      </c>
      <c r="N158" s="199" t="s">
        <v>40</v>
      </c>
      <c r="O158" s="40"/>
      <c r="P158" s="200">
        <f t="shared" si="51"/>
        <v>0</v>
      </c>
      <c r="Q158" s="200">
        <v>0</v>
      </c>
      <c r="R158" s="200">
        <f t="shared" si="52"/>
        <v>0</v>
      </c>
      <c r="S158" s="200">
        <v>0</v>
      </c>
      <c r="T158" s="201">
        <f t="shared" si="53"/>
        <v>0</v>
      </c>
      <c r="AR158" s="22" t="s">
        <v>178</v>
      </c>
      <c r="AT158" s="22" t="s">
        <v>173</v>
      </c>
      <c r="AU158" s="22" t="s">
        <v>77</v>
      </c>
      <c r="AY158" s="22" t="s">
        <v>171</v>
      </c>
      <c r="BE158" s="202">
        <f t="shared" si="54"/>
        <v>0</v>
      </c>
      <c r="BF158" s="202">
        <f t="shared" si="55"/>
        <v>0</v>
      </c>
      <c r="BG158" s="202">
        <f t="shared" si="56"/>
        <v>0</v>
      </c>
      <c r="BH158" s="202">
        <f t="shared" si="57"/>
        <v>0</v>
      </c>
      <c r="BI158" s="202">
        <f t="shared" si="58"/>
        <v>0</v>
      </c>
      <c r="BJ158" s="22" t="s">
        <v>77</v>
      </c>
      <c r="BK158" s="202">
        <f t="shared" si="59"/>
        <v>0</v>
      </c>
      <c r="BL158" s="22" t="s">
        <v>178</v>
      </c>
      <c r="BM158" s="22" t="s">
        <v>1097</v>
      </c>
    </row>
    <row r="159" spans="2:65" s="1" customFormat="1" ht="22.5" customHeight="1">
      <c r="B159" s="39"/>
      <c r="C159" s="191" t="s">
        <v>628</v>
      </c>
      <c r="D159" s="191" t="s">
        <v>173</v>
      </c>
      <c r="E159" s="192" t="s">
        <v>3034</v>
      </c>
      <c r="F159" s="193" t="s">
        <v>3035</v>
      </c>
      <c r="G159" s="194" t="s">
        <v>2708</v>
      </c>
      <c r="H159" s="195">
        <v>4</v>
      </c>
      <c r="I159" s="196"/>
      <c r="J159" s="197">
        <f t="shared" si="50"/>
        <v>0</v>
      </c>
      <c r="K159" s="193" t="s">
        <v>21</v>
      </c>
      <c r="L159" s="59"/>
      <c r="M159" s="198" t="s">
        <v>21</v>
      </c>
      <c r="N159" s="199" t="s">
        <v>40</v>
      </c>
      <c r="O159" s="40"/>
      <c r="P159" s="200">
        <f t="shared" si="51"/>
        <v>0</v>
      </c>
      <c r="Q159" s="200">
        <v>0</v>
      </c>
      <c r="R159" s="200">
        <f t="shared" si="52"/>
        <v>0</v>
      </c>
      <c r="S159" s="200">
        <v>0</v>
      </c>
      <c r="T159" s="201">
        <f t="shared" si="53"/>
        <v>0</v>
      </c>
      <c r="AR159" s="22" t="s">
        <v>178</v>
      </c>
      <c r="AT159" s="22" t="s">
        <v>173</v>
      </c>
      <c r="AU159" s="22" t="s">
        <v>77</v>
      </c>
      <c r="AY159" s="22" t="s">
        <v>171</v>
      </c>
      <c r="BE159" s="202">
        <f t="shared" si="54"/>
        <v>0</v>
      </c>
      <c r="BF159" s="202">
        <f t="shared" si="55"/>
        <v>0</v>
      </c>
      <c r="BG159" s="202">
        <f t="shared" si="56"/>
        <v>0</v>
      </c>
      <c r="BH159" s="202">
        <f t="shared" si="57"/>
        <v>0</v>
      </c>
      <c r="BI159" s="202">
        <f t="shared" si="58"/>
        <v>0</v>
      </c>
      <c r="BJ159" s="22" t="s">
        <v>77</v>
      </c>
      <c r="BK159" s="202">
        <f t="shared" si="59"/>
        <v>0</v>
      </c>
      <c r="BL159" s="22" t="s">
        <v>178</v>
      </c>
      <c r="BM159" s="22" t="s">
        <v>1105</v>
      </c>
    </row>
    <row r="160" spans="2:65" s="1" customFormat="1" ht="22.5" customHeight="1">
      <c r="B160" s="39"/>
      <c r="C160" s="191" t="s">
        <v>633</v>
      </c>
      <c r="D160" s="191" t="s">
        <v>173</v>
      </c>
      <c r="E160" s="192" t="s">
        <v>3036</v>
      </c>
      <c r="F160" s="193" t="s">
        <v>3037</v>
      </c>
      <c r="G160" s="194" t="s">
        <v>2708</v>
      </c>
      <c r="H160" s="195">
        <v>6</v>
      </c>
      <c r="I160" s="196"/>
      <c r="J160" s="197">
        <f t="shared" si="50"/>
        <v>0</v>
      </c>
      <c r="K160" s="193" t="s">
        <v>21</v>
      </c>
      <c r="L160" s="59"/>
      <c r="M160" s="198" t="s">
        <v>21</v>
      </c>
      <c r="N160" s="199" t="s">
        <v>40</v>
      </c>
      <c r="O160" s="40"/>
      <c r="P160" s="200">
        <f t="shared" si="51"/>
        <v>0</v>
      </c>
      <c r="Q160" s="200">
        <v>0</v>
      </c>
      <c r="R160" s="200">
        <f t="shared" si="52"/>
        <v>0</v>
      </c>
      <c r="S160" s="200">
        <v>0</v>
      </c>
      <c r="T160" s="201">
        <f t="shared" si="53"/>
        <v>0</v>
      </c>
      <c r="AR160" s="22" t="s">
        <v>178</v>
      </c>
      <c r="AT160" s="22" t="s">
        <v>173</v>
      </c>
      <c r="AU160" s="22" t="s">
        <v>77</v>
      </c>
      <c r="AY160" s="22" t="s">
        <v>171</v>
      </c>
      <c r="BE160" s="202">
        <f t="shared" si="54"/>
        <v>0</v>
      </c>
      <c r="BF160" s="202">
        <f t="shared" si="55"/>
        <v>0</v>
      </c>
      <c r="BG160" s="202">
        <f t="shared" si="56"/>
        <v>0</v>
      </c>
      <c r="BH160" s="202">
        <f t="shared" si="57"/>
        <v>0</v>
      </c>
      <c r="BI160" s="202">
        <f t="shared" si="58"/>
        <v>0</v>
      </c>
      <c r="BJ160" s="22" t="s">
        <v>77</v>
      </c>
      <c r="BK160" s="202">
        <f t="shared" si="59"/>
        <v>0</v>
      </c>
      <c r="BL160" s="22" t="s">
        <v>178</v>
      </c>
      <c r="BM160" s="22" t="s">
        <v>1113</v>
      </c>
    </row>
    <row r="161" spans="2:65" s="1" customFormat="1" ht="22.5" customHeight="1">
      <c r="B161" s="39"/>
      <c r="C161" s="191" t="s">
        <v>638</v>
      </c>
      <c r="D161" s="191" t="s">
        <v>173</v>
      </c>
      <c r="E161" s="192" t="s">
        <v>3038</v>
      </c>
      <c r="F161" s="193" t="s">
        <v>3039</v>
      </c>
      <c r="G161" s="194" t="s">
        <v>2708</v>
      </c>
      <c r="H161" s="195">
        <v>2</v>
      </c>
      <c r="I161" s="196"/>
      <c r="J161" s="197">
        <f t="shared" si="50"/>
        <v>0</v>
      </c>
      <c r="K161" s="193" t="s">
        <v>21</v>
      </c>
      <c r="L161" s="59"/>
      <c r="M161" s="198" t="s">
        <v>21</v>
      </c>
      <c r="N161" s="199" t="s">
        <v>40</v>
      </c>
      <c r="O161" s="40"/>
      <c r="P161" s="200">
        <f t="shared" si="51"/>
        <v>0</v>
      </c>
      <c r="Q161" s="200">
        <v>0</v>
      </c>
      <c r="R161" s="200">
        <f t="shared" si="52"/>
        <v>0</v>
      </c>
      <c r="S161" s="200">
        <v>0</v>
      </c>
      <c r="T161" s="201">
        <f t="shared" si="53"/>
        <v>0</v>
      </c>
      <c r="AR161" s="22" t="s">
        <v>178</v>
      </c>
      <c r="AT161" s="22" t="s">
        <v>173</v>
      </c>
      <c r="AU161" s="22" t="s">
        <v>77</v>
      </c>
      <c r="AY161" s="22" t="s">
        <v>171</v>
      </c>
      <c r="BE161" s="202">
        <f t="shared" si="54"/>
        <v>0</v>
      </c>
      <c r="BF161" s="202">
        <f t="shared" si="55"/>
        <v>0</v>
      </c>
      <c r="BG161" s="202">
        <f t="shared" si="56"/>
        <v>0</v>
      </c>
      <c r="BH161" s="202">
        <f t="shared" si="57"/>
        <v>0</v>
      </c>
      <c r="BI161" s="202">
        <f t="shared" si="58"/>
        <v>0</v>
      </c>
      <c r="BJ161" s="22" t="s">
        <v>77</v>
      </c>
      <c r="BK161" s="202">
        <f t="shared" si="59"/>
        <v>0</v>
      </c>
      <c r="BL161" s="22" t="s">
        <v>178</v>
      </c>
      <c r="BM161" s="22" t="s">
        <v>1128</v>
      </c>
    </row>
    <row r="162" spans="2:65" s="1" customFormat="1" ht="22.5" customHeight="1">
      <c r="B162" s="39"/>
      <c r="C162" s="191" t="s">
        <v>643</v>
      </c>
      <c r="D162" s="191" t="s">
        <v>173</v>
      </c>
      <c r="E162" s="192" t="s">
        <v>3040</v>
      </c>
      <c r="F162" s="193" t="s">
        <v>3041</v>
      </c>
      <c r="G162" s="194" t="s">
        <v>2708</v>
      </c>
      <c r="H162" s="195">
        <v>8</v>
      </c>
      <c r="I162" s="196"/>
      <c r="J162" s="197">
        <f t="shared" si="50"/>
        <v>0</v>
      </c>
      <c r="K162" s="193" t="s">
        <v>21</v>
      </c>
      <c r="L162" s="59"/>
      <c r="M162" s="198" t="s">
        <v>21</v>
      </c>
      <c r="N162" s="199" t="s">
        <v>40</v>
      </c>
      <c r="O162" s="40"/>
      <c r="P162" s="200">
        <f t="shared" si="51"/>
        <v>0</v>
      </c>
      <c r="Q162" s="200">
        <v>0</v>
      </c>
      <c r="R162" s="200">
        <f t="shared" si="52"/>
        <v>0</v>
      </c>
      <c r="S162" s="200">
        <v>0</v>
      </c>
      <c r="T162" s="201">
        <f t="shared" si="53"/>
        <v>0</v>
      </c>
      <c r="AR162" s="22" t="s">
        <v>178</v>
      </c>
      <c r="AT162" s="22" t="s">
        <v>173</v>
      </c>
      <c r="AU162" s="22" t="s">
        <v>77</v>
      </c>
      <c r="AY162" s="22" t="s">
        <v>171</v>
      </c>
      <c r="BE162" s="202">
        <f t="shared" si="54"/>
        <v>0</v>
      </c>
      <c r="BF162" s="202">
        <f t="shared" si="55"/>
        <v>0</v>
      </c>
      <c r="BG162" s="202">
        <f t="shared" si="56"/>
        <v>0</v>
      </c>
      <c r="BH162" s="202">
        <f t="shared" si="57"/>
        <v>0</v>
      </c>
      <c r="BI162" s="202">
        <f t="shared" si="58"/>
        <v>0</v>
      </c>
      <c r="BJ162" s="22" t="s">
        <v>77</v>
      </c>
      <c r="BK162" s="202">
        <f t="shared" si="59"/>
        <v>0</v>
      </c>
      <c r="BL162" s="22" t="s">
        <v>178</v>
      </c>
      <c r="BM162" s="22" t="s">
        <v>1139</v>
      </c>
    </row>
    <row r="163" spans="2:65" s="1" customFormat="1" ht="22.5" customHeight="1">
      <c r="B163" s="39"/>
      <c r="C163" s="191" t="s">
        <v>648</v>
      </c>
      <c r="D163" s="191" t="s">
        <v>173</v>
      </c>
      <c r="E163" s="192" t="s">
        <v>3042</v>
      </c>
      <c r="F163" s="193" t="s">
        <v>3043</v>
      </c>
      <c r="G163" s="194" t="s">
        <v>2708</v>
      </c>
      <c r="H163" s="195">
        <v>1</v>
      </c>
      <c r="I163" s="196"/>
      <c r="J163" s="197">
        <f t="shared" si="50"/>
        <v>0</v>
      </c>
      <c r="K163" s="193" t="s">
        <v>21</v>
      </c>
      <c r="L163" s="59"/>
      <c r="M163" s="198" t="s">
        <v>21</v>
      </c>
      <c r="N163" s="199" t="s">
        <v>40</v>
      </c>
      <c r="O163" s="40"/>
      <c r="P163" s="200">
        <f t="shared" si="51"/>
        <v>0</v>
      </c>
      <c r="Q163" s="200">
        <v>0</v>
      </c>
      <c r="R163" s="200">
        <f t="shared" si="52"/>
        <v>0</v>
      </c>
      <c r="S163" s="200">
        <v>0</v>
      </c>
      <c r="T163" s="201">
        <f t="shared" si="53"/>
        <v>0</v>
      </c>
      <c r="AR163" s="22" t="s">
        <v>178</v>
      </c>
      <c r="AT163" s="22" t="s">
        <v>173</v>
      </c>
      <c r="AU163" s="22" t="s">
        <v>77</v>
      </c>
      <c r="AY163" s="22" t="s">
        <v>171</v>
      </c>
      <c r="BE163" s="202">
        <f t="shared" si="54"/>
        <v>0</v>
      </c>
      <c r="BF163" s="202">
        <f t="shared" si="55"/>
        <v>0</v>
      </c>
      <c r="BG163" s="202">
        <f t="shared" si="56"/>
        <v>0</v>
      </c>
      <c r="BH163" s="202">
        <f t="shared" si="57"/>
        <v>0</v>
      </c>
      <c r="BI163" s="202">
        <f t="shared" si="58"/>
        <v>0</v>
      </c>
      <c r="BJ163" s="22" t="s">
        <v>77</v>
      </c>
      <c r="BK163" s="202">
        <f t="shared" si="59"/>
        <v>0</v>
      </c>
      <c r="BL163" s="22" t="s">
        <v>178</v>
      </c>
      <c r="BM163" s="22" t="s">
        <v>1153</v>
      </c>
    </row>
    <row r="164" spans="2:65" s="1" customFormat="1" ht="22.5" customHeight="1">
      <c r="B164" s="39"/>
      <c r="C164" s="191" t="s">
        <v>652</v>
      </c>
      <c r="D164" s="191" t="s">
        <v>173</v>
      </c>
      <c r="E164" s="192" t="s">
        <v>3044</v>
      </c>
      <c r="F164" s="193" t="s">
        <v>3045</v>
      </c>
      <c r="G164" s="194" t="s">
        <v>2708</v>
      </c>
      <c r="H164" s="195">
        <v>2</v>
      </c>
      <c r="I164" s="196"/>
      <c r="J164" s="197">
        <f t="shared" si="50"/>
        <v>0</v>
      </c>
      <c r="K164" s="193" t="s">
        <v>21</v>
      </c>
      <c r="L164" s="59"/>
      <c r="M164" s="198" t="s">
        <v>21</v>
      </c>
      <c r="N164" s="199" t="s">
        <v>40</v>
      </c>
      <c r="O164" s="40"/>
      <c r="P164" s="200">
        <f t="shared" si="51"/>
        <v>0</v>
      </c>
      <c r="Q164" s="200">
        <v>0</v>
      </c>
      <c r="R164" s="200">
        <f t="shared" si="52"/>
        <v>0</v>
      </c>
      <c r="S164" s="200">
        <v>0</v>
      </c>
      <c r="T164" s="201">
        <f t="shared" si="53"/>
        <v>0</v>
      </c>
      <c r="AR164" s="22" t="s">
        <v>178</v>
      </c>
      <c r="AT164" s="22" t="s">
        <v>173</v>
      </c>
      <c r="AU164" s="22" t="s">
        <v>77</v>
      </c>
      <c r="AY164" s="22" t="s">
        <v>171</v>
      </c>
      <c r="BE164" s="202">
        <f t="shared" si="54"/>
        <v>0</v>
      </c>
      <c r="BF164" s="202">
        <f t="shared" si="55"/>
        <v>0</v>
      </c>
      <c r="BG164" s="202">
        <f t="shared" si="56"/>
        <v>0</v>
      </c>
      <c r="BH164" s="202">
        <f t="shared" si="57"/>
        <v>0</v>
      </c>
      <c r="BI164" s="202">
        <f t="shared" si="58"/>
        <v>0</v>
      </c>
      <c r="BJ164" s="22" t="s">
        <v>77</v>
      </c>
      <c r="BK164" s="202">
        <f t="shared" si="59"/>
        <v>0</v>
      </c>
      <c r="BL164" s="22" t="s">
        <v>178</v>
      </c>
      <c r="BM164" s="22" t="s">
        <v>1166</v>
      </c>
    </row>
    <row r="165" spans="2:65" s="1" customFormat="1" ht="22.5" customHeight="1">
      <c r="B165" s="39"/>
      <c r="C165" s="191" t="s">
        <v>656</v>
      </c>
      <c r="D165" s="191" t="s">
        <v>173</v>
      </c>
      <c r="E165" s="192" t="s">
        <v>3046</v>
      </c>
      <c r="F165" s="193" t="s">
        <v>3047</v>
      </c>
      <c r="G165" s="194" t="s">
        <v>2708</v>
      </c>
      <c r="H165" s="195">
        <v>6</v>
      </c>
      <c r="I165" s="196"/>
      <c r="J165" s="197">
        <f t="shared" si="50"/>
        <v>0</v>
      </c>
      <c r="K165" s="193" t="s">
        <v>21</v>
      </c>
      <c r="L165" s="59"/>
      <c r="M165" s="198" t="s">
        <v>21</v>
      </c>
      <c r="N165" s="199" t="s">
        <v>40</v>
      </c>
      <c r="O165" s="40"/>
      <c r="P165" s="200">
        <f t="shared" si="51"/>
        <v>0</v>
      </c>
      <c r="Q165" s="200">
        <v>0</v>
      </c>
      <c r="R165" s="200">
        <f t="shared" si="52"/>
        <v>0</v>
      </c>
      <c r="S165" s="200">
        <v>0</v>
      </c>
      <c r="T165" s="201">
        <f t="shared" si="53"/>
        <v>0</v>
      </c>
      <c r="AR165" s="22" t="s">
        <v>178</v>
      </c>
      <c r="AT165" s="22" t="s">
        <v>173</v>
      </c>
      <c r="AU165" s="22" t="s">
        <v>77</v>
      </c>
      <c r="AY165" s="22" t="s">
        <v>171</v>
      </c>
      <c r="BE165" s="202">
        <f t="shared" si="54"/>
        <v>0</v>
      </c>
      <c r="BF165" s="202">
        <f t="shared" si="55"/>
        <v>0</v>
      </c>
      <c r="BG165" s="202">
        <f t="shared" si="56"/>
        <v>0</v>
      </c>
      <c r="BH165" s="202">
        <f t="shared" si="57"/>
        <v>0</v>
      </c>
      <c r="BI165" s="202">
        <f t="shared" si="58"/>
        <v>0</v>
      </c>
      <c r="BJ165" s="22" t="s">
        <v>77</v>
      </c>
      <c r="BK165" s="202">
        <f t="shared" si="59"/>
        <v>0</v>
      </c>
      <c r="BL165" s="22" t="s">
        <v>178</v>
      </c>
      <c r="BM165" s="22" t="s">
        <v>1176</v>
      </c>
    </row>
    <row r="166" spans="2:65" s="1" customFormat="1" ht="22.5" customHeight="1">
      <c r="B166" s="39"/>
      <c r="C166" s="191" t="s">
        <v>661</v>
      </c>
      <c r="D166" s="191" t="s">
        <v>173</v>
      </c>
      <c r="E166" s="192" t="s">
        <v>3048</v>
      </c>
      <c r="F166" s="193" t="s">
        <v>3049</v>
      </c>
      <c r="G166" s="194" t="s">
        <v>2708</v>
      </c>
      <c r="H166" s="195">
        <v>2</v>
      </c>
      <c r="I166" s="196"/>
      <c r="J166" s="197">
        <f t="shared" si="50"/>
        <v>0</v>
      </c>
      <c r="K166" s="193" t="s">
        <v>21</v>
      </c>
      <c r="L166" s="59"/>
      <c r="M166" s="198" t="s">
        <v>21</v>
      </c>
      <c r="N166" s="199" t="s">
        <v>40</v>
      </c>
      <c r="O166" s="40"/>
      <c r="P166" s="200">
        <f t="shared" si="51"/>
        <v>0</v>
      </c>
      <c r="Q166" s="200">
        <v>0</v>
      </c>
      <c r="R166" s="200">
        <f t="shared" si="52"/>
        <v>0</v>
      </c>
      <c r="S166" s="200">
        <v>0</v>
      </c>
      <c r="T166" s="201">
        <f t="shared" si="53"/>
        <v>0</v>
      </c>
      <c r="AR166" s="22" t="s">
        <v>178</v>
      </c>
      <c r="AT166" s="22" t="s">
        <v>173</v>
      </c>
      <c r="AU166" s="22" t="s">
        <v>77</v>
      </c>
      <c r="AY166" s="22" t="s">
        <v>171</v>
      </c>
      <c r="BE166" s="202">
        <f t="shared" si="54"/>
        <v>0</v>
      </c>
      <c r="BF166" s="202">
        <f t="shared" si="55"/>
        <v>0</v>
      </c>
      <c r="BG166" s="202">
        <f t="shared" si="56"/>
        <v>0</v>
      </c>
      <c r="BH166" s="202">
        <f t="shared" si="57"/>
        <v>0</v>
      </c>
      <c r="BI166" s="202">
        <f t="shared" si="58"/>
        <v>0</v>
      </c>
      <c r="BJ166" s="22" t="s">
        <v>77</v>
      </c>
      <c r="BK166" s="202">
        <f t="shared" si="59"/>
        <v>0</v>
      </c>
      <c r="BL166" s="22" t="s">
        <v>178</v>
      </c>
      <c r="BM166" s="22" t="s">
        <v>1186</v>
      </c>
    </row>
    <row r="167" spans="2:65" s="1" customFormat="1" ht="22.5" customHeight="1">
      <c r="B167" s="39"/>
      <c r="C167" s="191" t="s">
        <v>701</v>
      </c>
      <c r="D167" s="191" t="s">
        <v>173</v>
      </c>
      <c r="E167" s="192" t="s">
        <v>3050</v>
      </c>
      <c r="F167" s="193" t="s">
        <v>3051</v>
      </c>
      <c r="G167" s="194" t="s">
        <v>2708</v>
      </c>
      <c r="H167" s="195">
        <v>1</v>
      </c>
      <c r="I167" s="196"/>
      <c r="J167" s="197">
        <f t="shared" si="50"/>
        <v>0</v>
      </c>
      <c r="K167" s="193" t="s">
        <v>21</v>
      </c>
      <c r="L167" s="59"/>
      <c r="M167" s="198" t="s">
        <v>21</v>
      </c>
      <c r="N167" s="199" t="s">
        <v>40</v>
      </c>
      <c r="O167" s="40"/>
      <c r="P167" s="200">
        <f t="shared" si="51"/>
        <v>0</v>
      </c>
      <c r="Q167" s="200">
        <v>0</v>
      </c>
      <c r="R167" s="200">
        <f t="shared" si="52"/>
        <v>0</v>
      </c>
      <c r="S167" s="200">
        <v>0</v>
      </c>
      <c r="T167" s="201">
        <f t="shared" si="53"/>
        <v>0</v>
      </c>
      <c r="AR167" s="22" t="s">
        <v>178</v>
      </c>
      <c r="AT167" s="22" t="s">
        <v>173</v>
      </c>
      <c r="AU167" s="22" t="s">
        <v>77</v>
      </c>
      <c r="AY167" s="22" t="s">
        <v>171</v>
      </c>
      <c r="BE167" s="202">
        <f t="shared" si="54"/>
        <v>0</v>
      </c>
      <c r="BF167" s="202">
        <f t="shared" si="55"/>
        <v>0</v>
      </c>
      <c r="BG167" s="202">
        <f t="shared" si="56"/>
        <v>0</v>
      </c>
      <c r="BH167" s="202">
        <f t="shared" si="57"/>
        <v>0</v>
      </c>
      <c r="BI167" s="202">
        <f t="shared" si="58"/>
        <v>0</v>
      </c>
      <c r="BJ167" s="22" t="s">
        <v>77</v>
      </c>
      <c r="BK167" s="202">
        <f t="shared" si="59"/>
        <v>0</v>
      </c>
      <c r="BL167" s="22" t="s">
        <v>178</v>
      </c>
      <c r="BM167" s="22" t="s">
        <v>1198</v>
      </c>
    </row>
    <row r="168" spans="2:65" s="1" customFormat="1" ht="22.5" customHeight="1">
      <c r="B168" s="39"/>
      <c r="C168" s="191" t="s">
        <v>706</v>
      </c>
      <c r="D168" s="191" t="s">
        <v>173</v>
      </c>
      <c r="E168" s="192" t="s">
        <v>3052</v>
      </c>
      <c r="F168" s="193" t="s">
        <v>3053</v>
      </c>
      <c r="G168" s="194" t="s">
        <v>2708</v>
      </c>
      <c r="H168" s="195">
        <v>3</v>
      </c>
      <c r="I168" s="196"/>
      <c r="J168" s="197">
        <f t="shared" si="50"/>
        <v>0</v>
      </c>
      <c r="K168" s="193" t="s">
        <v>21</v>
      </c>
      <c r="L168" s="59"/>
      <c r="M168" s="198" t="s">
        <v>21</v>
      </c>
      <c r="N168" s="199" t="s">
        <v>40</v>
      </c>
      <c r="O168" s="40"/>
      <c r="P168" s="200">
        <f t="shared" si="51"/>
        <v>0</v>
      </c>
      <c r="Q168" s="200">
        <v>0</v>
      </c>
      <c r="R168" s="200">
        <f t="shared" si="52"/>
        <v>0</v>
      </c>
      <c r="S168" s="200">
        <v>0</v>
      </c>
      <c r="T168" s="201">
        <f t="shared" si="53"/>
        <v>0</v>
      </c>
      <c r="AR168" s="22" t="s">
        <v>178</v>
      </c>
      <c r="AT168" s="22" t="s">
        <v>173</v>
      </c>
      <c r="AU168" s="22" t="s">
        <v>77</v>
      </c>
      <c r="AY168" s="22" t="s">
        <v>171</v>
      </c>
      <c r="BE168" s="202">
        <f t="shared" si="54"/>
        <v>0</v>
      </c>
      <c r="BF168" s="202">
        <f t="shared" si="55"/>
        <v>0</v>
      </c>
      <c r="BG168" s="202">
        <f t="shared" si="56"/>
        <v>0</v>
      </c>
      <c r="BH168" s="202">
        <f t="shared" si="57"/>
        <v>0</v>
      </c>
      <c r="BI168" s="202">
        <f t="shared" si="58"/>
        <v>0</v>
      </c>
      <c r="BJ168" s="22" t="s">
        <v>77</v>
      </c>
      <c r="BK168" s="202">
        <f t="shared" si="59"/>
        <v>0</v>
      </c>
      <c r="BL168" s="22" t="s">
        <v>178</v>
      </c>
      <c r="BM168" s="22" t="s">
        <v>1229</v>
      </c>
    </row>
    <row r="169" spans="2:65" s="1" customFormat="1" ht="22.5" customHeight="1">
      <c r="B169" s="39"/>
      <c r="C169" s="191" t="s">
        <v>706</v>
      </c>
      <c r="D169" s="191" t="s">
        <v>173</v>
      </c>
      <c r="E169" s="192" t="s">
        <v>2859</v>
      </c>
      <c r="F169" s="193" t="s">
        <v>2860</v>
      </c>
      <c r="G169" s="194" t="s">
        <v>2708</v>
      </c>
      <c r="H169" s="195">
        <v>25</v>
      </c>
      <c r="I169" s="196"/>
      <c r="J169" s="197">
        <f t="shared" si="50"/>
        <v>0</v>
      </c>
      <c r="K169" s="193" t="s">
        <v>21</v>
      </c>
      <c r="L169" s="59"/>
      <c r="M169" s="198" t="s">
        <v>21</v>
      </c>
      <c r="N169" s="199" t="s">
        <v>40</v>
      </c>
      <c r="O169" s="40"/>
      <c r="P169" s="200">
        <f t="shared" si="51"/>
        <v>0</v>
      </c>
      <c r="Q169" s="200">
        <v>0</v>
      </c>
      <c r="R169" s="200">
        <f t="shared" si="52"/>
        <v>0</v>
      </c>
      <c r="S169" s="200">
        <v>0</v>
      </c>
      <c r="T169" s="201">
        <f t="shared" si="53"/>
        <v>0</v>
      </c>
      <c r="AR169" s="22" t="s">
        <v>178</v>
      </c>
      <c r="AT169" s="22" t="s">
        <v>173</v>
      </c>
      <c r="AU169" s="22" t="s">
        <v>77</v>
      </c>
      <c r="AY169" s="22" t="s">
        <v>171</v>
      </c>
      <c r="BE169" s="202">
        <f t="shared" si="54"/>
        <v>0</v>
      </c>
      <c r="BF169" s="202">
        <f t="shared" si="55"/>
        <v>0</v>
      </c>
      <c r="BG169" s="202">
        <f t="shared" si="56"/>
        <v>0</v>
      </c>
      <c r="BH169" s="202">
        <f t="shared" si="57"/>
        <v>0</v>
      </c>
      <c r="BI169" s="202">
        <f t="shared" si="58"/>
        <v>0</v>
      </c>
      <c r="BJ169" s="22" t="s">
        <v>77</v>
      </c>
      <c r="BK169" s="202">
        <f t="shared" si="59"/>
        <v>0</v>
      </c>
      <c r="BL169" s="22" t="s">
        <v>178</v>
      </c>
      <c r="BM169" s="22" t="s">
        <v>1242</v>
      </c>
    </row>
    <row r="170" spans="2:65" s="1" customFormat="1" ht="22.5" customHeight="1">
      <c r="B170" s="39"/>
      <c r="C170" s="191" t="s">
        <v>728</v>
      </c>
      <c r="D170" s="191" t="s">
        <v>173</v>
      </c>
      <c r="E170" s="192" t="s">
        <v>2861</v>
      </c>
      <c r="F170" s="193" t="s">
        <v>3054</v>
      </c>
      <c r="G170" s="194" t="s">
        <v>2708</v>
      </c>
      <c r="H170" s="195">
        <v>30</v>
      </c>
      <c r="I170" s="196"/>
      <c r="J170" s="197">
        <f t="shared" si="50"/>
        <v>0</v>
      </c>
      <c r="K170" s="193" t="s">
        <v>21</v>
      </c>
      <c r="L170" s="59"/>
      <c r="M170" s="198" t="s">
        <v>21</v>
      </c>
      <c r="N170" s="199" t="s">
        <v>40</v>
      </c>
      <c r="O170" s="40"/>
      <c r="P170" s="200">
        <f t="shared" si="51"/>
        <v>0</v>
      </c>
      <c r="Q170" s="200">
        <v>0</v>
      </c>
      <c r="R170" s="200">
        <f t="shared" si="52"/>
        <v>0</v>
      </c>
      <c r="S170" s="200">
        <v>0</v>
      </c>
      <c r="T170" s="201">
        <f t="shared" si="53"/>
        <v>0</v>
      </c>
      <c r="AR170" s="22" t="s">
        <v>178</v>
      </c>
      <c r="AT170" s="22" t="s">
        <v>173</v>
      </c>
      <c r="AU170" s="22" t="s">
        <v>77</v>
      </c>
      <c r="AY170" s="22" t="s">
        <v>171</v>
      </c>
      <c r="BE170" s="202">
        <f t="shared" si="54"/>
        <v>0</v>
      </c>
      <c r="BF170" s="202">
        <f t="shared" si="55"/>
        <v>0</v>
      </c>
      <c r="BG170" s="202">
        <f t="shared" si="56"/>
        <v>0</v>
      </c>
      <c r="BH170" s="202">
        <f t="shared" si="57"/>
        <v>0</v>
      </c>
      <c r="BI170" s="202">
        <f t="shared" si="58"/>
        <v>0</v>
      </c>
      <c r="BJ170" s="22" t="s">
        <v>77</v>
      </c>
      <c r="BK170" s="202">
        <f t="shared" si="59"/>
        <v>0</v>
      </c>
      <c r="BL170" s="22" t="s">
        <v>178</v>
      </c>
      <c r="BM170" s="22" t="s">
        <v>1252</v>
      </c>
    </row>
    <row r="171" spans="2:65" s="1" customFormat="1" ht="22.5" customHeight="1">
      <c r="B171" s="39"/>
      <c r="C171" s="191" t="s">
        <v>759</v>
      </c>
      <c r="D171" s="191" t="s">
        <v>173</v>
      </c>
      <c r="E171" s="192" t="s">
        <v>2863</v>
      </c>
      <c r="F171" s="193" t="s">
        <v>3055</v>
      </c>
      <c r="G171" s="194" t="s">
        <v>2708</v>
      </c>
      <c r="H171" s="195">
        <v>20</v>
      </c>
      <c r="I171" s="196"/>
      <c r="J171" s="197">
        <f t="shared" si="50"/>
        <v>0</v>
      </c>
      <c r="K171" s="193" t="s">
        <v>21</v>
      </c>
      <c r="L171" s="59"/>
      <c r="M171" s="198" t="s">
        <v>21</v>
      </c>
      <c r="N171" s="199" t="s">
        <v>40</v>
      </c>
      <c r="O171" s="40"/>
      <c r="P171" s="200">
        <f t="shared" si="51"/>
        <v>0</v>
      </c>
      <c r="Q171" s="200">
        <v>0</v>
      </c>
      <c r="R171" s="200">
        <f t="shared" si="52"/>
        <v>0</v>
      </c>
      <c r="S171" s="200">
        <v>0</v>
      </c>
      <c r="T171" s="201">
        <f t="shared" si="53"/>
        <v>0</v>
      </c>
      <c r="AR171" s="22" t="s">
        <v>178</v>
      </c>
      <c r="AT171" s="22" t="s">
        <v>173</v>
      </c>
      <c r="AU171" s="22" t="s">
        <v>77</v>
      </c>
      <c r="AY171" s="22" t="s">
        <v>171</v>
      </c>
      <c r="BE171" s="202">
        <f t="shared" si="54"/>
        <v>0</v>
      </c>
      <c r="BF171" s="202">
        <f t="shared" si="55"/>
        <v>0</v>
      </c>
      <c r="BG171" s="202">
        <f t="shared" si="56"/>
        <v>0</v>
      </c>
      <c r="BH171" s="202">
        <f t="shared" si="57"/>
        <v>0</v>
      </c>
      <c r="BI171" s="202">
        <f t="shared" si="58"/>
        <v>0</v>
      </c>
      <c r="BJ171" s="22" t="s">
        <v>77</v>
      </c>
      <c r="BK171" s="202">
        <f t="shared" si="59"/>
        <v>0</v>
      </c>
      <c r="BL171" s="22" t="s">
        <v>178</v>
      </c>
      <c r="BM171" s="22" t="s">
        <v>1260</v>
      </c>
    </row>
    <row r="172" spans="2:65" s="1" customFormat="1" ht="22.5" customHeight="1">
      <c r="B172" s="39"/>
      <c r="C172" s="191" t="s">
        <v>762</v>
      </c>
      <c r="D172" s="191" t="s">
        <v>173</v>
      </c>
      <c r="E172" s="192" t="s">
        <v>2865</v>
      </c>
      <c r="F172" s="193" t="s">
        <v>3056</v>
      </c>
      <c r="G172" s="194" t="s">
        <v>2708</v>
      </c>
      <c r="H172" s="195">
        <v>25</v>
      </c>
      <c r="I172" s="196"/>
      <c r="J172" s="197">
        <f t="shared" si="50"/>
        <v>0</v>
      </c>
      <c r="K172" s="193" t="s">
        <v>21</v>
      </c>
      <c r="L172" s="59"/>
      <c r="M172" s="198" t="s">
        <v>21</v>
      </c>
      <c r="N172" s="199" t="s">
        <v>40</v>
      </c>
      <c r="O172" s="40"/>
      <c r="P172" s="200">
        <f t="shared" si="51"/>
        <v>0</v>
      </c>
      <c r="Q172" s="200">
        <v>0</v>
      </c>
      <c r="R172" s="200">
        <f t="shared" si="52"/>
        <v>0</v>
      </c>
      <c r="S172" s="200">
        <v>0</v>
      </c>
      <c r="T172" s="201">
        <f t="shared" si="53"/>
        <v>0</v>
      </c>
      <c r="AR172" s="22" t="s">
        <v>178</v>
      </c>
      <c r="AT172" s="22" t="s">
        <v>173</v>
      </c>
      <c r="AU172" s="22" t="s">
        <v>77</v>
      </c>
      <c r="AY172" s="22" t="s">
        <v>171</v>
      </c>
      <c r="BE172" s="202">
        <f t="shared" si="54"/>
        <v>0</v>
      </c>
      <c r="BF172" s="202">
        <f t="shared" si="55"/>
        <v>0</v>
      </c>
      <c r="BG172" s="202">
        <f t="shared" si="56"/>
        <v>0</v>
      </c>
      <c r="BH172" s="202">
        <f t="shared" si="57"/>
        <v>0</v>
      </c>
      <c r="BI172" s="202">
        <f t="shared" si="58"/>
        <v>0</v>
      </c>
      <c r="BJ172" s="22" t="s">
        <v>77</v>
      </c>
      <c r="BK172" s="202">
        <f t="shared" si="59"/>
        <v>0</v>
      </c>
      <c r="BL172" s="22" t="s">
        <v>178</v>
      </c>
      <c r="BM172" s="22" t="s">
        <v>1271</v>
      </c>
    </row>
    <row r="173" spans="2:65" s="1" customFormat="1" ht="22.5" customHeight="1">
      <c r="B173" s="39"/>
      <c r="C173" s="191" t="s">
        <v>767</v>
      </c>
      <c r="D173" s="191" t="s">
        <v>173</v>
      </c>
      <c r="E173" s="192" t="s">
        <v>2867</v>
      </c>
      <c r="F173" s="193" t="s">
        <v>3057</v>
      </c>
      <c r="G173" s="194" t="s">
        <v>2708</v>
      </c>
      <c r="H173" s="195">
        <v>30</v>
      </c>
      <c r="I173" s="196"/>
      <c r="J173" s="197">
        <f t="shared" si="50"/>
        <v>0</v>
      </c>
      <c r="K173" s="193" t="s">
        <v>21</v>
      </c>
      <c r="L173" s="59"/>
      <c r="M173" s="198" t="s">
        <v>21</v>
      </c>
      <c r="N173" s="199" t="s">
        <v>40</v>
      </c>
      <c r="O173" s="40"/>
      <c r="P173" s="200">
        <f t="shared" si="51"/>
        <v>0</v>
      </c>
      <c r="Q173" s="200">
        <v>0</v>
      </c>
      <c r="R173" s="200">
        <f t="shared" si="52"/>
        <v>0</v>
      </c>
      <c r="S173" s="200">
        <v>0</v>
      </c>
      <c r="T173" s="201">
        <f t="shared" si="53"/>
        <v>0</v>
      </c>
      <c r="AR173" s="22" t="s">
        <v>178</v>
      </c>
      <c r="AT173" s="22" t="s">
        <v>173</v>
      </c>
      <c r="AU173" s="22" t="s">
        <v>77</v>
      </c>
      <c r="AY173" s="22" t="s">
        <v>171</v>
      </c>
      <c r="BE173" s="202">
        <f t="shared" si="54"/>
        <v>0</v>
      </c>
      <c r="BF173" s="202">
        <f t="shared" si="55"/>
        <v>0</v>
      </c>
      <c r="BG173" s="202">
        <f t="shared" si="56"/>
        <v>0</v>
      </c>
      <c r="BH173" s="202">
        <f t="shared" si="57"/>
        <v>0</v>
      </c>
      <c r="BI173" s="202">
        <f t="shared" si="58"/>
        <v>0</v>
      </c>
      <c r="BJ173" s="22" t="s">
        <v>77</v>
      </c>
      <c r="BK173" s="202">
        <f t="shared" si="59"/>
        <v>0</v>
      </c>
      <c r="BL173" s="22" t="s">
        <v>178</v>
      </c>
      <c r="BM173" s="22" t="s">
        <v>1279</v>
      </c>
    </row>
    <row r="174" spans="2:65" s="1" customFormat="1" ht="22.5" customHeight="1">
      <c r="B174" s="39"/>
      <c r="C174" s="191" t="s">
        <v>771</v>
      </c>
      <c r="D174" s="191" t="s">
        <v>173</v>
      </c>
      <c r="E174" s="192" t="s">
        <v>2869</v>
      </c>
      <c r="F174" s="193" t="s">
        <v>2870</v>
      </c>
      <c r="G174" s="194" t="s">
        <v>411</v>
      </c>
      <c r="H174" s="195">
        <v>120</v>
      </c>
      <c r="I174" s="196"/>
      <c r="J174" s="197">
        <f t="shared" si="50"/>
        <v>0</v>
      </c>
      <c r="K174" s="193" t="s">
        <v>21</v>
      </c>
      <c r="L174" s="59"/>
      <c r="M174" s="198" t="s">
        <v>21</v>
      </c>
      <c r="N174" s="199" t="s">
        <v>40</v>
      </c>
      <c r="O174" s="40"/>
      <c r="P174" s="200">
        <f t="shared" si="51"/>
        <v>0</v>
      </c>
      <c r="Q174" s="200">
        <v>0</v>
      </c>
      <c r="R174" s="200">
        <f t="shared" si="52"/>
        <v>0</v>
      </c>
      <c r="S174" s="200">
        <v>0</v>
      </c>
      <c r="T174" s="201">
        <f t="shared" si="53"/>
        <v>0</v>
      </c>
      <c r="AR174" s="22" t="s">
        <v>178</v>
      </c>
      <c r="AT174" s="22" t="s">
        <v>173</v>
      </c>
      <c r="AU174" s="22" t="s">
        <v>77</v>
      </c>
      <c r="AY174" s="22" t="s">
        <v>171</v>
      </c>
      <c r="BE174" s="202">
        <f t="shared" si="54"/>
        <v>0</v>
      </c>
      <c r="BF174" s="202">
        <f t="shared" si="55"/>
        <v>0</v>
      </c>
      <c r="BG174" s="202">
        <f t="shared" si="56"/>
        <v>0</v>
      </c>
      <c r="BH174" s="202">
        <f t="shared" si="57"/>
        <v>0</v>
      </c>
      <c r="BI174" s="202">
        <f t="shared" si="58"/>
        <v>0</v>
      </c>
      <c r="BJ174" s="22" t="s">
        <v>77</v>
      </c>
      <c r="BK174" s="202">
        <f t="shared" si="59"/>
        <v>0</v>
      </c>
      <c r="BL174" s="22" t="s">
        <v>178</v>
      </c>
      <c r="BM174" s="22" t="s">
        <v>1289</v>
      </c>
    </row>
    <row r="175" spans="2:65" s="1" customFormat="1" ht="22.5" customHeight="1">
      <c r="B175" s="39"/>
      <c r="C175" s="191" t="s">
        <v>803</v>
      </c>
      <c r="D175" s="191" t="s">
        <v>173</v>
      </c>
      <c r="E175" s="192" t="s">
        <v>2873</v>
      </c>
      <c r="F175" s="193" t="s">
        <v>2874</v>
      </c>
      <c r="G175" s="194" t="s">
        <v>411</v>
      </c>
      <c r="H175" s="195">
        <v>120</v>
      </c>
      <c r="I175" s="196"/>
      <c r="J175" s="197">
        <f t="shared" si="50"/>
        <v>0</v>
      </c>
      <c r="K175" s="193" t="s">
        <v>21</v>
      </c>
      <c r="L175" s="59"/>
      <c r="M175" s="198" t="s">
        <v>21</v>
      </c>
      <c r="N175" s="199" t="s">
        <v>40</v>
      </c>
      <c r="O175" s="40"/>
      <c r="P175" s="200">
        <f t="shared" si="51"/>
        <v>0</v>
      </c>
      <c r="Q175" s="200">
        <v>0</v>
      </c>
      <c r="R175" s="200">
        <f t="shared" si="52"/>
        <v>0</v>
      </c>
      <c r="S175" s="200">
        <v>0</v>
      </c>
      <c r="T175" s="201">
        <f t="shared" si="53"/>
        <v>0</v>
      </c>
      <c r="AR175" s="22" t="s">
        <v>178</v>
      </c>
      <c r="AT175" s="22" t="s">
        <v>173</v>
      </c>
      <c r="AU175" s="22" t="s">
        <v>77</v>
      </c>
      <c r="AY175" s="22" t="s">
        <v>171</v>
      </c>
      <c r="BE175" s="202">
        <f t="shared" si="54"/>
        <v>0</v>
      </c>
      <c r="BF175" s="202">
        <f t="shared" si="55"/>
        <v>0</v>
      </c>
      <c r="BG175" s="202">
        <f t="shared" si="56"/>
        <v>0</v>
      </c>
      <c r="BH175" s="202">
        <f t="shared" si="57"/>
        <v>0</v>
      </c>
      <c r="BI175" s="202">
        <f t="shared" si="58"/>
        <v>0</v>
      </c>
      <c r="BJ175" s="22" t="s">
        <v>77</v>
      </c>
      <c r="BK175" s="202">
        <f t="shared" si="59"/>
        <v>0</v>
      </c>
      <c r="BL175" s="22" t="s">
        <v>178</v>
      </c>
      <c r="BM175" s="22" t="s">
        <v>1298</v>
      </c>
    </row>
    <row r="176" spans="2:65" s="1" customFormat="1" ht="22.5" customHeight="1">
      <c r="B176" s="39"/>
      <c r="C176" s="191" t="s">
        <v>807</v>
      </c>
      <c r="D176" s="191" t="s">
        <v>173</v>
      </c>
      <c r="E176" s="192" t="s">
        <v>3058</v>
      </c>
      <c r="F176" s="193" t="s">
        <v>3059</v>
      </c>
      <c r="G176" s="194" t="s">
        <v>2708</v>
      </c>
      <c r="H176" s="195">
        <v>12</v>
      </c>
      <c r="I176" s="196"/>
      <c r="J176" s="197">
        <f t="shared" si="50"/>
        <v>0</v>
      </c>
      <c r="K176" s="193" t="s">
        <v>21</v>
      </c>
      <c r="L176" s="59"/>
      <c r="M176" s="198" t="s">
        <v>21</v>
      </c>
      <c r="N176" s="199" t="s">
        <v>40</v>
      </c>
      <c r="O176" s="40"/>
      <c r="P176" s="200">
        <f t="shared" si="51"/>
        <v>0</v>
      </c>
      <c r="Q176" s="200">
        <v>0</v>
      </c>
      <c r="R176" s="200">
        <f t="shared" si="52"/>
        <v>0</v>
      </c>
      <c r="S176" s="200">
        <v>0</v>
      </c>
      <c r="T176" s="201">
        <f t="shared" si="53"/>
        <v>0</v>
      </c>
      <c r="AR176" s="22" t="s">
        <v>178</v>
      </c>
      <c r="AT176" s="22" t="s">
        <v>173</v>
      </c>
      <c r="AU176" s="22" t="s">
        <v>77</v>
      </c>
      <c r="AY176" s="22" t="s">
        <v>171</v>
      </c>
      <c r="BE176" s="202">
        <f t="shared" si="54"/>
        <v>0</v>
      </c>
      <c r="BF176" s="202">
        <f t="shared" si="55"/>
        <v>0</v>
      </c>
      <c r="BG176" s="202">
        <f t="shared" si="56"/>
        <v>0</v>
      </c>
      <c r="BH176" s="202">
        <f t="shared" si="57"/>
        <v>0</v>
      </c>
      <c r="BI176" s="202">
        <f t="shared" si="58"/>
        <v>0</v>
      </c>
      <c r="BJ176" s="22" t="s">
        <v>77</v>
      </c>
      <c r="BK176" s="202">
        <f t="shared" si="59"/>
        <v>0</v>
      </c>
      <c r="BL176" s="22" t="s">
        <v>178</v>
      </c>
      <c r="BM176" s="22" t="s">
        <v>1308</v>
      </c>
    </row>
    <row r="177" spans="2:65" s="1" customFormat="1" ht="22.5" customHeight="1">
      <c r="B177" s="39"/>
      <c r="C177" s="191" t="s">
        <v>814</v>
      </c>
      <c r="D177" s="191" t="s">
        <v>173</v>
      </c>
      <c r="E177" s="192" t="s">
        <v>3060</v>
      </c>
      <c r="F177" s="193" t="s">
        <v>3061</v>
      </c>
      <c r="G177" s="194" t="s">
        <v>2708</v>
      </c>
      <c r="H177" s="195">
        <v>8</v>
      </c>
      <c r="I177" s="196"/>
      <c r="J177" s="197">
        <f t="shared" si="50"/>
        <v>0</v>
      </c>
      <c r="K177" s="193" t="s">
        <v>21</v>
      </c>
      <c r="L177" s="59"/>
      <c r="M177" s="198" t="s">
        <v>21</v>
      </c>
      <c r="N177" s="199" t="s">
        <v>40</v>
      </c>
      <c r="O177" s="40"/>
      <c r="P177" s="200">
        <f t="shared" si="51"/>
        <v>0</v>
      </c>
      <c r="Q177" s="200">
        <v>0</v>
      </c>
      <c r="R177" s="200">
        <f t="shared" si="52"/>
        <v>0</v>
      </c>
      <c r="S177" s="200">
        <v>0</v>
      </c>
      <c r="T177" s="201">
        <f t="shared" si="53"/>
        <v>0</v>
      </c>
      <c r="AR177" s="22" t="s">
        <v>178</v>
      </c>
      <c r="AT177" s="22" t="s">
        <v>173</v>
      </c>
      <c r="AU177" s="22" t="s">
        <v>77</v>
      </c>
      <c r="AY177" s="22" t="s">
        <v>171</v>
      </c>
      <c r="BE177" s="202">
        <f t="shared" si="54"/>
        <v>0</v>
      </c>
      <c r="BF177" s="202">
        <f t="shared" si="55"/>
        <v>0</v>
      </c>
      <c r="BG177" s="202">
        <f t="shared" si="56"/>
        <v>0</v>
      </c>
      <c r="BH177" s="202">
        <f t="shared" si="57"/>
        <v>0</v>
      </c>
      <c r="BI177" s="202">
        <f t="shared" si="58"/>
        <v>0</v>
      </c>
      <c r="BJ177" s="22" t="s">
        <v>77</v>
      </c>
      <c r="BK177" s="202">
        <f t="shared" si="59"/>
        <v>0</v>
      </c>
      <c r="BL177" s="22" t="s">
        <v>178</v>
      </c>
      <c r="BM177" s="22" t="s">
        <v>1320</v>
      </c>
    </row>
    <row r="178" spans="2:65" s="10" customFormat="1" ht="37.35" customHeight="1">
      <c r="B178" s="174"/>
      <c r="C178" s="175"/>
      <c r="D178" s="188" t="s">
        <v>68</v>
      </c>
      <c r="E178" s="246" t="s">
        <v>2008</v>
      </c>
      <c r="F178" s="246" t="s">
        <v>2009</v>
      </c>
      <c r="G178" s="175"/>
      <c r="H178" s="175"/>
      <c r="I178" s="178"/>
      <c r="J178" s="247">
        <f>BK178</f>
        <v>0</v>
      </c>
      <c r="K178" s="175"/>
      <c r="L178" s="180"/>
      <c r="M178" s="181"/>
      <c r="N178" s="182"/>
      <c r="O178" s="182"/>
      <c r="P178" s="183">
        <f>SUM(P179:P182)</f>
        <v>0</v>
      </c>
      <c r="Q178" s="182"/>
      <c r="R178" s="183">
        <f>SUM(R179:R182)</f>
        <v>0</v>
      </c>
      <c r="S178" s="182"/>
      <c r="T178" s="184">
        <f>SUM(T179:T182)</f>
        <v>0</v>
      </c>
      <c r="AR178" s="185" t="s">
        <v>79</v>
      </c>
      <c r="AT178" s="186" t="s">
        <v>68</v>
      </c>
      <c r="AU178" s="186" t="s">
        <v>69</v>
      </c>
      <c r="AY178" s="185" t="s">
        <v>171</v>
      </c>
      <c r="BK178" s="187">
        <f>SUM(BK179:BK182)</f>
        <v>0</v>
      </c>
    </row>
    <row r="179" spans="2:65" s="1" customFormat="1" ht="22.5" customHeight="1">
      <c r="B179" s="39"/>
      <c r="C179" s="191" t="s">
        <v>827</v>
      </c>
      <c r="D179" s="191" t="s">
        <v>173</v>
      </c>
      <c r="E179" s="192" t="s">
        <v>3062</v>
      </c>
      <c r="F179" s="193" t="s">
        <v>3063</v>
      </c>
      <c r="G179" s="194" t="s">
        <v>3064</v>
      </c>
      <c r="H179" s="195">
        <v>205</v>
      </c>
      <c r="I179" s="196"/>
      <c r="J179" s="197">
        <f>ROUND(I179*H179,2)</f>
        <v>0</v>
      </c>
      <c r="K179" s="193" t="s">
        <v>21</v>
      </c>
      <c r="L179" s="59"/>
      <c r="M179" s="198" t="s">
        <v>21</v>
      </c>
      <c r="N179" s="199" t="s">
        <v>40</v>
      </c>
      <c r="O179" s="40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2" t="s">
        <v>249</v>
      </c>
      <c r="AT179" s="22" t="s">
        <v>173</v>
      </c>
      <c r="AU179" s="22" t="s">
        <v>77</v>
      </c>
      <c r="AY179" s="22" t="s">
        <v>171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22" t="s">
        <v>77</v>
      </c>
      <c r="BK179" s="202">
        <f>ROUND(I179*H179,2)</f>
        <v>0</v>
      </c>
      <c r="BL179" s="22" t="s">
        <v>249</v>
      </c>
      <c r="BM179" s="22" t="s">
        <v>1333</v>
      </c>
    </row>
    <row r="180" spans="2:65" s="1" customFormat="1" ht="22.5" customHeight="1">
      <c r="B180" s="39"/>
      <c r="C180" s="191" t="s">
        <v>835</v>
      </c>
      <c r="D180" s="191" t="s">
        <v>173</v>
      </c>
      <c r="E180" s="192" t="s">
        <v>3065</v>
      </c>
      <c r="F180" s="193" t="s">
        <v>3066</v>
      </c>
      <c r="G180" s="194" t="s">
        <v>2708</v>
      </c>
      <c r="H180" s="195">
        <v>80</v>
      </c>
      <c r="I180" s="196"/>
      <c r="J180" s="197">
        <f>ROUND(I180*H180,2)</f>
        <v>0</v>
      </c>
      <c r="K180" s="193" t="s">
        <v>21</v>
      </c>
      <c r="L180" s="59"/>
      <c r="M180" s="198" t="s">
        <v>21</v>
      </c>
      <c r="N180" s="199" t="s">
        <v>40</v>
      </c>
      <c r="O180" s="40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AR180" s="22" t="s">
        <v>249</v>
      </c>
      <c r="AT180" s="22" t="s">
        <v>173</v>
      </c>
      <c r="AU180" s="22" t="s">
        <v>77</v>
      </c>
      <c r="AY180" s="22" t="s">
        <v>171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22" t="s">
        <v>77</v>
      </c>
      <c r="BK180" s="202">
        <f>ROUND(I180*H180,2)</f>
        <v>0</v>
      </c>
      <c r="BL180" s="22" t="s">
        <v>249</v>
      </c>
      <c r="BM180" s="22" t="s">
        <v>1345</v>
      </c>
    </row>
    <row r="181" spans="2:65" s="1" customFormat="1" ht="22.5" customHeight="1">
      <c r="B181" s="39"/>
      <c r="C181" s="191" t="s">
        <v>845</v>
      </c>
      <c r="D181" s="191" t="s">
        <v>173</v>
      </c>
      <c r="E181" s="192" t="s">
        <v>3067</v>
      </c>
      <c r="F181" s="193" t="s">
        <v>3068</v>
      </c>
      <c r="G181" s="194" t="s">
        <v>2905</v>
      </c>
      <c r="H181" s="195">
        <v>450</v>
      </c>
      <c r="I181" s="196"/>
      <c r="J181" s="197">
        <f>ROUND(I181*H181,2)</f>
        <v>0</v>
      </c>
      <c r="K181" s="193" t="s">
        <v>21</v>
      </c>
      <c r="L181" s="59"/>
      <c r="M181" s="198" t="s">
        <v>21</v>
      </c>
      <c r="N181" s="199" t="s">
        <v>40</v>
      </c>
      <c r="O181" s="40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AR181" s="22" t="s">
        <v>249</v>
      </c>
      <c r="AT181" s="22" t="s">
        <v>173</v>
      </c>
      <c r="AU181" s="22" t="s">
        <v>77</v>
      </c>
      <c r="AY181" s="22" t="s">
        <v>171</v>
      </c>
      <c r="BE181" s="202">
        <f>IF(N181="základní",J181,0)</f>
        <v>0</v>
      </c>
      <c r="BF181" s="202">
        <f>IF(N181="snížená",J181,0)</f>
        <v>0</v>
      </c>
      <c r="BG181" s="202">
        <f>IF(N181="zákl. přenesená",J181,0)</f>
        <v>0</v>
      </c>
      <c r="BH181" s="202">
        <f>IF(N181="sníž. přenesená",J181,0)</f>
        <v>0</v>
      </c>
      <c r="BI181" s="202">
        <f>IF(N181="nulová",J181,0)</f>
        <v>0</v>
      </c>
      <c r="BJ181" s="22" t="s">
        <v>77</v>
      </c>
      <c r="BK181" s="202">
        <f>ROUND(I181*H181,2)</f>
        <v>0</v>
      </c>
      <c r="BL181" s="22" t="s">
        <v>249</v>
      </c>
      <c r="BM181" s="22" t="s">
        <v>1353</v>
      </c>
    </row>
    <row r="182" spans="2:65" s="1" customFormat="1" ht="22.5" customHeight="1">
      <c r="B182" s="39"/>
      <c r="C182" s="191" t="s">
        <v>866</v>
      </c>
      <c r="D182" s="191" t="s">
        <v>173</v>
      </c>
      <c r="E182" s="192" t="s">
        <v>3069</v>
      </c>
      <c r="F182" s="193" t="s">
        <v>3070</v>
      </c>
      <c r="G182" s="194" t="s">
        <v>3064</v>
      </c>
      <c r="H182" s="195">
        <v>420</v>
      </c>
      <c r="I182" s="196"/>
      <c r="J182" s="197">
        <f>ROUND(I182*H182,2)</f>
        <v>0</v>
      </c>
      <c r="K182" s="193" t="s">
        <v>21</v>
      </c>
      <c r="L182" s="59"/>
      <c r="M182" s="198" t="s">
        <v>21</v>
      </c>
      <c r="N182" s="199" t="s">
        <v>40</v>
      </c>
      <c r="O182" s="40"/>
      <c r="P182" s="200">
        <f>O182*H182</f>
        <v>0</v>
      </c>
      <c r="Q182" s="200">
        <v>0</v>
      </c>
      <c r="R182" s="200">
        <f>Q182*H182</f>
        <v>0</v>
      </c>
      <c r="S182" s="200">
        <v>0</v>
      </c>
      <c r="T182" s="201">
        <f>S182*H182</f>
        <v>0</v>
      </c>
      <c r="AR182" s="22" t="s">
        <v>249</v>
      </c>
      <c r="AT182" s="22" t="s">
        <v>173</v>
      </c>
      <c r="AU182" s="22" t="s">
        <v>77</v>
      </c>
      <c r="AY182" s="22" t="s">
        <v>171</v>
      </c>
      <c r="BE182" s="202">
        <f>IF(N182="základní",J182,0)</f>
        <v>0</v>
      </c>
      <c r="BF182" s="202">
        <f>IF(N182="snížená",J182,0)</f>
        <v>0</v>
      </c>
      <c r="BG182" s="202">
        <f>IF(N182="zákl. přenesená",J182,0)</f>
        <v>0</v>
      </c>
      <c r="BH182" s="202">
        <f>IF(N182="sníž. přenesená",J182,0)</f>
        <v>0</v>
      </c>
      <c r="BI182" s="202">
        <f>IF(N182="nulová",J182,0)</f>
        <v>0</v>
      </c>
      <c r="BJ182" s="22" t="s">
        <v>77</v>
      </c>
      <c r="BK182" s="202">
        <f>ROUND(I182*H182,2)</f>
        <v>0</v>
      </c>
      <c r="BL182" s="22" t="s">
        <v>249</v>
      </c>
      <c r="BM182" s="22" t="s">
        <v>1364</v>
      </c>
    </row>
    <row r="183" spans="2:65" s="10" customFormat="1" ht="37.35" customHeight="1">
      <c r="B183" s="174"/>
      <c r="C183" s="175"/>
      <c r="D183" s="188" t="s">
        <v>68</v>
      </c>
      <c r="E183" s="246" t="s">
        <v>2435</v>
      </c>
      <c r="F183" s="246" t="s">
        <v>3071</v>
      </c>
      <c r="G183" s="175"/>
      <c r="H183" s="175"/>
      <c r="I183" s="178"/>
      <c r="J183" s="247">
        <f>BK183</f>
        <v>0</v>
      </c>
      <c r="K183" s="175"/>
      <c r="L183" s="180"/>
      <c r="M183" s="181"/>
      <c r="N183" s="182"/>
      <c r="O183" s="182"/>
      <c r="P183" s="183">
        <f>SUM(P184:P187)</f>
        <v>0</v>
      </c>
      <c r="Q183" s="182"/>
      <c r="R183" s="183">
        <f>SUM(R184:R187)</f>
        <v>0</v>
      </c>
      <c r="S183" s="182"/>
      <c r="T183" s="184">
        <f>SUM(T184:T187)</f>
        <v>0</v>
      </c>
      <c r="AR183" s="185" t="s">
        <v>79</v>
      </c>
      <c r="AT183" s="186" t="s">
        <v>68</v>
      </c>
      <c r="AU183" s="186" t="s">
        <v>69</v>
      </c>
      <c r="AY183" s="185" t="s">
        <v>171</v>
      </c>
      <c r="BK183" s="187">
        <f>SUM(BK184:BK187)</f>
        <v>0</v>
      </c>
    </row>
    <row r="184" spans="2:65" s="1" customFormat="1" ht="22.5" customHeight="1">
      <c r="B184" s="39"/>
      <c r="C184" s="191" t="s">
        <v>896</v>
      </c>
      <c r="D184" s="191" t="s">
        <v>173</v>
      </c>
      <c r="E184" s="192" t="s">
        <v>3072</v>
      </c>
      <c r="F184" s="193" t="s">
        <v>3073</v>
      </c>
      <c r="G184" s="194" t="s">
        <v>176</v>
      </c>
      <c r="H184" s="195">
        <v>20</v>
      </c>
      <c r="I184" s="196"/>
      <c r="J184" s="197">
        <f>ROUND(I184*H184,2)</f>
        <v>0</v>
      </c>
      <c r="K184" s="193" t="s">
        <v>21</v>
      </c>
      <c r="L184" s="59"/>
      <c r="M184" s="198" t="s">
        <v>21</v>
      </c>
      <c r="N184" s="199" t="s">
        <v>40</v>
      </c>
      <c r="O184" s="40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AR184" s="22" t="s">
        <v>249</v>
      </c>
      <c r="AT184" s="22" t="s">
        <v>173</v>
      </c>
      <c r="AU184" s="22" t="s">
        <v>77</v>
      </c>
      <c r="AY184" s="22" t="s">
        <v>171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22" t="s">
        <v>77</v>
      </c>
      <c r="BK184" s="202">
        <f>ROUND(I184*H184,2)</f>
        <v>0</v>
      </c>
      <c r="BL184" s="22" t="s">
        <v>249</v>
      </c>
      <c r="BM184" s="22" t="s">
        <v>1375</v>
      </c>
    </row>
    <row r="185" spans="2:65" s="1" customFormat="1" ht="22.5" customHeight="1">
      <c r="B185" s="39"/>
      <c r="C185" s="191" t="s">
        <v>904</v>
      </c>
      <c r="D185" s="191" t="s">
        <v>173</v>
      </c>
      <c r="E185" s="192" t="s">
        <v>3074</v>
      </c>
      <c r="F185" s="193" t="s">
        <v>3075</v>
      </c>
      <c r="G185" s="194" t="s">
        <v>3076</v>
      </c>
      <c r="H185" s="195">
        <v>20</v>
      </c>
      <c r="I185" s="196"/>
      <c r="J185" s="197">
        <f>ROUND(I185*H185,2)</f>
        <v>0</v>
      </c>
      <c r="K185" s="193" t="s">
        <v>21</v>
      </c>
      <c r="L185" s="59"/>
      <c r="M185" s="198" t="s">
        <v>21</v>
      </c>
      <c r="N185" s="199" t="s">
        <v>40</v>
      </c>
      <c r="O185" s="40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22" t="s">
        <v>249</v>
      </c>
      <c r="AT185" s="22" t="s">
        <v>173</v>
      </c>
      <c r="AU185" s="22" t="s">
        <v>77</v>
      </c>
      <c r="AY185" s="22" t="s">
        <v>171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22" t="s">
        <v>77</v>
      </c>
      <c r="BK185" s="202">
        <f>ROUND(I185*H185,2)</f>
        <v>0</v>
      </c>
      <c r="BL185" s="22" t="s">
        <v>249</v>
      </c>
      <c r="BM185" s="22" t="s">
        <v>1386</v>
      </c>
    </row>
    <row r="186" spans="2:65" s="1" customFormat="1" ht="22.5" customHeight="1">
      <c r="B186" s="39"/>
      <c r="C186" s="191" t="s">
        <v>914</v>
      </c>
      <c r="D186" s="191" t="s">
        <v>173</v>
      </c>
      <c r="E186" s="192" t="s">
        <v>3077</v>
      </c>
      <c r="F186" s="193" t="s">
        <v>3078</v>
      </c>
      <c r="G186" s="194" t="s">
        <v>290</v>
      </c>
      <c r="H186" s="195">
        <v>175</v>
      </c>
      <c r="I186" s="196"/>
      <c r="J186" s="197">
        <f>ROUND(I186*H186,2)</f>
        <v>0</v>
      </c>
      <c r="K186" s="193" t="s">
        <v>21</v>
      </c>
      <c r="L186" s="59"/>
      <c r="M186" s="198" t="s">
        <v>21</v>
      </c>
      <c r="N186" s="199" t="s">
        <v>40</v>
      </c>
      <c r="O186" s="40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2" t="s">
        <v>249</v>
      </c>
      <c r="AT186" s="22" t="s">
        <v>173</v>
      </c>
      <c r="AU186" s="22" t="s">
        <v>77</v>
      </c>
      <c r="AY186" s="22" t="s">
        <v>171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22" t="s">
        <v>77</v>
      </c>
      <c r="BK186" s="202">
        <f>ROUND(I186*H186,2)</f>
        <v>0</v>
      </c>
      <c r="BL186" s="22" t="s">
        <v>249</v>
      </c>
      <c r="BM186" s="22" t="s">
        <v>1393</v>
      </c>
    </row>
    <row r="187" spans="2:65" s="1" customFormat="1" ht="22.5" customHeight="1">
      <c r="B187" s="39"/>
      <c r="C187" s="191" t="s">
        <v>920</v>
      </c>
      <c r="D187" s="191" t="s">
        <v>173</v>
      </c>
      <c r="E187" s="192" t="s">
        <v>3079</v>
      </c>
      <c r="F187" s="193" t="s">
        <v>3080</v>
      </c>
      <c r="G187" s="194" t="s">
        <v>290</v>
      </c>
      <c r="H187" s="195">
        <v>30</v>
      </c>
      <c r="I187" s="196"/>
      <c r="J187" s="197">
        <f>ROUND(I187*H187,2)</f>
        <v>0</v>
      </c>
      <c r="K187" s="193" t="s">
        <v>21</v>
      </c>
      <c r="L187" s="59"/>
      <c r="M187" s="198" t="s">
        <v>21</v>
      </c>
      <c r="N187" s="199" t="s">
        <v>40</v>
      </c>
      <c r="O187" s="40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AR187" s="22" t="s">
        <v>249</v>
      </c>
      <c r="AT187" s="22" t="s">
        <v>173</v>
      </c>
      <c r="AU187" s="22" t="s">
        <v>77</v>
      </c>
      <c r="AY187" s="22" t="s">
        <v>171</v>
      </c>
      <c r="BE187" s="202">
        <f>IF(N187="základní",J187,0)</f>
        <v>0</v>
      </c>
      <c r="BF187" s="202">
        <f>IF(N187="snížená",J187,0)</f>
        <v>0</v>
      </c>
      <c r="BG187" s="202">
        <f>IF(N187="zákl. přenesená",J187,0)</f>
        <v>0</v>
      </c>
      <c r="BH187" s="202">
        <f>IF(N187="sníž. přenesená",J187,0)</f>
        <v>0</v>
      </c>
      <c r="BI187" s="202">
        <f>IF(N187="nulová",J187,0)</f>
        <v>0</v>
      </c>
      <c r="BJ187" s="22" t="s">
        <v>77</v>
      </c>
      <c r="BK187" s="202">
        <f>ROUND(I187*H187,2)</f>
        <v>0</v>
      </c>
      <c r="BL187" s="22" t="s">
        <v>249</v>
      </c>
      <c r="BM187" s="22" t="s">
        <v>1406</v>
      </c>
    </row>
    <row r="188" spans="2:65" s="10" customFormat="1" ht="37.35" customHeight="1">
      <c r="B188" s="174"/>
      <c r="C188" s="175"/>
      <c r="D188" s="188" t="s">
        <v>68</v>
      </c>
      <c r="E188" s="246" t="s">
        <v>3081</v>
      </c>
      <c r="F188" s="246" t="s">
        <v>3082</v>
      </c>
      <c r="G188" s="175"/>
      <c r="H188" s="175"/>
      <c r="I188" s="178"/>
      <c r="J188" s="247">
        <f>BK188</f>
        <v>0</v>
      </c>
      <c r="K188" s="175"/>
      <c r="L188" s="180"/>
      <c r="M188" s="181"/>
      <c r="N188" s="182"/>
      <c r="O188" s="182"/>
      <c r="P188" s="183">
        <f>SUM(P189:P190)</f>
        <v>0</v>
      </c>
      <c r="Q188" s="182"/>
      <c r="R188" s="183">
        <f>SUM(R189:R190)</f>
        <v>0</v>
      </c>
      <c r="S188" s="182"/>
      <c r="T188" s="184">
        <f>SUM(T189:T190)</f>
        <v>0</v>
      </c>
      <c r="AR188" s="185" t="s">
        <v>77</v>
      </c>
      <c r="AT188" s="186" t="s">
        <v>68</v>
      </c>
      <c r="AU188" s="186" t="s">
        <v>69</v>
      </c>
      <c r="AY188" s="185" t="s">
        <v>171</v>
      </c>
      <c r="BK188" s="187">
        <f>SUM(BK189:BK190)</f>
        <v>0</v>
      </c>
    </row>
    <row r="189" spans="2:65" s="1" customFormat="1" ht="22.5" customHeight="1">
      <c r="B189" s="39"/>
      <c r="C189" s="191" t="s">
        <v>924</v>
      </c>
      <c r="D189" s="191" t="s">
        <v>173</v>
      </c>
      <c r="E189" s="192" t="s">
        <v>3083</v>
      </c>
      <c r="F189" s="193" t="s">
        <v>3084</v>
      </c>
      <c r="G189" s="194" t="s">
        <v>2936</v>
      </c>
      <c r="H189" s="195">
        <v>80</v>
      </c>
      <c r="I189" s="196"/>
      <c r="J189" s="197">
        <f>ROUND(I189*H189,2)</f>
        <v>0</v>
      </c>
      <c r="K189" s="193" t="s">
        <v>21</v>
      </c>
      <c r="L189" s="59"/>
      <c r="M189" s="198" t="s">
        <v>21</v>
      </c>
      <c r="N189" s="199" t="s">
        <v>40</v>
      </c>
      <c r="O189" s="40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AR189" s="22" t="s">
        <v>178</v>
      </c>
      <c r="AT189" s="22" t="s">
        <v>173</v>
      </c>
      <c r="AU189" s="22" t="s">
        <v>77</v>
      </c>
      <c r="AY189" s="22" t="s">
        <v>171</v>
      </c>
      <c r="BE189" s="202">
        <f>IF(N189="základní",J189,0)</f>
        <v>0</v>
      </c>
      <c r="BF189" s="202">
        <f>IF(N189="snížená",J189,0)</f>
        <v>0</v>
      </c>
      <c r="BG189" s="202">
        <f>IF(N189="zákl. přenesená",J189,0)</f>
        <v>0</v>
      </c>
      <c r="BH189" s="202">
        <f>IF(N189="sníž. přenesená",J189,0)</f>
        <v>0</v>
      </c>
      <c r="BI189" s="202">
        <f>IF(N189="nulová",J189,0)</f>
        <v>0</v>
      </c>
      <c r="BJ189" s="22" t="s">
        <v>77</v>
      </c>
      <c r="BK189" s="202">
        <f>ROUND(I189*H189,2)</f>
        <v>0</v>
      </c>
      <c r="BL189" s="22" t="s">
        <v>178</v>
      </c>
      <c r="BM189" s="22" t="s">
        <v>1416</v>
      </c>
    </row>
    <row r="190" spans="2:65" s="1" customFormat="1" ht="22.5" customHeight="1">
      <c r="B190" s="39"/>
      <c r="C190" s="191" t="s">
        <v>928</v>
      </c>
      <c r="D190" s="191" t="s">
        <v>173</v>
      </c>
      <c r="E190" s="192" t="s">
        <v>3085</v>
      </c>
      <c r="F190" s="193" t="s">
        <v>3086</v>
      </c>
      <c r="G190" s="194" t="s">
        <v>2936</v>
      </c>
      <c r="H190" s="195">
        <v>72</v>
      </c>
      <c r="I190" s="196"/>
      <c r="J190" s="197">
        <f>ROUND(I190*H190,2)</f>
        <v>0</v>
      </c>
      <c r="K190" s="193" t="s">
        <v>21</v>
      </c>
      <c r="L190" s="59"/>
      <c r="M190" s="198" t="s">
        <v>21</v>
      </c>
      <c r="N190" s="242" t="s">
        <v>40</v>
      </c>
      <c r="O190" s="243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AR190" s="22" t="s">
        <v>178</v>
      </c>
      <c r="AT190" s="22" t="s">
        <v>173</v>
      </c>
      <c r="AU190" s="22" t="s">
        <v>77</v>
      </c>
      <c r="AY190" s="22" t="s">
        <v>171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22" t="s">
        <v>77</v>
      </c>
      <c r="BK190" s="202">
        <f>ROUND(I190*H190,2)</f>
        <v>0</v>
      </c>
      <c r="BL190" s="22" t="s">
        <v>178</v>
      </c>
      <c r="BM190" s="22" t="s">
        <v>1429</v>
      </c>
    </row>
    <row r="191" spans="2:65" s="1" customFormat="1" ht="6.95" customHeight="1">
      <c r="B191" s="54"/>
      <c r="C191" s="55"/>
      <c r="D191" s="55"/>
      <c r="E191" s="55"/>
      <c r="F191" s="55"/>
      <c r="G191" s="55"/>
      <c r="H191" s="55"/>
      <c r="I191" s="137"/>
      <c r="J191" s="55"/>
      <c r="K191" s="55"/>
      <c r="L191" s="59"/>
    </row>
  </sheetData>
  <sheetProtection algorithmName="SHA-512" hashValue="vmkjggKdyCZhvRtEQ7Aim92E932RWPglzPzYEoo3f1QmqbuxyMWaD9iVgbKqHrLS0eJGhjhup4jmycxI7VvykQ==" saltValue="f9oO/7sDzPI8enLkbEpH0A==" spinCount="100000" sheet="1" objects="1" scenarios="1" formatCells="0" formatColumns="0" formatRows="0" sort="0" autoFilter="0"/>
  <autoFilter ref="C84:K190"/>
  <mergeCells count="9">
    <mergeCell ref="E75:H75"/>
    <mergeCell ref="E77:H77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2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97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3087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ROUND(J77,2)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ROUND(SUM(BE77:BE101), 2)</f>
        <v>0</v>
      </c>
      <c r="G30" s="40"/>
      <c r="H30" s="40"/>
      <c r="I30" s="129">
        <v>0.21</v>
      </c>
      <c r="J30" s="128">
        <f>ROUND(ROUND((SUM(BE77:BE101)),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ROUND(SUM(BF77:BF101), 2)</f>
        <v>0</v>
      </c>
      <c r="G31" s="40"/>
      <c r="H31" s="40"/>
      <c r="I31" s="129">
        <v>0.15</v>
      </c>
      <c r="J31" s="128">
        <f>ROUND(ROUND((SUM(BF77:BF101)),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ROUND(SUM(BG77:BG101),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ROUND(SUM(BH77:BH101),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ROUND(SUM(BI77:BI101),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07 - VZDUCHOTECHNIKA - 07 - VZDUCHOTECHNIKA - zp...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J77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3088</v>
      </c>
      <c r="E57" s="150"/>
      <c r="F57" s="150"/>
      <c r="G57" s="150"/>
      <c r="H57" s="150"/>
      <c r="I57" s="151"/>
      <c r="J57" s="152">
        <f>J78</f>
        <v>0</v>
      </c>
      <c r="K57" s="153"/>
    </row>
    <row r="58" spans="2:47" s="1" customFormat="1" ht="21.75" customHeight="1">
      <c r="B58" s="39"/>
      <c r="C58" s="40"/>
      <c r="D58" s="40"/>
      <c r="E58" s="40"/>
      <c r="F58" s="40"/>
      <c r="G58" s="40"/>
      <c r="H58" s="40"/>
      <c r="I58" s="116"/>
      <c r="J58" s="40"/>
      <c r="K58" s="43"/>
    </row>
    <row r="59" spans="2:47" s="1" customFormat="1" ht="6.95" customHeight="1">
      <c r="B59" s="54"/>
      <c r="C59" s="55"/>
      <c r="D59" s="55"/>
      <c r="E59" s="55"/>
      <c r="F59" s="55"/>
      <c r="G59" s="55"/>
      <c r="H59" s="55"/>
      <c r="I59" s="137"/>
      <c r="J59" s="55"/>
      <c r="K59" s="5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0"/>
      <c r="J63" s="58"/>
      <c r="K63" s="58"/>
      <c r="L63" s="59"/>
    </row>
    <row r="64" spans="2:47" s="1" customFormat="1" ht="36.950000000000003" customHeight="1">
      <c r="B64" s="39"/>
      <c r="C64" s="60" t="s">
        <v>155</v>
      </c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6.95" customHeight="1">
      <c r="B65" s="39"/>
      <c r="C65" s="61"/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4.45" customHeight="1">
      <c r="B66" s="39"/>
      <c r="C66" s="63" t="s">
        <v>18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22.5" customHeight="1">
      <c r="B67" s="39"/>
      <c r="C67" s="61"/>
      <c r="D67" s="61"/>
      <c r="E67" s="369" t="str">
        <f>E7</f>
        <v>Nástavba a přístavba MŠ Vostelčice Choceň, Smetanova 1682</v>
      </c>
      <c r="F67" s="370"/>
      <c r="G67" s="370"/>
      <c r="H67" s="370"/>
      <c r="I67" s="161"/>
      <c r="J67" s="61"/>
      <c r="K67" s="61"/>
      <c r="L67" s="59"/>
    </row>
    <row r="68" spans="2:65" s="1" customFormat="1" ht="14.45" customHeight="1">
      <c r="B68" s="39"/>
      <c r="C68" s="63" t="s">
        <v>119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5" s="1" customFormat="1" ht="23.25" customHeight="1">
      <c r="B69" s="39"/>
      <c r="C69" s="61"/>
      <c r="D69" s="61"/>
      <c r="E69" s="337" t="str">
        <f>E9</f>
        <v>07 - VZDUCHOTECHNIKA - 07 - VZDUCHOTECHNIKA - zp...</v>
      </c>
      <c r="F69" s="371"/>
      <c r="G69" s="371"/>
      <c r="H69" s="371"/>
      <c r="I69" s="161"/>
      <c r="J69" s="61"/>
      <c r="K69" s="61"/>
      <c r="L69" s="59"/>
    </row>
    <row r="70" spans="2:65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65" s="1" customFormat="1" ht="18" customHeight="1">
      <c r="B71" s="39"/>
      <c r="C71" s="63" t="s">
        <v>23</v>
      </c>
      <c r="D71" s="61"/>
      <c r="E71" s="61"/>
      <c r="F71" s="162" t="str">
        <f>F12</f>
        <v xml:space="preserve"> </v>
      </c>
      <c r="G71" s="61"/>
      <c r="H71" s="61"/>
      <c r="I71" s="163" t="s">
        <v>25</v>
      </c>
      <c r="J71" s="71" t="str">
        <f>IF(J12="","",J12)</f>
        <v>4. 6. 2017</v>
      </c>
      <c r="K71" s="61"/>
      <c r="L71" s="59"/>
    </row>
    <row r="72" spans="2:65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5" s="1" customFormat="1" ht="15">
      <c r="B73" s="39"/>
      <c r="C73" s="63" t="s">
        <v>27</v>
      </c>
      <c r="D73" s="61"/>
      <c r="E73" s="61"/>
      <c r="F73" s="162" t="str">
        <f>E15</f>
        <v xml:space="preserve"> </v>
      </c>
      <c r="G73" s="61"/>
      <c r="H73" s="61"/>
      <c r="I73" s="163" t="s">
        <v>32</v>
      </c>
      <c r="J73" s="162" t="str">
        <f>E21</f>
        <v xml:space="preserve"> </v>
      </c>
      <c r="K73" s="61"/>
      <c r="L73" s="59"/>
    </row>
    <row r="74" spans="2:65" s="1" customFormat="1" ht="14.45" customHeight="1">
      <c r="B74" s="39"/>
      <c r="C74" s="63" t="s">
        <v>30</v>
      </c>
      <c r="D74" s="61"/>
      <c r="E74" s="61"/>
      <c r="F74" s="162" t="str">
        <f>IF(E18="","",E18)</f>
        <v/>
      </c>
      <c r="G74" s="61"/>
      <c r="H74" s="61"/>
      <c r="I74" s="161"/>
      <c r="J74" s="61"/>
      <c r="K74" s="61"/>
      <c r="L74" s="59"/>
    </row>
    <row r="75" spans="2:65" s="1" customFormat="1" ht="10.3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5" s="9" customFormat="1" ht="29.25" customHeight="1">
      <c r="B76" s="164"/>
      <c r="C76" s="165" t="s">
        <v>156</v>
      </c>
      <c r="D76" s="166" t="s">
        <v>54</v>
      </c>
      <c r="E76" s="166" t="s">
        <v>50</v>
      </c>
      <c r="F76" s="166" t="s">
        <v>157</v>
      </c>
      <c r="G76" s="166" t="s">
        <v>158</v>
      </c>
      <c r="H76" s="166" t="s">
        <v>159</v>
      </c>
      <c r="I76" s="167" t="s">
        <v>160</v>
      </c>
      <c r="J76" s="166" t="s">
        <v>123</v>
      </c>
      <c r="K76" s="168" t="s">
        <v>161</v>
      </c>
      <c r="L76" s="169"/>
      <c r="M76" s="79" t="s">
        <v>162</v>
      </c>
      <c r="N76" s="80" t="s">
        <v>39</v>
      </c>
      <c r="O76" s="80" t="s">
        <v>163</v>
      </c>
      <c r="P76" s="80" t="s">
        <v>164</v>
      </c>
      <c r="Q76" s="80" t="s">
        <v>165</v>
      </c>
      <c r="R76" s="80" t="s">
        <v>166</v>
      </c>
      <c r="S76" s="80" t="s">
        <v>167</v>
      </c>
      <c r="T76" s="81" t="s">
        <v>168</v>
      </c>
    </row>
    <row r="77" spans="2:65" s="1" customFormat="1" ht="29.25" customHeight="1">
      <c r="B77" s="39"/>
      <c r="C77" s="85" t="s">
        <v>124</v>
      </c>
      <c r="D77" s="61"/>
      <c r="E77" s="61"/>
      <c r="F77" s="61"/>
      <c r="G77" s="61"/>
      <c r="H77" s="61"/>
      <c r="I77" s="161"/>
      <c r="J77" s="170">
        <f>BK77</f>
        <v>0</v>
      </c>
      <c r="K77" s="61"/>
      <c r="L77" s="59"/>
      <c r="M77" s="82"/>
      <c r="N77" s="83"/>
      <c r="O77" s="83"/>
      <c r="P77" s="171">
        <f>P78</f>
        <v>0</v>
      </c>
      <c r="Q77" s="83"/>
      <c r="R77" s="171">
        <f>R78</f>
        <v>0</v>
      </c>
      <c r="S77" s="83"/>
      <c r="T77" s="172">
        <f>T78</f>
        <v>0</v>
      </c>
      <c r="AT77" s="22" t="s">
        <v>68</v>
      </c>
      <c r="AU77" s="22" t="s">
        <v>125</v>
      </c>
      <c r="BK77" s="173">
        <f>BK78</f>
        <v>0</v>
      </c>
    </row>
    <row r="78" spans="2:65" s="10" customFormat="1" ht="37.35" customHeight="1">
      <c r="B78" s="174"/>
      <c r="C78" s="175"/>
      <c r="D78" s="188" t="s">
        <v>68</v>
      </c>
      <c r="E78" s="246" t="s">
        <v>914</v>
      </c>
      <c r="F78" s="246" t="s">
        <v>3089</v>
      </c>
      <c r="G78" s="175"/>
      <c r="H78" s="175"/>
      <c r="I78" s="178"/>
      <c r="J78" s="247">
        <f>BK78</f>
        <v>0</v>
      </c>
      <c r="K78" s="175"/>
      <c r="L78" s="180"/>
      <c r="M78" s="181"/>
      <c r="N78" s="182"/>
      <c r="O78" s="182"/>
      <c r="P78" s="183">
        <f>SUM(P79:P101)</f>
        <v>0</v>
      </c>
      <c r="Q78" s="182"/>
      <c r="R78" s="183">
        <f>SUM(R79:R101)</f>
        <v>0</v>
      </c>
      <c r="S78" s="182"/>
      <c r="T78" s="184">
        <f>SUM(T79:T101)</f>
        <v>0</v>
      </c>
      <c r="AR78" s="185" t="s">
        <v>77</v>
      </c>
      <c r="AT78" s="186" t="s">
        <v>68</v>
      </c>
      <c r="AU78" s="186" t="s">
        <v>69</v>
      </c>
      <c r="AY78" s="185" t="s">
        <v>171</v>
      </c>
      <c r="BK78" s="187">
        <f>SUM(BK79:BK101)</f>
        <v>0</v>
      </c>
    </row>
    <row r="79" spans="2:65" s="1" customFormat="1" ht="57" customHeight="1">
      <c r="B79" s="39"/>
      <c r="C79" s="191" t="s">
        <v>77</v>
      </c>
      <c r="D79" s="191" t="s">
        <v>173</v>
      </c>
      <c r="E79" s="192" t="s">
        <v>3090</v>
      </c>
      <c r="F79" s="193" t="s">
        <v>3091</v>
      </c>
      <c r="G79" s="194" t="s">
        <v>2708</v>
      </c>
      <c r="H79" s="195">
        <v>1</v>
      </c>
      <c r="I79" s="196"/>
      <c r="J79" s="197">
        <f t="shared" ref="J79:J101" si="0">ROUND(I79*H79,2)</f>
        <v>0</v>
      </c>
      <c r="K79" s="193" t="s">
        <v>21</v>
      </c>
      <c r="L79" s="59"/>
      <c r="M79" s="198" t="s">
        <v>21</v>
      </c>
      <c r="N79" s="199" t="s">
        <v>40</v>
      </c>
      <c r="O79" s="40"/>
      <c r="P79" s="200">
        <f t="shared" ref="P79:P101" si="1">O79*H79</f>
        <v>0</v>
      </c>
      <c r="Q79" s="200">
        <v>0</v>
      </c>
      <c r="R79" s="200">
        <f t="shared" ref="R79:R101" si="2">Q79*H79</f>
        <v>0</v>
      </c>
      <c r="S79" s="200">
        <v>0</v>
      </c>
      <c r="T79" s="201">
        <f t="shared" ref="T79:T101" si="3">S79*H79</f>
        <v>0</v>
      </c>
      <c r="AR79" s="22" t="s">
        <v>178</v>
      </c>
      <c r="AT79" s="22" t="s">
        <v>173</v>
      </c>
      <c r="AU79" s="22" t="s">
        <v>77</v>
      </c>
      <c r="AY79" s="22" t="s">
        <v>171</v>
      </c>
      <c r="BE79" s="202">
        <f t="shared" ref="BE79:BE101" si="4">IF(N79="základní",J79,0)</f>
        <v>0</v>
      </c>
      <c r="BF79" s="202">
        <f t="shared" ref="BF79:BF101" si="5">IF(N79="snížená",J79,0)</f>
        <v>0</v>
      </c>
      <c r="BG79" s="202">
        <f t="shared" ref="BG79:BG101" si="6">IF(N79="zákl. přenesená",J79,0)</f>
        <v>0</v>
      </c>
      <c r="BH79" s="202">
        <f t="shared" ref="BH79:BH101" si="7">IF(N79="sníž. přenesená",J79,0)</f>
        <v>0</v>
      </c>
      <c r="BI79" s="202">
        <f t="shared" ref="BI79:BI101" si="8">IF(N79="nulová",J79,0)</f>
        <v>0</v>
      </c>
      <c r="BJ79" s="22" t="s">
        <v>77</v>
      </c>
      <c r="BK79" s="202">
        <f t="shared" ref="BK79:BK101" si="9">ROUND(I79*H79,2)</f>
        <v>0</v>
      </c>
      <c r="BL79" s="22" t="s">
        <v>178</v>
      </c>
      <c r="BM79" s="22" t="s">
        <v>79</v>
      </c>
    </row>
    <row r="80" spans="2:65" s="1" customFormat="1" ht="31.5" customHeight="1">
      <c r="B80" s="39"/>
      <c r="C80" s="191" t="s">
        <v>79</v>
      </c>
      <c r="D80" s="191" t="s">
        <v>173</v>
      </c>
      <c r="E80" s="192" t="s">
        <v>3092</v>
      </c>
      <c r="F80" s="193" t="s">
        <v>3093</v>
      </c>
      <c r="G80" s="194" t="s">
        <v>2708</v>
      </c>
      <c r="H80" s="195">
        <v>1</v>
      </c>
      <c r="I80" s="196"/>
      <c r="J80" s="197">
        <f t="shared" si="0"/>
        <v>0</v>
      </c>
      <c r="K80" s="193" t="s">
        <v>21</v>
      </c>
      <c r="L80" s="59"/>
      <c r="M80" s="198" t="s">
        <v>21</v>
      </c>
      <c r="N80" s="199" t="s">
        <v>40</v>
      </c>
      <c r="O80" s="40"/>
      <c r="P80" s="200">
        <f t="shared" si="1"/>
        <v>0</v>
      </c>
      <c r="Q80" s="200">
        <v>0</v>
      </c>
      <c r="R80" s="200">
        <f t="shared" si="2"/>
        <v>0</v>
      </c>
      <c r="S80" s="200">
        <v>0</v>
      </c>
      <c r="T80" s="201">
        <f t="shared" si="3"/>
        <v>0</v>
      </c>
      <c r="AR80" s="22" t="s">
        <v>178</v>
      </c>
      <c r="AT80" s="22" t="s">
        <v>173</v>
      </c>
      <c r="AU80" s="22" t="s">
        <v>77</v>
      </c>
      <c r="AY80" s="22" t="s">
        <v>171</v>
      </c>
      <c r="BE80" s="202">
        <f t="shared" si="4"/>
        <v>0</v>
      </c>
      <c r="BF80" s="202">
        <f t="shared" si="5"/>
        <v>0</v>
      </c>
      <c r="BG80" s="202">
        <f t="shared" si="6"/>
        <v>0</v>
      </c>
      <c r="BH80" s="202">
        <f t="shared" si="7"/>
        <v>0</v>
      </c>
      <c r="BI80" s="202">
        <f t="shared" si="8"/>
        <v>0</v>
      </c>
      <c r="BJ80" s="22" t="s">
        <v>77</v>
      </c>
      <c r="BK80" s="202">
        <f t="shared" si="9"/>
        <v>0</v>
      </c>
      <c r="BL80" s="22" t="s">
        <v>178</v>
      </c>
      <c r="BM80" s="22" t="s">
        <v>178</v>
      </c>
    </row>
    <row r="81" spans="2:65" s="1" customFormat="1" ht="44.25" customHeight="1">
      <c r="B81" s="39"/>
      <c r="C81" s="191" t="s">
        <v>187</v>
      </c>
      <c r="D81" s="191" t="s">
        <v>173</v>
      </c>
      <c r="E81" s="192" t="s">
        <v>3094</v>
      </c>
      <c r="F81" s="193" t="s">
        <v>3095</v>
      </c>
      <c r="G81" s="194" t="s">
        <v>411</v>
      </c>
      <c r="H81" s="195">
        <v>30</v>
      </c>
      <c r="I81" s="196"/>
      <c r="J81" s="197">
        <f t="shared" si="0"/>
        <v>0</v>
      </c>
      <c r="K81" s="193" t="s">
        <v>21</v>
      </c>
      <c r="L81" s="59"/>
      <c r="M81" s="198" t="s">
        <v>21</v>
      </c>
      <c r="N81" s="199" t="s">
        <v>40</v>
      </c>
      <c r="O81" s="40"/>
      <c r="P81" s="200">
        <f t="shared" si="1"/>
        <v>0</v>
      </c>
      <c r="Q81" s="200">
        <v>0</v>
      </c>
      <c r="R81" s="200">
        <f t="shared" si="2"/>
        <v>0</v>
      </c>
      <c r="S81" s="200">
        <v>0</v>
      </c>
      <c r="T81" s="201">
        <f t="shared" si="3"/>
        <v>0</v>
      </c>
      <c r="AR81" s="22" t="s">
        <v>178</v>
      </c>
      <c r="AT81" s="22" t="s">
        <v>173</v>
      </c>
      <c r="AU81" s="22" t="s">
        <v>77</v>
      </c>
      <c r="AY81" s="22" t="s">
        <v>171</v>
      </c>
      <c r="BE81" s="202">
        <f t="shared" si="4"/>
        <v>0</v>
      </c>
      <c r="BF81" s="202">
        <f t="shared" si="5"/>
        <v>0</v>
      </c>
      <c r="BG81" s="202">
        <f t="shared" si="6"/>
        <v>0</v>
      </c>
      <c r="BH81" s="202">
        <f t="shared" si="7"/>
        <v>0</v>
      </c>
      <c r="BI81" s="202">
        <f t="shared" si="8"/>
        <v>0</v>
      </c>
      <c r="BJ81" s="22" t="s">
        <v>77</v>
      </c>
      <c r="BK81" s="202">
        <f t="shared" si="9"/>
        <v>0</v>
      </c>
      <c r="BL81" s="22" t="s">
        <v>178</v>
      </c>
      <c r="BM81" s="22" t="s">
        <v>201</v>
      </c>
    </row>
    <row r="82" spans="2:65" s="1" customFormat="1" ht="22.5" customHeight="1">
      <c r="B82" s="39"/>
      <c r="C82" s="191" t="s">
        <v>178</v>
      </c>
      <c r="D82" s="191" t="s">
        <v>173</v>
      </c>
      <c r="E82" s="192" t="s">
        <v>3096</v>
      </c>
      <c r="F82" s="193" t="s">
        <v>3097</v>
      </c>
      <c r="G82" s="194" t="s">
        <v>2708</v>
      </c>
      <c r="H82" s="195">
        <v>42</v>
      </c>
      <c r="I82" s="196"/>
      <c r="J82" s="197">
        <f t="shared" si="0"/>
        <v>0</v>
      </c>
      <c r="K82" s="193" t="s">
        <v>21</v>
      </c>
      <c r="L82" s="59"/>
      <c r="M82" s="198" t="s">
        <v>21</v>
      </c>
      <c r="N82" s="199" t="s">
        <v>40</v>
      </c>
      <c r="O82" s="40"/>
      <c r="P82" s="200">
        <f t="shared" si="1"/>
        <v>0</v>
      </c>
      <c r="Q82" s="200">
        <v>0</v>
      </c>
      <c r="R82" s="200">
        <f t="shared" si="2"/>
        <v>0</v>
      </c>
      <c r="S82" s="200">
        <v>0</v>
      </c>
      <c r="T82" s="201">
        <f t="shared" si="3"/>
        <v>0</v>
      </c>
      <c r="AR82" s="22" t="s">
        <v>178</v>
      </c>
      <c r="AT82" s="22" t="s">
        <v>173</v>
      </c>
      <c r="AU82" s="22" t="s">
        <v>77</v>
      </c>
      <c r="AY82" s="22" t="s">
        <v>171</v>
      </c>
      <c r="BE82" s="202">
        <f t="shared" si="4"/>
        <v>0</v>
      </c>
      <c r="BF82" s="202">
        <f t="shared" si="5"/>
        <v>0</v>
      </c>
      <c r="BG82" s="202">
        <f t="shared" si="6"/>
        <v>0</v>
      </c>
      <c r="BH82" s="202">
        <f t="shared" si="7"/>
        <v>0</v>
      </c>
      <c r="BI82" s="202">
        <f t="shared" si="8"/>
        <v>0</v>
      </c>
      <c r="BJ82" s="22" t="s">
        <v>77</v>
      </c>
      <c r="BK82" s="202">
        <f t="shared" si="9"/>
        <v>0</v>
      </c>
      <c r="BL82" s="22" t="s">
        <v>178</v>
      </c>
      <c r="BM82" s="22" t="s">
        <v>212</v>
      </c>
    </row>
    <row r="83" spans="2:65" s="1" customFormat="1" ht="44.25" customHeight="1">
      <c r="B83" s="39"/>
      <c r="C83" s="191" t="s">
        <v>197</v>
      </c>
      <c r="D83" s="191" t="s">
        <v>173</v>
      </c>
      <c r="E83" s="192" t="s">
        <v>3098</v>
      </c>
      <c r="F83" s="193" t="s">
        <v>3099</v>
      </c>
      <c r="G83" s="194" t="s">
        <v>2708</v>
      </c>
      <c r="H83" s="195">
        <v>5</v>
      </c>
      <c r="I83" s="196"/>
      <c r="J83" s="197">
        <f t="shared" si="0"/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AR83" s="22" t="s">
        <v>178</v>
      </c>
      <c r="AT83" s="22" t="s">
        <v>173</v>
      </c>
      <c r="AU83" s="22" t="s">
        <v>77</v>
      </c>
      <c r="AY83" s="22" t="s">
        <v>171</v>
      </c>
      <c r="BE83" s="202">
        <f t="shared" si="4"/>
        <v>0</v>
      </c>
      <c r="BF83" s="202">
        <f t="shared" si="5"/>
        <v>0</v>
      </c>
      <c r="BG83" s="202">
        <f t="shared" si="6"/>
        <v>0</v>
      </c>
      <c r="BH83" s="202">
        <f t="shared" si="7"/>
        <v>0</v>
      </c>
      <c r="BI83" s="202">
        <f t="shared" si="8"/>
        <v>0</v>
      </c>
      <c r="BJ83" s="22" t="s">
        <v>77</v>
      </c>
      <c r="BK83" s="202">
        <f t="shared" si="9"/>
        <v>0</v>
      </c>
      <c r="BL83" s="22" t="s">
        <v>178</v>
      </c>
      <c r="BM83" s="22" t="s">
        <v>223</v>
      </c>
    </row>
    <row r="84" spans="2:65" s="1" customFormat="1" ht="22.5" customHeight="1">
      <c r="B84" s="39"/>
      <c r="C84" s="191" t="s">
        <v>201</v>
      </c>
      <c r="D84" s="191" t="s">
        <v>173</v>
      </c>
      <c r="E84" s="192" t="s">
        <v>3100</v>
      </c>
      <c r="F84" s="193" t="s">
        <v>3101</v>
      </c>
      <c r="G84" s="194" t="s">
        <v>2708</v>
      </c>
      <c r="H84" s="195">
        <v>4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178</v>
      </c>
      <c r="AT84" s="22" t="s">
        <v>173</v>
      </c>
      <c r="AU84" s="22" t="s">
        <v>77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178</v>
      </c>
      <c r="BM84" s="22" t="s">
        <v>110</v>
      </c>
    </row>
    <row r="85" spans="2:65" s="1" customFormat="1" ht="22.5" customHeight="1">
      <c r="B85" s="39"/>
      <c r="C85" s="191" t="s">
        <v>207</v>
      </c>
      <c r="D85" s="191" t="s">
        <v>173</v>
      </c>
      <c r="E85" s="192" t="s">
        <v>3102</v>
      </c>
      <c r="F85" s="193" t="s">
        <v>3103</v>
      </c>
      <c r="G85" s="194" t="s">
        <v>176</v>
      </c>
      <c r="H85" s="195">
        <v>68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178</v>
      </c>
      <c r="AT85" s="22" t="s">
        <v>173</v>
      </c>
      <c r="AU85" s="22" t="s">
        <v>77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178</v>
      </c>
      <c r="BM85" s="22" t="s">
        <v>241</v>
      </c>
    </row>
    <row r="86" spans="2:65" s="1" customFormat="1" ht="22.5" customHeight="1">
      <c r="B86" s="39"/>
      <c r="C86" s="191" t="s">
        <v>212</v>
      </c>
      <c r="D86" s="191" t="s">
        <v>173</v>
      </c>
      <c r="E86" s="192" t="s">
        <v>3104</v>
      </c>
      <c r="F86" s="193" t="s">
        <v>3105</v>
      </c>
      <c r="G86" s="194" t="s">
        <v>2708</v>
      </c>
      <c r="H86" s="195">
        <v>1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178</v>
      </c>
      <c r="AT86" s="22" t="s">
        <v>173</v>
      </c>
      <c r="AU86" s="22" t="s">
        <v>77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178</v>
      </c>
      <c r="BM86" s="22" t="s">
        <v>249</v>
      </c>
    </row>
    <row r="87" spans="2:65" s="1" customFormat="1" ht="44.25" customHeight="1">
      <c r="B87" s="39"/>
      <c r="C87" s="191" t="s">
        <v>216</v>
      </c>
      <c r="D87" s="191" t="s">
        <v>173</v>
      </c>
      <c r="E87" s="192" t="s">
        <v>3106</v>
      </c>
      <c r="F87" s="193" t="s">
        <v>3107</v>
      </c>
      <c r="G87" s="194" t="s">
        <v>2708</v>
      </c>
      <c r="H87" s="195">
        <v>2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178</v>
      </c>
      <c r="AT87" s="22" t="s">
        <v>173</v>
      </c>
      <c r="AU87" s="22" t="s">
        <v>77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178</v>
      </c>
      <c r="BM87" s="22" t="s">
        <v>259</v>
      </c>
    </row>
    <row r="88" spans="2:65" s="1" customFormat="1" ht="44.25" customHeight="1">
      <c r="B88" s="39"/>
      <c r="C88" s="191" t="s">
        <v>223</v>
      </c>
      <c r="D88" s="191" t="s">
        <v>173</v>
      </c>
      <c r="E88" s="192" t="s">
        <v>3108</v>
      </c>
      <c r="F88" s="193" t="s">
        <v>3109</v>
      </c>
      <c r="G88" s="194" t="s">
        <v>2708</v>
      </c>
      <c r="H88" s="195">
        <v>4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178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178</v>
      </c>
      <c r="BM88" s="22" t="s">
        <v>276</v>
      </c>
    </row>
    <row r="89" spans="2:65" s="1" customFormat="1" ht="22.5" customHeight="1">
      <c r="B89" s="39"/>
      <c r="C89" s="191" t="s">
        <v>228</v>
      </c>
      <c r="D89" s="191" t="s">
        <v>173</v>
      </c>
      <c r="E89" s="192" t="s">
        <v>3110</v>
      </c>
      <c r="F89" s="193" t="s">
        <v>3111</v>
      </c>
      <c r="G89" s="194" t="s">
        <v>2905</v>
      </c>
      <c r="H89" s="195">
        <v>6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178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178</v>
      </c>
      <c r="BM89" s="22" t="s">
        <v>289</v>
      </c>
    </row>
    <row r="90" spans="2:65" s="1" customFormat="1" ht="22.5" customHeight="1">
      <c r="B90" s="39"/>
      <c r="C90" s="191" t="s">
        <v>110</v>
      </c>
      <c r="D90" s="191" t="s">
        <v>173</v>
      </c>
      <c r="E90" s="192" t="s">
        <v>3112</v>
      </c>
      <c r="F90" s="193" t="s">
        <v>3113</v>
      </c>
      <c r="G90" s="194" t="s">
        <v>411</v>
      </c>
      <c r="H90" s="195">
        <v>25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178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178</v>
      </c>
      <c r="BM90" s="22" t="s">
        <v>299</v>
      </c>
    </row>
    <row r="91" spans="2:65" s="1" customFormat="1" ht="22.5" customHeight="1">
      <c r="B91" s="39"/>
      <c r="C91" s="191" t="s">
        <v>237</v>
      </c>
      <c r="D91" s="191" t="s">
        <v>173</v>
      </c>
      <c r="E91" s="192" t="s">
        <v>3114</v>
      </c>
      <c r="F91" s="193" t="s">
        <v>3115</v>
      </c>
      <c r="G91" s="194" t="s">
        <v>2708</v>
      </c>
      <c r="H91" s="195">
        <v>3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178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178</v>
      </c>
      <c r="BM91" s="22" t="s">
        <v>310</v>
      </c>
    </row>
    <row r="92" spans="2:65" s="1" customFormat="1" ht="22.5" customHeight="1">
      <c r="B92" s="39"/>
      <c r="C92" s="191" t="s">
        <v>241</v>
      </c>
      <c r="D92" s="191" t="s">
        <v>173</v>
      </c>
      <c r="E92" s="192" t="s">
        <v>3116</v>
      </c>
      <c r="F92" s="193" t="s">
        <v>3117</v>
      </c>
      <c r="G92" s="194" t="s">
        <v>2905</v>
      </c>
      <c r="H92" s="195">
        <v>1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178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178</v>
      </c>
      <c r="BM92" s="22" t="s">
        <v>321</v>
      </c>
    </row>
    <row r="93" spans="2:65" s="1" customFormat="1" ht="22.5" customHeight="1">
      <c r="B93" s="39"/>
      <c r="C93" s="191" t="s">
        <v>10</v>
      </c>
      <c r="D93" s="191" t="s">
        <v>173</v>
      </c>
      <c r="E93" s="192" t="s">
        <v>3118</v>
      </c>
      <c r="F93" s="193" t="s">
        <v>3119</v>
      </c>
      <c r="G93" s="194" t="s">
        <v>2936</v>
      </c>
      <c r="H93" s="195">
        <v>22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178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178</v>
      </c>
      <c r="BM93" s="22" t="s">
        <v>333</v>
      </c>
    </row>
    <row r="94" spans="2:65" s="1" customFormat="1" ht="22.5" customHeight="1">
      <c r="B94" s="39"/>
      <c r="C94" s="191" t="s">
        <v>249</v>
      </c>
      <c r="D94" s="191" t="s">
        <v>173</v>
      </c>
      <c r="E94" s="192" t="s">
        <v>2859</v>
      </c>
      <c r="F94" s="193" t="s">
        <v>3120</v>
      </c>
      <c r="G94" s="194" t="s">
        <v>2708</v>
      </c>
      <c r="H94" s="195">
        <v>15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178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178</v>
      </c>
      <c r="BM94" s="22" t="s">
        <v>345</v>
      </c>
    </row>
    <row r="95" spans="2:65" s="1" customFormat="1" ht="22.5" customHeight="1">
      <c r="B95" s="39"/>
      <c r="C95" s="191" t="s">
        <v>253</v>
      </c>
      <c r="D95" s="191" t="s">
        <v>173</v>
      </c>
      <c r="E95" s="192" t="s">
        <v>2861</v>
      </c>
      <c r="F95" s="193" t="s">
        <v>3121</v>
      </c>
      <c r="G95" s="194" t="s">
        <v>2708</v>
      </c>
      <c r="H95" s="195">
        <v>20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178</v>
      </c>
      <c r="AT95" s="22" t="s">
        <v>173</v>
      </c>
      <c r="AU95" s="22" t="s">
        <v>77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178</v>
      </c>
      <c r="BM95" s="22" t="s">
        <v>355</v>
      </c>
    </row>
    <row r="96" spans="2:65" s="1" customFormat="1" ht="22.5" customHeight="1">
      <c r="B96" s="39"/>
      <c r="C96" s="191" t="s">
        <v>259</v>
      </c>
      <c r="D96" s="191" t="s">
        <v>173</v>
      </c>
      <c r="E96" s="192" t="s">
        <v>2865</v>
      </c>
      <c r="F96" s="193" t="s">
        <v>3122</v>
      </c>
      <c r="G96" s="194" t="s">
        <v>2708</v>
      </c>
      <c r="H96" s="195">
        <v>15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178</v>
      </c>
      <c r="AT96" s="22" t="s">
        <v>173</v>
      </c>
      <c r="AU96" s="22" t="s">
        <v>77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178</v>
      </c>
      <c r="BM96" s="22" t="s">
        <v>369</v>
      </c>
    </row>
    <row r="97" spans="2:65" s="1" customFormat="1" ht="22.5" customHeight="1">
      <c r="B97" s="39"/>
      <c r="C97" s="191" t="s">
        <v>266</v>
      </c>
      <c r="D97" s="191" t="s">
        <v>173</v>
      </c>
      <c r="E97" s="192" t="s">
        <v>2867</v>
      </c>
      <c r="F97" s="193" t="s">
        <v>3123</v>
      </c>
      <c r="G97" s="194" t="s">
        <v>2708</v>
      </c>
      <c r="H97" s="195">
        <v>20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178</v>
      </c>
      <c r="AT97" s="22" t="s">
        <v>173</v>
      </c>
      <c r="AU97" s="22" t="s">
        <v>77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178</v>
      </c>
      <c r="BM97" s="22" t="s">
        <v>379</v>
      </c>
    </row>
    <row r="98" spans="2:65" s="1" customFormat="1" ht="22.5" customHeight="1">
      <c r="B98" s="39"/>
      <c r="C98" s="191" t="s">
        <v>276</v>
      </c>
      <c r="D98" s="191" t="s">
        <v>173</v>
      </c>
      <c r="E98" s="192" t="s">
        <v>2869</v>
      </c>
      <c r="F98" s="193" t="s">
        <v>2870</v>
      </c>
      <c r="G98" s="194" t="s">
        <v>411</v>
      </c>
      <c r="H98" s="195">
        <v>22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178</v>
      </c>
      <c r="AT98" s="22" t="s">
        <v>173</v>
      </c>
      <c r="AU98" s="22" t="s">
        <v>77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178</v>
      </c>
      <c r="BM98" s="22" t="s">
        <v>391</v>
      </c>
    </row>
    <row r="99" spans="2:65" s="1" customFormat="1" ht="22.5" customHeight="1">
      <c r="B99" s="39"/>
      <c r="C99" s="191" t="s">
        <v>9</v>
      </c>
      <c r="D99" s="191" t="s">
        <v>173</v>
      </c>
      <c r="E99" s="192" t="s">
        <v>2871</v>
      </c>
      <c r="F99" s="193" t="s">
        <v>2872</v>
      </c>
      <c r="G99" s="194" t="s">
        <v>411</v>
      </c>
      <c r="H99" s="195">
        <v>10</v>
      </c>
      <c r="I99" s="196"/>
      <c r="J99" s="197">
        <f t="shared" si="0"/>
        <v>0</v>
      </c>
      <c r="K99" s="193" t="s">
        <v>21</v>
      </c>
      <c r="L99" s="59"/>
      <c r="M99" s="198" t="s">
        <v>21</v>
      </c>
      <c r="N99" s="199" t="s">
        <v>40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178</v>
      </c>
      <c r="AT99" s="22" t="s">
        <v>173</v>
      </c>
      <c r="AU99" s="22" t="s">
        <v>77</v>
      </c>
      <c r="AY99" s="22" t="s">
        <v>171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77</v>
      </c>
      <c r="BK99" s="202">
        <f t="shared" si="9"/>
        <v>0</v>
      </c>
      <c r="BL99" s="22" t="s">
        <v>178</v>
      </c>
      <c r="BM99" s="22" t="s">
        <v>402</v>
      </c>
    </row>
    <row r="100" spans="2:65" s="1" customFormat="1" ht="22.5" customHeight="1">
      <c r="B100" s="39"/>
      <c r="C100" s="191" t="s">
        <v>289</v>
      </c>
      <c r="D100" s="191" t="s">
        <v>173</v>
      </c>
      <c r="E100" s="192" t="s">
        <v>2873</v>
      </c>
      <c r="F100" s="193" t="s">
        <v>3124</v>
      </c>
      <c r="G100" s="194" t="s">
        <v>411</v>
      </c>
      <c r="H100" s="195">
        <v>32</v>
      </c>
      <c r="I100" s="196"/>
      <c r="J100" s="197">
        <f t="shared" si="0"/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178</v>
      </c>
      <c r="AT100" s="22" t="s">
        <v>173</v>
      </c>
      <c r="AU100" s="22" t="s">
        <v>77</v>
      </c>
      <c r="AY100" s="22" t="s">
        <v>171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77</v>
      </c>
      <c r="BK100" s="202">
        <f t="shared" si="9"/>
        <v>0</v>
      </c>
      <c r="BL100" s="22" t="s">
        <v>178</v>
      </c>
      <c r="BM100" s="22" t="s">
        <v>419</v>
      </c>
    </row>
    <row r="101" spans="2:65" s="1" customFormat="1" ht="22.5" customHeight="1">
      <c r="B101" s="39"/>
      <c r="C101" s="191" t="s">
        <v>294</v>
      </c>
      <c r="D101" s="191" t="s">
        <v>173</v>
      </c>
      <c r="E101" s="192" t="s">
        <v>3125</v>
      </c>
      <c r="F101" s="193" t="s">
        <v>3126</v>
      </c>
      <c r="G101" s="194" t="s">
        <v>2741</v>
      </c>
      <c r="H101" s="195">
        <v>40</v>
      </c>
      <c r="I101" s="196"/>
      <c r="J101" s="197">
        <f t="shared" si="0"/>
        <v>0</v>
      </c>
      <c r="K101" s="193" t="s">
        <v>21</v>
      </c>
      <c r="L101" s="59"/>
      <c r="M101" s="198" t="s">
        <v>21</v>
      </c>
      <c r="N101" s="242" t="s">
        <v>40</v>
      </c>
      <c r="O101" s="243"/>
      <c r="P101" s="244">
        <f t="shared" si="1"/>
        <v>0</v>
      </c>
      <c r="Q101" s="244">
        <v>0</v>
      </c>
      <c r="R101" s="244">
        <f t="shared" si="2"/>
        <v>0</v>
      </c>
      <c r="S101" s="244">
        <v>0</v>
      </c>
      <c r="T101" s="245">
        <f t="shared" si="3"/>
        <v>0</v>
      </c>
      <c r="AR101" s="22" t="s">
        <v>178</v>
      </c>
      <c r="AT101" s="22" t="s">
        <v>173</v>
      </c>
      <c r="AU101" s="22" t="s">
        <v>77</v>
      </c>
      <c r="AY101" s="22" t="s">
        <v>171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77</v>
      </c>
      <c r="BK101" s="202">
        <f t="shared" si="9"/>
        <v>0</v>
      </c>
      <c r="BL101" s="22" t="s">
        <v>178</v>
      </c>
      <c r="BM101" s="22" t="s">
        <v>432</v>
      </c>
    </row>
    <row r="102" spans="2:65" s="1" customFormat="1" ht="6.95" customHeight="1">
      <c r="B102" s="54"/>
      <c r="C102" s="55"/>
      <c r="D102" s="55"/>
      <c r="E102" s="55"/>
      <c r="F102" s="55"/>
      <c r="G102" s="55"/>
      <c r="H102" s="55"/>
      <c r="I102" s="137"/>
      <c r="J102" s="55"/>
      <c r="K102" s="55"/>
      <c r="L102" s="59"/>
    </row>
  </sheetData>
  <sheetProtection algorithmName="SHA-512" hashValue="ymoS3EUMEQ1SPzl68uOspIENkXCOg/V8m1Ez3GguJo3H7DTSe7IhOS0rpKugBgSFdPY7SIOg4+sWvhaNbPYQMA==" saltValue="4IarTHgMghiR2Ua/yYomKQ==" spinCount="100000" sheet="1" objects="1" scenarios="1" formatCells="0" formatColumns="0" formatRows="0" sort="0" autoFilter="0"/>
  <autoFilter ref="C76:K101"/>
  <mergeCells count="9"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113</v>
      </c>
      <c r="G1" s="372" t="s">
        <v>114</v>
      </c>
      <c r="H1" s="372"/>
      <c r="I1" s="113"/>
      <c r="J1" s="112" t="s">
        <v>115</v>
      </c>
      <c r="K1" s="111" t="s">
        <v>116</v>
      </c>
      <c r="L1" s="112" t="s">
        <v>117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22" t="s">
        <v>100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118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 ht="15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73" t="str">
        <f>'Rekapitulace stavby'!K6</f>
        <v>Nástavba a přístavba MŠ Vostelčice Choceň, Smetanova 1682</v>
      </c>
      <c r="F7" s="374"/>
      <c r="G7" s="374"/>
      <c r="H7" s="374"/>
      <c r="I7" s="115"/>
      <c r="J7" s="27"/>
      <c r="K7" s="29"/>
    </row>
    <row r="8" spans="1:70" s="1" customFormat="1" ht="15">
      <c r="B8" s="39"/>
      <c r="C8" s="40"/>
      <c r="D8" s="35" t="s">
        <v>119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75" t="s">
        <v>3127</v>
      </c>
      <c r="F9" s="376"/>
      <c r="G9" s="376"/>
      <c r="H9" s="376"/>
      <c r="I9" s="116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17" t="s">
        <v>25</v>
      </c>
      <c r="J12" s="118" t="str">
        <f>'Rekapitulace stavby'!AN8</f>
        <v>4. 6. 2017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29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30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29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32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29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34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65" t="s">
        <v>21</v>
      </c>
      <c r="F24" s="365"/>
      <c r="G24" s="365"/>
      <c r="H24" s="365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35</v>
      </c>
      <c r="E27" s="40"/>
      <c r="F27" s="40"/>
      <c r="G27" s="40"/>
      <c r="H27" s="40"/>
      <c r="I27" s="116"/>
      <c r="J27" s="126">
        <f>ROUND(J80,2)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37</v>
      </c>
      <c r="G29" s="40"/>
      <c r="H29" s="40"/>
      <c r="I29" s="127" t="s">
        <v>36</v>
      </c>
      <c r="J29" s="44" t="s">
        <v>38</v>
      </c>
      <c r="K29" s="43"/>
    </row>
    <row r="30" spans="2:11" s="1" customFormat="1" ht="14.45" customHeight="1">
      <c r="B30" s="39"/>
      <c r="C30" s="40"/>
      <c r="D30" s="47" t="s">
        <v>39</v>
      </c>
      <c r="E30" s="47" t="s">
        <v>40</v>
      </c>
      <c r="F30" s="128">
        <f>ROUND(SUM(BE80:BE110), 2)</f>
        <v>0</v>
      </c>
      <c r="G30" s="40"/>
      <c r="H30" s="40"/>
      <c r="I30" s="129">
        <v>0.21</v>
      </c>
      <c r="J30" s="128">
        <f>ROUND(ROUND((SUM(BE80:BE110)),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41</v>
      </c>
      <c r="F31" s="128">
        <f>ROUND(SUM(BF80:BF110), 2)</f>
        <v>0</v>
      </c>
      <c r="G31" s="40"/>
      <c r="H31" s="40"/>
      <c r="I31" s="129">
        <v>0.15</v>
      </c>
      <c r="J31" s="128">
        <f>ROUND(ROUND((SUM(BF80:BF110)),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42</v>
      </c>
      <c r="F32" s="128">
        <f>ROUND(SUM(BG80:BG110),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43</v>
      </c>
      <c r="F33" s="128">
        <f>ROUND(SUM(BH80:BH110),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8">
        <f>ROUND(SUM(BI80:BI110),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45</v>
      </c>
      <c r="E36" s="77"/>
      <c r="F36" s="77"/>
      <c r="G36" s="132" t="s">
        <v>46</v>
      </c>
      <c r="H36" s="133" t="s">
        <v>47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121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73" t="str">
        <f>E7</f>
        <v>Nástavba a přístavba MŠ Vostelčice Choceň, Smetanova 1682</v>
      </c>
      <c r="F45" s="374"/>
      <c r="G45" s="374"/>
      <c r="H45" s="374"/>
      <c r="I45" s="116"/>
      <c r="J45" s="40"/>
      <c r="K45" s="43"/>
    </row>
    <row r="46" spans="2:11" s="1" customFormat="1" ht="14.45" customHeight="1">
      <c r="B46" s="39"/>
      <c r="C46" s="35" t="s">
        <v>119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75" t="str">
        <f>E9</f>
        <v>08 - Plynoinstalace  - 08 - Plynoinstalace - způ...</v>
      </c>
      <c r="F47" s="376"/>
      <c r="G47" s="376"/>
      <c r="H47" s="37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4. 6. 2017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 xml:space="preserve"> </v>
      </c>
      <c r="G51" s="40"/>
      <c r="H51" s="40"/>
      <c r="I51" s="117" t="s">
        <v>32</v>
      </c>
      <c r="J51" s="33" t="str">
        <f>E21</f>
        <v xml:space="preserve"> </v>
      </c>
      <c r="K51" s="43"/>
    </row>
    <row r="52" spans="2:47" s="1" customFormat="1" ht="14.45" customHeight="1">
      <c r="B52" s="39"/>
      <c r="C52" s="35" t="s">
        <v>30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122</v>
      </c>
      <c r="D54" s="130"/>
      <c r="E54" s="130"/>
      <c r="F54" s="130"/>
      <c r="G54" s="130"/>
      <c r="H54" s="130"/>
      <c r="I54" s="143"/>
      <c r="J54" s="144" t="s">
        <v>123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124</v>
      </c>
      <c r="D56" s="40"/>
      <c r="E56" s="40"/>
      <c r="F56" s="40"/>
      <c r="G56" s="40"/>
      <c r="H56" s="40"/>
      <c r="I56" s="116"/>
      <c r="J56" s="126">
        <f>J80</f>
        <v>0</v>
      </c>
      <c r="K56" s="43"/>
      <c r="AU56" s="22" t="s">
        <v>125</v>
      </c>
    </row>
    <row r="57" spans="2:47" s="7" customFormat="1" ht="24.95" customHeight="1">
      <c r="B57" s="147"/>
      <c r="C57" s="148"/>
      <c r="D57" s="149" t="s">
        <v>3128</v>
      </c>
      <c r="E57" s="150"/>
      <c r="F57" s="150"/>
      <c r="G57" s="150"/>
      <c r="H57" s="150"/>
      <c r="I57" s="151"/>
      <c r="J57" s="152">
        <f>J81</f>
        <v>0</v>
      </c>
      <c r="K57" s="153"/>
    </row>
    <row r="58" spans="2:47" s="7" customFormat="1" ht="24.95" customHeight="1">
      <c r="B58" s="147"/>
      <c r="C58" s="148"/>
      <c r="D58" s="149" t="s">
        <v>3129</v>
      </c>
      <c r="E58" s="150"/>
      <c r="F58" s="150"/>
      <c r="G58" s="150"/>
      <c r="H58" s="150"/>
      <c r="I58" s="151"/>
      <c r="J58" s="152">
        <f>J99</f>
        <v>0</v>
      </c>
      <c r="K58" s="153"/>
    </row>
    <row r="59" spans="2:47" s="7" customFormat="1" ht="24.95" customHeight="1">
      <c r="B59" s="147"/>
      <c r="C59" s="148"/>
      <c r="D59" s="149" t="s">
        <v>2886</v>
      </c>
      <c r="E59" s="150"/>
      <c r="F59" s="150"/>
      <c r="G59" s="150"/>
      <c r="H59" s="150"/>
      <c r="I59" s="151"/>
      <c r="J59" s="152">
        <f>J105</f>
        <v>0</v>
      </c>
      <c r="K59" s="153"/>
    </row>
    <row r="60" spans="2:47" s="7" customFormat="1" ht="24.95" customHeight="1">
      <c r="B60" s="147"/>
      <c r="C60" s="148"/>
      <c r="D60" s="149" t="s">
        <v>2887</v>
      </c>
      <c r="E60" s="150"/>
      <c r="F60" s="150"/>
      <c r="G60" s="150"/>
      <c r="H60" s="150"/>
      <c r="I60" s="151"/>
      <c r="J60" s="152">
        <f>J108</f>
        <v>0</v>
      </c>
      <c r="K60" s="153"/>
    </row>
    <row r="61" spans="2:47" s="1" customFormat="1" ht="21.75" customHeight="1">
      <c r="B61" s="39"/>
      <c r="C61" s="40"/>
      <c r="D61" s="40"/>
      <c r="E61" s="40"/>
      <c r="F61" s="40"/>
      <c r="G61" s="40"/>
      <c r="H61" s="40"/>
      <c r="I61" s="116"/>
      <c r="J61" s="40"/>
      <c r="K61" s="43"/>
    </row>
    <row r="62" spans="2:47" s="1" customFormat="1" ht="6.95" customHeight="1">
      <c r="B62" s="54"/>
      <c r="C62" s="55"/>
      <c r="D62" s="55"/>
      <c r="E62" s="55"/>
      <c r="F62" s="55"/>
      <c r="G62" s="55"/>
      <c r="H62" s="55"/>
      <c r="I62" s="137"/>
      <c r="J62" s="55"/>
      <c r="K62" s="56"/>
    </row>
    <row r="66" spans="2:63" s="1" customFormat="1" ht="6.95" customHeight="1">
      <c r="B66" s="57"/>
      <c r="C66" s="58"/>
      <c r="D66" s="58"/>
      <c r="E66" s="58"/>
      <c r="F66" s="58"/>
      <c r="G66" s="58"/>
      <c r="H66" s="58"/>
      <c r="I66" s="140"/>
      <c r="J66" s="58"/>
      <c r="K66" s="58"/>
      <c r="L66" s="59"/>
    </row>
    <row r="67" spans="2:63" s="1" customFormat="1" ht="36.950000000000003" customHeight="1">
      <c r="B67" s="39"/>
      <c r="C67" s="60" t="s">
        <v>155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3" s="1" customFormat="1" ht="6.95" customHeight="1">
      <c r="B68" s="39"/>
      <c r="C68" s="61"/>
      <c r="D68" s="61"/>
      <c r="E68" s="61"/>
      <c r="F68" s="61"/>
      <c r="G68" s="61"/>
      <c r="H68" s="61"/>
      <c r="I68" s="161"/>
      <c r="J68" s="61"/>
      <c r="K68" s="61"/>
      <c r="L68" s="59"/>
    </row>
    <row r="69" spans="2:63" s="1" customFormat="1" ht="14.45" customHeight="1">
      <c r="B69" s="39"/>
      <c r="C69" s="63" t="s">
        <v>18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63" s="1" customFormat="1" ht="22.5" customHeight="1">
      <c r="B70" s="39"/>
      <c r="C70" s="61"/>
      <c r="D70" s="61"/>
      <c r="E70" s="369" t="str">
        <f>E7</f>
        <v>Nástavba a přístavba MŠ Vostelčice Choceň, Smetanova 1682</v>
      </c>
      <c r="F70" s="370"/>
      <c r="G70" s="370"/>
      <c r="H70" s="370"/>
      <c r="I70" s="161"/>
      <c r="J70" s="61"/>
      <c r="K70" s="61"/>
      <c r="L70" s="59"/>
    </row>
    <row r="71" spans="2:63" s="1" customFormat="1" ht="14.45" customHeight="1">
      <c r="B71" s="39"/>
      <c r="C71" s="63" t="s">
        <v>119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63" s="1" customFormat="1" ht="23.25" customHeight="1">
      <c r="B72" s="39"/>
      <c r="C72" s="61"/>
      <c r="D72" s="61"/>
      <c r="E72" s="337" t="str">
        <f>E9</f>
        <v>08 - Plynoinstalace  - 08 - Plynoinstalace - způ...</v>
      </c>
      <c r="F72" s="371"/>
      <c r="G72" s="371"/>
      <c r="H72" s="371"/>
      <c r="I72" s="161"/>
      <c r="J72" s="61"/>
      <c r="K72" s="61"/>
      <c r="L72" s="59"/>
    </row>
    <row r="73" spans="2:63" s="1" customFormat="1" ht="6.95" customHeight="1">
      <c r="B73" s="39"/>
      <c r="C73" s="61"/>
      <c r="D73" s="61"/>
      <c r="E73" s="61"/>
      <c r="F73" s="61"/>
      <c r="G73" s="61"/>
      <c r="H73" s="61"/>
      <c r="I73" s="161"/>
      <c r="J73" s="61"/>
      <c r="K73" s="61"/>
      <c r="L73" s="59"/>
    </row>
    <row r="74" spans="2:63" s="1" customFormat="1" ht="18" customHeight="1">
      <c r="B74" s="39"/>
      <c r="C74" s="63" t="s">
        <v>23</v>
      </c>
      <c r="D74" s="61"/>
      <c r="E74" s="61"/>
      <c r="F74" s="162" t="str">
        <f>F12</f>
        <v xml:space="preserve"> </v>
      </c>
      <c r="G74" s="61"/>
      <c r="H74" s="61"/>
      <c r="I74" s="163" t="s">
        <v>25</v>
      </c>
      <c r="J74" s="71" t="str">
        <f>IF(J12="","",J12)</f>
        <v>4. 6. 2017</v>
      </c>
      <c r="K74" s="61"/>
      <c r="L74" s="59"/>
    </row>
    <row r="75" spans="2:63" s="1" customFormat="1" ht="6.9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3" s="1" customFormat="1" ht="15">
      <c r="B76" s="39"/>
      <c r="C76" s="63" t="s">
        <v>27</v>
      </c>
      <c r="D76" s="61"/>
      <c r="E76" s="61"/>
      <c r="F76" s="162" t="str">
        <f>E15</f>
        <v xml:space="preserve"> </v>
      </c>
      <c r="G76" s="61"/>
      <c r="H76" s="61"/>
      <c r="I76" s="163" t="s">
        <v>32</v>
      </c>
      <c r="J76" s="162" t="str">
        <f>E21</f>
        <v xml:space="preserve"> </v>
      </c>
      <c r="K76" s="61"/>
      <c r="L76" s="59"/>
    </row>
    <row r="77" spans="2:63" s="1" customFormat="1" ht="14.45" customHeight="1">
      <c r="B77" s="39"/>
      <c r="C77" s="63" t="s">
        <v>30</v>
      </c>
      <c r="D77" s="61"/>
      <c r="E77" s="61"/>
      <c r="F77" s="162" t="str">
        <f>IF(E18="","",E18)</f>
        <v/>
      </c>
      <c r="G77" s="61"/>
      <c r="H77" s="61"/>
      <c r="I77" s="161"/>
      <c r="J77" s="61"/>
      <c r="K77" s="61"/>
      <c r="L77" s="59"/>
    </row>
    <row r="78" spans="2:63" s="1" customFormat="1" ht="10.35" customHeight="1">
      <c r="B78" s="39"/>
      <c r="C78" s="61"/>
      <c r="D78" s="61"/>
      <c r="E78" s="61"/>
      <c r="F78" s="61"/>
      <c r="G78" s="61"/>
      <c r="H78" s="61"/>
      <c r="I78" s="161"/>
      <c r="J78" s="61"/>
      <c r="K78" s="61"/>
      <c r="L78" s="59"/>
    </row>
    <row r="79" spans="2:63" s="9" customFormat="1" ht="29.25" customHeight="1">
      <c r="B79" s="164"/>
      <c r="C79" s="165" t="s">
        <v>156</v>
      </c>
      <c r="D79" s="166" t="s">
        <v>54</v>
      </c>
      <c r="E79" s="166" t="s">
        <v>50</v>
      </c>
      <c r="F79" s="166" t="s">
        <v>157</v>
      </c>
      <c r="G79" s="166" t="s">
        <v>158</v>
      </c>
      <c r="H79" s="166" t="s">
        <v>159</v>
      </c>
      <c r="I79" s="167" t="s">
        <v>160</v>
      </c>
      <c r="J79" s="166" t="s">
        <v>123</v>
      </c>
      <c r="K79" s="168" t="s">
        <v>161</v>
      </c>
      <c r="L79" s="169"/>
      <c r="M79" s="79" t="s">
        <v>162</v>
      </c>
      <c r="N79" s="80" t="s">
        <v>39</v>
      </c>
      <c r="O79" s="80" t="s">
        <v>163</v>
      </c>
      <c r="P79" s="80" t="s">
        <v>164</v>
      </c>
      <c r="Q79" s="80" t="s">
        <v>165</v>
      </c>
      <c r="R79" s="80" t="s">
        <v>166</v>
      </c>
      <c r="S79" s="80" t="s">
        <v>167</v>
      </c>
      <c r="T79" s="81" t="s">
        <v>168</v>
      </c>
    </row>
    <row r="80" spans="2:63" s="1" customFormat="1" ht="29.25" customHeight="1">
      <c r="B80" s="39"/>
      <c r="C80" s="85" t="s">
        <v>124</v>
      </c>
      <c r="D80" s="61"/>
      <c r="E80" s="61"/>
      <c r="F80" s="61"/>
      <c r="G80" s="61"/>
      <c r="H80" s="61"/>
      <c r="I80" s="161"/>
      <c r="J80" s="170">
        <f>BK80</f>
        <v>0</v>
      </c>
      <c r="K80" s="61"/>
      <c r="L80" s="59"/>
      <c r="M80" s="82"/>
      <c r="N80" s="83"/>
      <c r="O80" s="83"/>
      <c r="P80" s="171">
        <f>P81+P99+P105+P108</f>
        <v>0</v>
      </c>
      <c r="Q80" s="83"/>
      <c r="R80" s="171">
        <f>R81+R99+R105+R108</f>
        <v>0</v>
      </c>
      <c r="S80" s="83"/>
      <c r="T80" s="172">
        <f>T81+T99+T105+T108</f>
        <v>0</v>
      </c>
      <c r="AT80" s="22" t="s">
        <v>68</v>
      </c>
      <c r="AU80" s="22" t="s">
        <v>125</v>
      </c>
      <c r="BK80" s="173">
        <f>BK81+BK99+BK105+BK108</f>
        <v>0</v>
      </c>
    </row>
    <row r="81" spans="2:65" s="10" customFormat="1" ht="37.35" customHeight="1">
      <c r="B81" s="174"/>
      <c r="C81" s="175"/>
      <c r="D81" s="188" t="s">
        <v>68</v>
      </c>
      <c r="E81" s="246" t="s">
        <v>3130</v>
      </c>
      <c r="F81" s="246" t="s">
        <v>3131</v>
      </c>
      <c r="G81" s="175"/>
      <c r="H81" s="175"/>
      <c r="I81" s="178"/>
      <c r="J81" s="247">
        <f>BK81</f>
        <v>0</v>
      </c>
      <c r="K81" s="175"/>
      <c r="L81" s="180"/>
      <c r="M81" s="181"/>
      <c r="N81" s="182"/>
      <c r="O81" s="182"/>
      <c r="P81" s="183">
        <f>SUM(P82:P98)</f>
        <v>0</v>
      </c>
      <c r="Q81" s="182"/>
      <c r="R81" s="183">
        <f>SUM(R82:R98)</f>
        <v>0</v>
      </c>
      <c r="S81" s="182"/>
      <c r="T81" s="184">
        <f>SUM(T82:T98)</f>
        <v>0</v>
      </c>
      <c r="AR81" s="185" t="s">
        <v>79</v>
      </c>
      <c r="AT81" s="186" t="s">
        <v>68</v>
      </c>
      <c r="AU81" s="186" t="s">
        <v>69</v>
      </c>
      <c r="AY81" s="185" t="s">
        <v>171</v>
      </c>
      <c r="BK81" s="187">
        <f>SUM(BK82:BK98)</f>
        <v>0</v>
      </c>
    </row>
    <row r="82" spans="2:65" s="1" customFormat="1" ht="22.5" customHeight="1">
      <c r="B82" s="39"/>
      <c r="C82" s="191" t="s">
        <v>77</v>
      </c>
      <c r="D82" s="191" t="s">
        <v>173</v>
      </c>
      <c r="E82" s="192" t="s">
        <v>3132</v>
      </c>
      <c r="F82" s="193" t="s">
        <v>3133</v>
      </c>
      <c r="G82" s="194" t="s">
        <v>411</v>
      </c>
      <c r="H82" s="195">
        <v>25</v>
      </c>
      <c r="I82" s="196"/>
      <c r="J82" s="197">
        <f t="shared" ref="J82:J98" si="0">ROUND(I82*H82,2)</f>
        <v>0</v>
      </c>
      <c r="K82" s="193" t="s">
        <v>21</v>
      </c>
      <c r="L82" s="59"/>
      <c r="M82" s="198" t="s">
        <v>21</v>
      </c>
      <c r="N82" s="199" t="s">
        <v>40</v>
      </c>
      <c r="O82" s="40"/>
      <c r="P82" s="200">
        <f t="shared" ref="P82:P98" si="1">O82*H82</f>
        <v>0</v>
      </c>
      <c r="Q82" s="200">
        <v>0</v>
      </c>
      <c r="R82" s="200">
        <f t="shared" ref="R82:R98" si="2">Q82*H82</f>
        <v>0</v>
      </c>
      <c r="S82" s="200">
        <v>0</v>
      </c>
      <c r="T82" s="201">
        <f t="shared" ref="T82:T98" si="3">S82*H82</f>
        <v>0</v>
      </c>
      <c r="AR82" s="22" t="s">
        <v>249</v>
      </c>
      <c r="AT82" s="22" t="s">
        <v>173</v>
      </c>
      <c r="AU82" s="22" t="s">
        <v>77</v>
      </c>
      <c r="AY82" s="22" t="s">
        <v>171</v>
      </c>
      <c r="BE82" s="202">
        <f t="shared" ref="BE82:BE98" si="4">IF(N82="základní",J82,0)</f>
        <v>0</v>
      </c>
      <c r="BF82" s="202">
        <f t="shared" ref="BF82:BF98" si="5">IF(N82="snížená",J82,0)</f>
        <v>0</v>
      </c>
      <c r="BG82" s="202">
        <f t="shared" ref="BG82:BG98" si="6">IF(N82="zákl. přenesená",J82,0)</f>
        <v>0</v>
      </c>
      <c r="BH82" s="202">
        <f t="shared" ref="BH82:BH98" si="7">IF(N82="sníž. přenesená",J82,0)</f>
        <v>0</v>
      </c>
      <c r="BI82" s="202">
        <f t="shared" ref="BI82:BI98" si="8">IF(N82="nulová",J82,0)</f>
        <v>0</v>
      </c>
      <c r="BJ82" s="22" t="s">
        <v>77</v>
      </c>
      <c r="BK82" s="202">
        <f t="shared" ref="BK82:BK98" si="9">ROUND(I82*H82,2)</f>
        <v>0</v>
      </c>
      <c r="BL82" s="22" t="s">
        <v>249</v>
      </c>
      <c r="BM82" s="22" t="s">
        <v>79</v>
      </c>
    </row>
    <row r="83" spans="2:65" s="1" customFormat="1" ht="22.5" customHeight="1">
      <c r="B83" s="39"/>
      <c r="C83" s="191" t="s">
        <v>79</v>
      </c>
      <c r="D83" s="191" t="s">
        <v>173</v>
      </c>
      <c r="E83" s="192" t="s">
        <v>3134</v>
      </c>
      <c r="F83" s="193" t="s">
        <v>3135</v>
      </c>
      <c r="G83" s="194" t="s">
        <v>411</v>
      </c>
      <c r="H83" s="195">
        <v>25</v>
      </c>
      <c r="I83" s="196"/>
      <c r="J83" s="197">
        <f t="shared" si="0"/>
        <v>0</v>
      </c>
      <c r="K83" s="193" t="s">
        <v>21</v>
      </c>
      <c r="L83" s="59"/>
      <c r="M83" s="198" t="s">
        <v>21</v>
      </c>
      <c r="N83" s="199" t="s">
        <v>40</v>
      </c>
      <c r="O83" s="40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AR83" s="22" t="s">
        <v>249</v>
      </c>
      <c r="AT83" s="22" t="s">
        <v>173</v>
      </c>
      <c r="AU83" s="22" t="s">
        <v>77</v>
      </c>
      <c r="AY83" s="22" t="s">
        <v>171</v>
      </c>
      <c r="BE83" s="202">
        <f t="shared" si="4"/>
        <v>0</v>
      </c>
      <c r="BF83" s="202">
        <f t="shared" si="5"/>
        <v>0</v>
      </c>
      <c r="BG83" s="202">
        <f t="shared" si="6"/>
        <v>0</v>
      </c>
      <c r="BH83" s="202">
        <f t="shared" si="7"/>
        <v>0</v>
      </c>
      <c r="BI83" s="202">
        <f t="shared" si="8"/>
        <v>0</v>
      </c>
      <c r="BJ83" s="22" t="s">
        <v>77</v>
      </c>
      <c r="BK83" s="202">
        <f t="shared" si="9"/>
        <v>0</v>
      </c>
      <c r="BL83" s="22" t="s">
        <v>249</v>
      </c>
      <c r="BM83" s="22" t="s">
        <v>178</v>
      </c>
    </row>
    <row r="84" spans="2:65" s="1" customFormat="1" ht="22.5" customHeight="1">
      <c r="B84" s="39"/>
      <c r="C84" s="191" t="s">
        <v>187</v>
      </c>
      <c r="D84" s="191" t="s">
        <v>173</v>
      </c>
      <c r="E84" s="192" t="s">
        <v>3136</v>
      </c>
      <c r="F84" s="193" t="s">
        <v>3137</v>
      </c>
      <c r="G84" s="194" t="s">
        <v>411</v>
      </c>
      <c r="H84" s="195">
        <v>12</v>
      </c>
      <c r="I84" s="196"/>
      <c r="J84" s="197">
        <f t="shared" si="0"/>
        <v>0</v>
      </c>
      <c r="K84" s="193" t="s">
        <v>21</v>
      </c>
      <c r="L84" s="59"/>
      <c r="M84" s="198" t="s">
        <v>21</v>
      </c>
      <c r="N84" s="199" t="s">
        <v>40</v>
      </c>
      <c r="O84" s="40"/>
      <c r="P84" s="200">
        <f t="shared" si="1"/>
        <v>0</v>
      </c>
      <c r="Q84" s="200">
        <v>0</v>
      </c>
      <c r="R84" s="200">
        <f t="shared" si="2"/>
        <v>0</v>
      </c>
      <c r="S84" s="200">
        <v>0</v>
      </c>
      <c r="T84" s="201">
        <f t="shared" si="3"/>
        <v>0</v>
      </c>
      <c r="AR84" s="22" t="s">
        <v>249</v>
      </c>
      <c r="AT84" s="22" t="s">
        <v>173</v>
      </c>
      <c r="AU84" s="22" t="s">
        <v>77</v>
      </c>
      <c r="AY84" s="22" t="s">
        <v>171</v>
      </c>
      <c r="BE84" s="202">
        <f t="shared" si="4"/>
        <v>0</v>
      </c>
      <c r="BF84" s="202">
        <f t="shared" si="5"/>
        <v>0</v>
      </c>
      <c r="BG84" s="202">
        <f t="shared" si="6"/>
        <v>0</v>
      </c>
      <c r="BH84" s="202">
        <f t="shared" si="7"/>
        <v>0</v>
      </c>
      <c r="BI84" s="202">
        <f t="shared" si="8"/>
        <v>0</v>
      </c>
      <c r="BJ84" s="22" t="s">
        <v>77</v>
      </c>
      <c r="BK84" s="202">
        <f t="shared" si="9"/>
        <v>0</v>
      </c>
      <c r="BL84" s="22" t="s">
        <v>249</v>
      </c>
      <c r="BM84" s="22" t="s">
        <v>201</v>
      </c>
    </row>
    <row r="85" spans="2:65" s="1" customFormat="1" ht="22.5" customHeight="1">
      <c r="B85" s="39"/>
      <c r="C85" s="191" t="s">
        <v>178</v>
      </c>
      <c r="D85" s="191" t="s">
        <v>173</v>
      </c>
      <c r="E85" s="192" t="s">
        <v>3138</v>
      </c>
      <c r="F85" s="193" t="s">
        <v>3139</v>
      </c>
      <c r="G85" s="194" t="s">
        <v>2708</v>
      </c>
      <c r="H85" s="195">
        <v>2</v>
      </c>
      <c r="I85" s="196"/>
      <c r="J85" s="197">
        <f t="shared" si="0"/>
        <v>0</v>
      </c>
      <c r="K85" s="193" t="s">
        <v>21</v>
      </c>
      <c r="L85" s="59"/>
      <c r="M85" s="198" t="s">
        <v>21</v>
      </c>
      <c r="N85" s="199" t="s">
        <v>40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249</v>
      </c>
      <c r="AT85" s="22" t="s">
        <v>173</v>
      </c>
      <c r="AU85" s="22" t="s">
        <v>77</v>
      </c>
      <c r="AY85" s="22" t="s">
        <v>171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77</v>
      </c>
      <c r="BK85" s="202">
        <f t="shared" si="9"/>
        <v>0</v>
      </c>
      <c r="BL85" s="22" t="s">
        <v>249</v>
      </c>
      <c r="BM85" s="22" t="s">
        <v>212</v>
      </c>
    </row>
    <row r="86" spans="2:65" s="1" customFormat="1" ht="22.5" customHeight="1">
      <c r="B86" s="39"/>
      <c r="C86" s="191" t="s">
        <v>197</v>
      </c>
      <c r="D86" s="191" t="s">
        <v>173</v>
      </c>
      <c r="E86" s="192" t="s">
        <v>3140</v>
      </c>
      <c r="F86" s="193" t="s">
        <v>3141</v>
      </c>
      <c r="G86" s="194" t="s">
        <v>411</v>
      </c>
      <c r="H86" s="195">
        <v>62</v>
      </c>
      <c r="I86" s="196"/>
      <c r="J86" s="197">
        <f t="shared" si="0"/>
        <v>0</v>
      </c>
      <c r="K86" s="193" t="s">
        <v>21</v>
      </c>
      <c r="L86" s="59"/>
      <c r="M86" s="198" t="s">
        <v>21</v>
      </c>
      <c r="N86" s="199" t="s">
        <v>40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249</v>
      </c>
      <c r="AT86" s="22" t="s">
        <v>173</v>
      </c>
      <c r="AU86" s="22" t="s">
        <v>77</v>
      </c>
      <c r="AY86" s="22" t="s">
        <v>171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77</v>
      </c>
      <c r="BK86" s="202">
        <f t="shared" si="9"/>
        <v>0</v>
      </c>
      <c r="BL86" s="22" t="s">
        <v>249</v>
      </c>
      <c r="BM86" s="22" t="s">
        <v>223</v>
      </c>
    </row>
    <row r="87" spans="2:65" s="1" customFormat="1" ht="22.5" customHeight="1">
      <c r="B87" s="39"/>
      <c r="C87" s="191" t="s">
        <v>201</v>
      </c>
      <c r="D87" s="191" t="s">
        <v>173</v>
      </c>
      <c r="E87" s="192" t="s">
        <v>3142</v>
      </c>
      <c r="F87" s="193" t="s">
        <v>3143</v>
      </c>
      <c r="G87" s="194" t="s">
        <v>411</v>
      </c>
      <c r="H87" s="195">
        <v>62</v>
      </c>
      <c r="I87" s="196"/>
      <c r="J87" s="197">
        <f t="shared" si="0"/>
        <v>0</v>
      </c>
      <c r="K87" s="193" t="s">
        <v>21</v>
      </c>
      <c r="L87" s="59"/>
      <c r="M87" s="198" t="s">
        <v>21</v>
      </c>
      <c r="N87" s="199" t="s">
        <v>40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249</v>
      </c>
      <c r="AT87" s="22" t="s">
        <v>173</v>
      </c>
      <c r="AU87" s="22" t="s">
        <v>77</v>
      </c>
      <c r="AY87" s="22" t="s">
        <v>171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77</v>
      </c>
      <c r="BK87" s="202">
        <f t="shared" si="9"/>
        <v>0</v>
      </c>
      <c r="BL87" s="22" t="s">
        <v>249</v>
      </c>
      <c r="BM87" s="22" t="s">
        <v>110</v>
      </c>
    </row>
    <row r="88" spans="2:65" s="1" customFormat="1" ht="22.5" customHeight="1">
      <c r="B88" s="39"/>
      <c r="C88" s="191" t="s">
        <v>207</v>
      </c>
      <c r="D88" s="191" t="s">
        <v>173</v>
      </c>
      <c r="E88" s="192" t="s">
        <v>3144</v>
      </c>
      <c r="F88" s="193" t="s">
        <v>3145</v>
      </c>
      <c r="G88" s="194" t="s">
        <v>285</v>
      </c>
      <c r="H88" s="195">
        <v>2</v>
      </c>
      <c r="I88" s="196"/>
      <c r="J88" s="197">
        <f t="shared" si="0"/>
        <v>0</v>
      </c>
      <c r="K88" s="193" t="s">
        <v>21</v>
      </c>
      <c r="L88" s="59"/>
      <c r="M88" s="198" t="s">
        <v>21</v>
      </c>
      <c r="N88" s="199" t="s">
        <v>40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249</v>
      </c>
      <c r="AT88" s="22" t="s">
        <v>173</v>
      </c>
      <c r="AU88" s="22" t="s">
        <v>77</v>
      </c>
      <c r="AY88" s="22" t="s">
        <v>171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77</v>
      </c>
      <c r="BK88" s="202">
        <f t="shared" si="9"/>
        <v>0</v>
      </c>
      <c r="BL88" s="22" t="s">
        <v>249</v>
      </c>
      <c r="BM88" s="22" t="s">
        <v>241</v>
      </c>
    </row>
    <row r="89" spans="2:65" s="1" customFormat="1" ht="22.5" customHeight="1">
      <c r="B89" s="39"/>
      <c r="C89" s="191" t="s">
        <v>212</v>
      </c>
      <c r="D89" s="191" t="s">
        <v>173</v>
      </c>
      <c r="E89" s="192" t="s">
        <v>3146</v>
      </c>
      <c r="F89" s="193" t="s">
        <v>3147</v>
      </c>
      <c r="G89" s="194" t="s">
        <v>285</v>
      </c>
      <c r="H89" s="195">
        <v>4</v>
      </c>
      <c r="I89" s="196"/>
      <c r="J89" s="197">
        <f t="shared" si="0"/>
        <v>0</v>
      </c>
      <c r="K89" s="193" t="s">
        <v>21</v>
      </c>
      <c r="L89" s="59"/>
      <c r="M89" s="198" t="s">
        <v>21</v>
      </c>
      <c r="N89" s="199" t="s">
        <v>40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249</v>
      </c>
      <c r="AT89" s="22" t="s">
        <v>173</v>
      </c>
      <c r="AU89" s="22" t="s">
        <v>77</v>
      </c>
      <c r="AY89" s="22" t="s">
        <v>171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77</v>
      </c>
      <c r="BK89" s="202">
        <f t="shared" si="9"/>
        <v>0</v>
      </c>
      <c r="BL89" s="22" t="s">
        <v>249</v>
      </c>
      <c r="BM89" s="22" t="s">
        <v>249</v>
      </c>
    </row>
    <row r="90" spans="2:65" s="1" customFormat="1" ht="22.5" customHeight="1">
      <c r="B90" s="39"/>
      <c r="C90" s="191" t="s">
        <v>216</v>
      </c>
      <c r="D90" s="191" t="s">
        <v>173</v>
      </c>
      <c r="E90" s="192" t="s">
        <v>3148</v>
      </c>
      <c r="F90" s="193" t="s">
        <v>3149</v>
      </c>
      <c r="G90" s="194" t="s">
        <v>285</v>
      </c>
      <c r="H90" s="195">
        <v>4</v>
      </c>
      <c r="I90" s="196"/>
      <c r="J90" s="197">
        <f t="shared" si="0"/>
        <v>0</v>
      </c>
      <c r="K90" s="193" t="s">
        <v>21</v>
      </c>
      <c r="L90" s="59"/>
      <c r="M90" s="198" t="s">
        <v>21</v>
      </c>
      <c r="N90" s="199" t="s">
        <v>40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249</v>
      </c>
      <c r="AT90" s="22" t="s">
        <v>173</v>
      </c>
      <c r="AU90" s="22" t="s">
        <v>77</v>
      </c>
      <c r="AY90" s="22" t="s">
        <v>171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77</v>
      </c>
      <c r="BK90" s="202">
        <f t="shared" si="9"/>
        <v>0</v>
      </c>
      <c r="BL90" s="22" t="s">
        <v>249</v>
      </c>
      <c r="BM90" s="22" t="s">
        <v>259</v>
      </c>
    </row>
    <row r="91" spans="2:65" s="1" customFormat="1" ht="22.5" customHeight="1">
      <c r="B91" s="39"/>
      <c r="C91" s="191" t="s">
        <v>223</v>
      </c>
      <c r="D91" s="191" t="s">
        <v>173</v>
      </c>
      <c r="E91" s="192" t="s">
        <v>3150</v>
      </c>
      <c r="F91" s="193" t="s">
        <v>3151</v>
      </c>
      <c r="G91" s="194" t="s">
        <v>411</v>
      </c>
      <c r="H91" s="195">
        <v>62</v>
      </c>
      <c r="I91" s="196"/>
      <c r="J91" s="197">
        <f t="shared" si="0"/>
        <v>0</v>
      </c>
      <c r="K91" s="193" t="s">
        <v>21</v>
      </c>
      <c r="L91" s="59"/>
      <c r="M91" s="198" t="s">
        <v>21</v>
      </c>
      <c r="N91" s="199" t="s">
        <v>40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249</v>
      </c>
      <c r="AT91" s="22" t="s">
        <v>173</v>
      </c>
      <c r="AU91" s="22" t="s">
        <v>77</v>
      </c>
      <c r="AY91" s="22" t="s">
        <v>171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77</v>
      </c>
      <c r="BK91" s="202">
        <f t="shared" si="9"/>
        <v>0</v>
      </c>
      <c r="BL91" s="22" t="s">
        <v>249</v>
      </c>
      <c r="BM91" s="22" t="s">
        <v>276</v>
      </c>
    </row>
    <row r="92" spans="2:65" s="1" customFormat="1" ht="22.5" customHeight="1">
      <c r="B92" s="39"/>
      <c r="C92" s="191" t="s">
        <v>228</v>
      </c>
      <c r="D92" s="191" t="s">
        <v>173</v>
      </c>
      <c r="E92" s="192" t="s">
        <v>3152</v>
      </c>
      <c r="F92" s="193" t="s">
        <v>3153</v>
      </c>
      <c r="G92" s="194" t="s">
        <v>2708</v>
      </c>
      <c r="H92" s="195">
        <v>4</v>
      </c>
      <c r="I92" s="196"/>
      <c r="J92" s="197">
        <f t="shared" si="0"/>
        <v>0</v>
      </c>
      <c r="K92" s="193" t="s">
        <v>21</v>
      </c>
      <c r="L92" s="59"/>
      <c r="M92" s="198" t="s">
        <v>21</v>
      </c>
      <c r="N92" s="199" t="s">
        <v>40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249</v>
      </c>
      <c r="AT92" s="22" t="s">
        <v>173</v>
      </c>
      <c r="AU92" s="22" t="s">
        <v>77</v>
      </c>
      <c r="AY92" s="22" t="s">
        <v>171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77</v>
      </c>
      <c r="BK92" s="202">
        <f t="shared" si="9"/>
        <v>0</v>
      </c>
      <c r="BL92" s="22" t="s">
        <v>249</v>
      </c>
      <c r="BM92" s="22" t="s">
        <v>289</v>
      </c>
    </row>
    <row r="93" spans="2:65" s="1" customFormat="1" ht="22.5" customHeight="1">
      <c r="B93" s="39"/>
      <c r="C93" s="191" t="s">
        <v>110</v>
      </c>
      <c r="D93" s="191" t="s">
        <v>173</v>
      </c>
      <c r="E93" s="192" t="s">
        <v>3154</v>
      </c>
      <c r="F93" s="193" t="s">
        <v>3155</v>
      </c>
      <c r="G93" s="194" t="s">
        <v>219</v>
      </c>
      <c r="H93" s="195">
        <v>3</v>
      </c>
      <c r="I93" s="196"/>
      <c r="J93" s="197">
        <f t="shared" si="0"/>
        <v>0</v>
      </c>
      <c r="K93" s="193" t="s">
        <v>21</v>
      </c>
      <c r="L93" s="59"/>
      <c r="M93" s="198" t="s">
        <v>21</v>
      </c>
      <c r="N93" s="199" t="s">
        <v>40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249</v>
      </c>
      <c r="AT93" s="22" t="s">
        <v>173</v>
      </c>
      <c r="AU93" s="22" t="s">
        <v>77</v>
      </c>
      <c r="AY93" s="22" t="s">
        <v>171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77</v>
      </c>
      <c r="BK93" s="202">
        <f t="shared" si="9"/>
        <v>0</v>
      </c>
      <c r="BL93" s="22" t="s">
        <v>249</v>
      </c>
      <c r="BM93" s="22" t="s">
        <v>299</v>
      </c>
    </row>
    <row r="94" spans="2:65" s="1" customFormat="1" ht="22.5" customHeight="1">
      <c r="B94" s="39"/>
      <c r="C94" s="191" t="s">
        <v>237</v>
      </c>
      <c r="D94" s="191" t="s">
        <v>173</v>
      </c>
      <c r="E94" s="192" t="s">
        <v>3156</v>
      </c>
      <c r="F94" s="193" t="s">
        <v>3157</v>
      </c>
      <c r="G94" s="194" t="s">
        <v>2708</v>
      </c>
      <c r="H94" s="195">
        <v>1</v>
      </c>
      <c r="I94" s="196"/>
      <c r="J94" s="197">
        <f t="shared" si="0"/>
        <v>0</v>
      </c>
      <c r="K94" s="193" t="s">
        <v>21</v>
      </c>
      <c r="L94" s="59"/>
      <c r="M94" s="198" t="s">
        <v>21</v>
      </c>
      <c r="N94" s="199" t="s">
        <v>40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249</v>
      </c>
      <c r="AT94" s="22" t="s">
        <v>173</v>
      </c>
      <c r="AU94" s="22" t="s">
        <v>77</v>
      </c>
      <c r="AY94" s="22" t="s">
        <v>171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77</v>
      </c>
      <c r="BK94" s="202">
        <f t="shared" si="9"/>
        <v>0</v>
      </c>
      <c r="BL94" s="22" t="s">
        <v>249</v>
      </c>
      <c r="BM94" s="22" t="s">
        <v>310</v>
      </c>
    </row>
    <row r="95" spans="2:65" s="1" customFormat="1" ht="22.5" customHeight="1">
      <c r="B95" s="39"/>
      <c r="C95" s="191" t="s">
        <v>241</v>
      </c>
      <c r="D95" s="191" t="s">
        <v>173</v>
      </c>
      <c r="E95" s="192" t="s">
        <v>3158</v>
      </c>
      <c r="F95" s="193" t="s">
        <v>3159</v>
      </c>
      <c r="G95" s="194" t="s">
        <v>290</v>
      </c>
      <c r="H95" s="195">
        <v>25</v>
      </c>
      <c r="I95" s="196"/>
      <c r="J95" s="197">
        <f t="shared" si="0"/>
        <v>0</v>
      </c>
      <c r="K95" s="193" t="s">
        <v>21</v>
      </c>
      <c r="L95" s="59"/>
      <c r="M95" s="198" t="s">
        <v>21</v>
      </c>
      <c r="N95" s="199" t="s">
        <v>40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249</v>
      </c>
      <c r="AT95" s="22" t="s">
        <v>173</v>
      </c>
      <c r="AU95" s="22" t="s">
        <v>77</v>
      </c>
      <c r="AY95" s="22" t="s">
        <v>171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77</v>
      </c>
      <c r="BK95" s="202">
        <f t="shared" si="9"/>
        <v>0</v>
      </c>
      <c r="BL95" s="22" t="s">
        <v>249</v>
      </c>
      <c r="BM95" s="22" t="s">
        <v>321</v>
      </c>
    </row>
    <row r="96" spans="2:65" s="1" customFormat="1" ht="22.5" customHeight="1">
      <c r="B96" s="39"/>
      <c r="C96" s="191" t="s">
        <v>10</v>
      </c>
      <c r="D96" s="191" t="s">
        <v>173</v>
      </c>
      <c r="E96" s="192" t="s">
        <v>3160</v>
      </c>
      <c r="F96" s="193" t="s">
        <v>3161</v>
      </c>
      <c r="G96" s="194" t="s">
        <v>2936</v>
      </c>
      <c r="H96" s="195">
        <v>25</v>
      </c>
      <c r="I96" s="196"/>
      <c r="J96" s="197">
        <f t="shared" si="0"/>
        <v>0</v>
      </c>
      <c r="K96" s="193" t="s">
        <v>21</v>
      </c>
      <c r="L96" s="59"/>
      <c r="M96" s="198" t="s">
        <v>21</v>
      </c>
      <c r="N96" s="199" t="s">
        <v>40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249</v>
      </c>
      <c r="AT96" s="22" t="s">
        <v>173</v>
      </c>
      <c r="AU96" s="22" t="s">
        <v>77</v>
      </c>
      <c r="AY96" s="22" t="s">
        <v>171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77</v>
      </c>
      <c r="BK96" s="202">
        <f t="shared" si="9"/>
        <v>0</v>
      </c>
      <c r="BL96" s="22" t="s">
        <v>249</v>
      </c>
      <c r="BM96" s="22" t="s">
        <v>333</v>
      </c>
    </row>
    <row r="97" spans="2:65" s="1" customFormat="1" ht="22.5" customHeight="1">
      <c r="B97" s="39"/>
      <c r="C97" s="191" t="s">
        <v>249</v>
      </c>
      <c r="D97" s="191" t="s">
        <v>173</v>
      </c>
      <c r="E97" s="192" t="s">
        <v>3162</v>
      </c>
      <c r="F97" s="193" t="s">
        <v>3163</v>
      </c>
      <c r="G97" s="194" t="s">
        <v>2936</v>
      </c>
      <c r="H97" s="195">
        <v>20</v>
      </c>
      <c r="I97" s="196"/>
      <c r="J97" s="197">
        <f t="shared" si="0"/>
        <v>0</v>
      </c>
      <c r="K97" s="193" t="s">
        <v>21</v>
      </c>
      <c r="L97" s="59"/>
      <c r="M97" s="198" t="s">
        <v>21</v>
      </c>
      <c r="N97" s="199" t="s">
        <v>40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249</v>
      </c>
      <c r="AT97" s="22" t="s">
        <v>173</v>
      </c>
      <c r="AU97" s="22" t="s">
        <v>77</v>
      </c>
      <c r="AY97" s="22" t="s">
        <v>171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77</v>
      </c>
      <c r="BK97" s="202">
        <f t="shared" si="9"/>
        <v>0</v>
      </c>
      <c r="BL97" s="22" t="s">
        <v>249</v>
      </c>
      <c r="BM97" s="22" t="s">
        <v>345</v>
      </c>
    </row>
    <row r="98" spans="2:65" s="1" customFormat="1" ht="22.5" customHeight="1">
      <c r="B98" s="39"/>
      <c r="C98" s="191" t="s">
        <v>253</v>
      </c>
      <c r="D98" s="191" t="s">
        <v>173</v>
      </c>
      <c r="E98" s="192" t="s">
        <v>3164</v>
      </c>
      <c r="F98" s="193" t="s">
        <v>3165</v>
      </c>
      <c r="G98" s="194" t="s">
        <v>2936</v>
      </c>
      <c r="H98" s="195">
        <v>8</v>
      </c>
      <c r="I98" s="196"/>
      <c r="J98" s="197">
        <f t="shared" si="0"/>
        <v>0</v>
      </c>
      <c r="K98" s="193" t="s">
        <v>21</v>
      </c>
      <c r="L98" s="59"/>
      <c r="M98" s="198" t="s">
        <v>21</v>
      </c>
      <c r="N98" s="199" t="s">
        <v>40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249</v>
      </c>
      <c r="AT98" s="22" t="s">
        <v>173</v>
      </c>
      <c r="AU98" s="22" t="s">
        <v>77</v>
      </c>
      <c r="AY98" s="22" t="s">
        <v>171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77</v>
      </c>
      <c r="BK98" s="202">
        <f t="shared" si="9"/>
        <v>0</v>
      </c>
      <c r="BL98" s="22" t="s">
        <v>249</v>
      </c>
      <c r="BM98" s="22" t="s">
        <v>355</v>
      </c>
    </row>
    <row r="99" spans="2:65" s="10" customFormat="1" ht="37.35" customHeight="1">
      <c r="B99" s="174"/>
      <c r="C99" s="175"/>
      <c r="D99" s="188" t="s">
        <v>68</v>
      </c>
      <c r="E99" s="246" t="s">
        <v>2984</v>
      </c>
      <c r="F99" s="246" t="s">
        <v>3166</v>
      </c>
      <c r="G99" s="175"/>
      <c r="H99" s="175"/>
      <c r="I99" s="178"/>
      <c r="J99" s="247">
        <f>BK99</f>
        <v>0</v>
      </c>
      <c r="K99" s="175"/>
      <c r="L99" s="180"/>
      <c r="M99" s="181"/>
      <c r="N99" s="182"/>
      <c r="O99" s="182"/>
      <c r="P99" s="183">
        <f>SUM(P100:P104)</f>
        <v>0</v>
      </c>
      <c r="Q99" s="182"/>
      <c r="R99" s="183">
        <f>SUM(R100:R104)</f>
        <v>0</v>
      </c>
      <c r="S99" s="182"/>
      <c r="T99" s="184">
        <f>SUM(T100:T104)</f>
        <v>0</v>
      </c>
      <c r="AR99" s="185" t="s">
        <v>79</v>
      </c>
      <c r="AT99" s="186" t="s">
        <v>68</v>
      </c>
      <c r="AU99" s="186" t="s">
        <v>69</v>
      </c>
      <c r="AY99" s="185" t="s">
        <v>171</v>
      </c>
      <c r="BK99" s="187">
        <f>SUM(BK100:BK104)</f>
        <v>0</v>
      </c>
    </row>
    <row r="100" spans="2:65" s="1" customFormat="1" ht="22.5" customHeight="1">
      <c r="B100" s="39"/>
      <c r="C100" s="191" t="s">
        <v>259</v>
      </c>
      <c r="D100" s="191" t="s">
        <v>173</v>
      </c>
      <c r="E100" s="192" t="s">
        <v>3167</v>
      </c>
      <c r="F100" s="193" t="s">
        <v>3168</v>
      </c>
      <c r="G100" s="194" t="s">
        <v>285</v>
      </c>
      <c r="H100" s="195">
        <v>2</v>
      </c>
      <c r="I100" s="196"/>
      <c r="J100" s="197">
        <f>ROUND(I100*H100,2)</f>
        <v>0</v>
      </c>
      <c r="K100" s="193" t="s">
        <v>21</v>
      </c>
      <c r="L100" s="59"/>
      <c r="M100" s="198" t="s">
        <v>21</v>
      </c>
      <c r="N100" s="199" t="s">
        <v>40</v>
      </c>
      <c r="O100" s="40"/>
      <c r="P100" s="200">
        <f>O100*H100</f>
        <v>0</v>
      </c>
      <c r="Q100" s="200">
        <v>0</v>
      </c>
      <c r="R100" s="200">
        <f>Q100*H100</f>
        <v>0</v>
      </c>
      <c r="S100" s="200">
        <v>0</v>
      </c>
      <c r="T100" s="201">
        <f>S100*H100</f>
        <v>0</v>
      </c>
      <c r="AR100" s="22" t="s">
        <v>249</v>
      </c>
      <c r="AT100" s="22" t="s">
        <v>173</v>
      </c>
      <c r="AU100" s="22" t="s">
        <v>77</v>
      </c>
      <c r="AY100" s="22" t="s">
        <v>171</v>
      </c>
      <c r="BE100" s="202">
        <f>IF(N100="základní",J100,0)</f>
        <v>0</v>
      </c>
      <c r="BF100" s="202">
        <f>IF(N100="snížená",J100,0)</f>
        <v>0</v>
      </c>
      <c r="BG100" s="202">
        <f>IF(N100="zákl. přenesená",J100,0)</f>
        <v>0</v>
      </c>
      <c r="BH100" s="202">
        <f>IF(N100="sníž. přenesená",J100,0)</f>
        <v>0</v>
      </c>
      <c r="BI100" s="202">
        <f>IF(N100="nulová",J100,0)</f>
        <v>0</v>
      </c>
      <c r="BJ100" s="22" t="s">
        <v>77</v>
      </c>
      <c r="BK100" s="202">
        <f>ROUND(I100*H100,2)</f>
        <v>0</v>
      </c>
      <c r="BL100" s="22" t="s">
        <v>249</v>
      </c>
      <c r="BM100" s="22" t="s">
        <v>369</v>
      </c>
    </row>
    <row r="101" spans="2:65" s="1" customFormat="1" ht="22.5" customHeight="1">
      <c r="B101" s="39"/>
      <c r="C101" s="191" t="s">
        <v>266</v>
      </c>
      <c r="D101" s="191" t="s">
        <v>173</v>
      </c>
      <c r="E101" s="192" t="s">
        <v>3169</v>
      </c>
      <c r="F101" s="193" t="s">
        <v>3170</v>
      </c>
      <c r="G101" s="194" t="s">
        <v>285</v>
      </c>
      <c r="H101" s="195">
        <v>2</v>
      </c>
      <c r="I101" s="196"/>
      <c r="J101" s="197">
        <f>ROUND(I101*H101,2)</f>
        <v>0</v>
      </c>
      <c r="K101" s="193" t="s">
        <v>21</v>
      </c>
      <c r="L101" s="59"/>
      <c r="M101" s="198" t="s">
        <v>21</v>
      </c>
      <c r="N101" s="199" t="s">
        <v>40</v>
      </c>
      <c r="O101" s="40"/>
      <c r="P101" s="200">
        <f>O101*H101</f>
        <v>0</v>
      </c>
      <c r="Q101" s="200">
        <v>0</v>
      </c>
      <c r="R101" s="200">
        <f>Q101*H101</f>
        <v>0</v>
      </c>
      <c r="S101" s="200">
        <v>0</v>
      </c>
      <c r="T101" s="201">
        <f>S101*H101</f>
        <v>0</v>
      </c>
      <c r="AR101" s="22" t="s">
        <v>249</v>
      </c>
      <c r="AT101" s="22" t="s">
        <v>173</v>
      </c>
      <c r="AU101" s="22" t="s">
        <v>77</v>
      </c>
      <c r="AY101" s="22" t="s">
        <v>171</v>
      </c>
      <c r="BE101" s="202">
        <f>IF(N101="základní",J101,0)</f>
        <v>0</v>
      </c>
      <c r="BF101" s="202">
        <f>IF(N101="snížená",J101,0)</f>
        <v>0</v>
      </c>
      <c r="BG101" s="202">
        <f>IF(N101="zákl. přenesená",J101,0)</f>
        <v>0</v>
      </c>
      <c r="BH101" s="202">
        <f>IF(N101="sníž. přenesená",J101,0)</f>
        <v>0</v>
      </c>
      <c r="BI101" s="202">
        <f>IF(N101="nulová",J101,0)</f>
        <v>0</v>
      </c>
      <c r="BJ101" s="22" t="s">
        <v>77</v>
      </c>
      <c r="BK101" s="202">
        <f>ROUND(I101*H101,2)</f>
        <v>0</v>
      </c>
      <c r="BL101" s="22" t="s">
        <v>249</v>
      </c>
      <c r="BM101" s="22" t="s">
        <v>379</v>
      </c>
    </row>
    <row r="102" spans="2:65" s="1" customFormat="1" ht="22.5" customHeight="1">
      <c r="B102" s="39"/>
      <c r="C102" s="191" t="s">
        <v>276</v>
      </c>
      <c r="D102" s="191" t="s">
        <v>173</v>
      </c>
      <c r="E102" s="192" t="s">
        <v>3171</v>
      </c>
      <c r="F102" s="193" t="s">
        <v>3172</v>
      </c>
      <c r="G102" s="194" t="s">
        <v>285</v>
      </c>
      <c r="H102" s="195">
        <v>1</v>
      </c>
      <c r="I102" s="196"/>
      <c r="J102" s="197">
        <f>ROUND(I102*H102,2)</f>
        <v>0</v>
      </c>
      <c r="K102" s="193" t="s">
        <v>21</v>
      </c>
      <c r="L102" s="59"/>
      <c r="M102" s="198" t="s">
        <v>21</v>
      </c>
      <c r="N102" s="199" t="s">
        <v>40</v>
      </c>
      <c r="O102" s="40"/>
      <c r="P102" s="200">
        <f>O102*H102</f>
        <v>0</v>
      </c>
      <c r="Q102" s="200">
        <v>0</v>
      </c>
      <c r="R102" s="200">
        <f>Q102*H102</f>
        <v>0</v>
      </c>
      <c r="S102" s="200">
        <v>0</v>
      </c>
      <c r="T102" s="201">
        <f>S102*H102</f>
        <v>0</v>
      </c>
      <c r="AR102" s="22" t="s">
        <v>249</v>
      </c>
      <c r="AT102" s="22" t="s">
        <v>173</v>
      </c>
      <c r="AU102" s="22" t="s">
        <v>77</v>
      </c>
      <c r="AY102" s="22" t="s">
        <v>171</v>
      </c>
      <c r="BE102" s="202">
        <f>IF(N102="základní",J102,0)</f>
        <v>0</v>
      </c>
      <c r="BF102" s="202">
        <f>IF(N102="snížená",J102,0)</f>
        <v>0</v>
      </c>
      <c r="BG102" s="202">
        <f>IF(N102="zákl. přenesená",J102,0)</f>
        <v>0</v>
      </c>
      <c r="BH102" s="202">
        <f>IF(N102="sníž. přenesená",J102,0)</f>
        <v>0</v>
      </c>
      <c r="BI102" s="202">
        <f>IF(N102="nulová",J102,0)</f>
        <v>0</v>
      </c>
      <c r="BJ102" s="22" t="s">
        <v>77</v>
      </c>
      <c r="BK102" s="202">
        <f>ROUND(I102*H102,2)</f>
        <v>0</v>
      </c>
      <c r="BL102" s="22" t="s">
        <v>249</v>
      </c>
      <c r="BM102" s="22" t="s">
        <v>391</v>
      </c>
    </row>
    <row r="103" spans="2:65" s="1" customFormat="1" ht="22.5" customHeight="1">
      <c r="B103" s="39"/>
      <c r="C103" s="191" t="s">
        <v>9</v>
      </c>
      <c r="D103" s="191" t="s">
        <v>173</v>
      </c>
      <c r="E103" s="192" t="s">
        <v>3173</v>
      </c>
      <c r="F103" s="193" t="s">
        <v>3174</v>
      </c>
      <c r="G103" s="194" t="s">
        <v>285</v>
      </c>
      <c r="H103" s="195">
        <v>1</v>
      </c>
      <c r="I103" s="196"/>
      <c r="J103" s="197">
        <f>ROUND(I103*H103,2)</f>
        <v>0</v>
      </c>
      <c r="K103" s="193" t="s">
        <v>21</v>
      </c>
      <c r="L103" s="59"/>
      <c r="M103" s="198" t="s">
        <v>21</v>
      </c>
      <c r="N103" s="199" t="s">
        <v>40</v>
      </c>
      <c r="O103" s="40"/>
      <c r="P103" s="200">
        <f>O103*H103</f>
        <v>0</v>
      </c>
      <c r="Q103" s="200">
        <v>0</v>
      </c>
      <c r="R103" s="200">
        <f>Q103*H103</f>
        <v>0</v>
      </c>
      <c r="S103" s="200">
        <v>0</v>
      </c>
      <c r="T103" s="201">
        <f>S103*H103</f>
        <v>0</v>
      </c>
      <c r="AR103" s="22" t="s">
        <v>249</v>
      </c>
      <c r="AT103" s="22" t="s">
        <v>173</v>
      </c>
      <c r="AU103" s="22" t="s">
        <v>77</v>
      </c>
      <c r="AY103" s="22" t="s">
        <v>171</v>
      </c>
      <c r="BE103" s="202">
        <f>IF(N103="základní",J103,0)</f>
        <v>0</v>
      </c>
      <c r="BF103" s="202">
        <f>IF(N103="snížená",J103,0)</f>
        <v>0</v>
      </c>
      <c r="BG103" s="202">
        <f>IF(N103="zákl. přenesená",J103,0)</f>
        <v>0</v>
      </c>
      <c r="BH103" s="202">
        <f>IF(N103="sníž. přenesená",J103,0)</f>
        <v>0</v>
      </c>
      <c r="BI103" s="202">
        <f>IF(N103="nulová",J103,0)</f>
        <v>0</v>
      </c>
      <c r="BJ103" s="22" t="s">
        <v>77</v>
      </c>
      <c r="BK103" s="202">
        <f>ROUND(I103*H103,2)</f>
        <v>0</v>
      </c>
      <c r="BL103" s="22" t="s">
        <v>249</v>
      </c>
      <c r="BM103" s="22" t="s">
        <v>402</v>
      </c>
    </row>
    <row r="104" spans="2:65" s="1" customFormat="1" ht="22.5" customHeight="1">
      <c r="B104" s="39"/>
      <c r="C104" s="191" t="s">
        <v>289</v>
      </c>
      <c r="D104" s="191" t="s">
        <v>173</v>
      </c>
      <c r="E104" s="192" t="s">
        <v>3175</v>
      </c>
      <c r="F104" s="193" t="s">
        <v>3176</v>
      </c>
      <c r="G104" s="194" t="s">
        <v>219</v>
      </c>
      <c r="H104" s="195">
        <v>2</v>
      </c>
      <c r="I104" s="196"/>
      <c r="J104" s="197">
        <f>ROUND(I104*H104,2)</f>
        <v>0</v>
      </c>
      <c r="K104" s="193" t="s">
        <v>21</v>
      </c>
      <c r="L104" s="59"/>
      <c r="M104" s="198" t="s">
        <v>21</v>
      </c>
      <c r="N104" s="199" t="s">
        <v>40</v>
      </c>
      <c r="O104" s="40"/>
      <c r="P104" s="200">
        <f>O104*H104</f>
        <v>0</v>
      </c>
      <c r="Q104" s="200">
        <v>0</v>
      </c>
      <c r="R104" s="200">
        <f>Q104*H104</f>
        <v>0</v>
      </c>
      <c r="S104" s="200">
        <v>0</v>
      </c>
      <c r="T104" s="201">
        <f>S104*H104</f>
        <v>0</v>
      </c>
      <c r="AR104" s="22" t="s">
        <v>249</v>
      </c>
      <c r="AT104" s="22" t="s">
        <v>173</v>
      </c>
      <c r="AU104" s="22" t="s">
        <v>77</v>
      </c>
      <c r="AY104" s="22" t="s">
        <v>171</v>
      </c>
      <c r="BE104" s="202">
        <f>IF(N104="základní",J104,0)</f>
        <v>0</v>
      </c>
      <c r="BF104" s="202">
        <f>IF(N104="snížená",J104,0)</f>
        <v>0</v>
      </c>
      <c r="BG104" s="202">
        <f>IF(N104="zákl. přenesená",J104,0)</f>
        <v>0</v>
      </c>
      <c r="BH104" s="202">
        <f>IF(N104="sníž. přenesená",J104,0)</f>
        <v>0</v>
      </c>
      <c r="BI104" s="202">
        <f>IF(N104="nulová",J104,0)</f>
        <v>0</v>
      </c>
      <c r="BJ104" s="22" t="s">
        <v>77</v>
      </c>
      <c r="BK104" s="202">
        <f>ROUND(I104*H104,2)</f>
        <v>0</v>
      </c>
      <c r="BL104" s="22" t="s">
        <v>249</v>
      </c>
      <c r="BM104" s="22" t="s">
        <v>419</v>
      </c>
    </row>
    <row r="105" spans="2:65" s="10" customFormat="1" ht="37.35" customHeight="1">
      <c r="B105" s="174"/>
      <c r="C105" s="175"/>
      <c r="D105" s="188" t="s">
        <v>68</v>
      </c>
      <c r="E105" s="246" t="s">
        <v>2008</v>
      </c>
      <c r="F105" s="246" t="s">
        <v>2009</v>
      </c>
      <c r="G105" s="175"/>
      <c r="H105" s="175"/>
      <c r="I105" s="178"/>
      <c r="J105" s="247">
        <f>BK105</f>
        <v>0</v>
      </c>
      <c r="K105" s="175"/>
      <c r="L105" s="180"/>
      <c r="M105" s="181"/>
      <c r="N105" s="182"/>
      <c r="O105" s="182"/>
      <c r="P105" s="183">
        <f>SUM(P106:P107)</f>
        <v>0</v>
      </c>
      <c r="Q105" s="182"/>
      <c r="R105" s="183">
        <f>SUM(R106:R107)</f>
        <v>0</v>
      </c>
      <c r="S105" s="182"/>
      <c r="T105" s="184">
        <f>SUM(T106:T107)</f>
        <v>0</v>
      </c>
      <c r="AR105" s="185" t="s">
        <v>79</v>
      </c>
      <c r="AT105" s="186" t="s">
        <v>68</v>
      </c>
      <c r="AU105" s="186" t="s">
        <v>69</v>
      </c>
      <c r="AY105" s="185" t="s">
        <v>171</v>
      </c>
      <c r="BK105" s="187">
        <f>SUM(BK106:BK107)</f>
        <v>0</v>
      </c>
    </row>
    <row r="106" spans="2:65" s="1" customFormat="1" ht="22.5" customHeight="1">
      <c r="B106" s="39"/>
      <c r="C106" s="191" t="s">
        <v>294</v>
      </c>
      <c r="D106" s="191" t="s">
        <v>173</v>
      </c>
      <c r="E106" s="192" t="s">
        <v>3177</v>
      </c>
      <c r="F106" s="193" t="s">
        <v>3178</v>
      </c>
      <c r="G106" s="194" t="s">
        <v>2109</v>
      </c>
      <c r="H106" s="195">
        <v>20</v>
      </c>
      <c r="I106" s="196"/>
      <c r="J106" s="197">
        <f>ROUND(I106*H106,2)</f>
        <v>0</v>
      </c>
      <c r="K106" s="193" t="s">
        <v>21</v>
      </c>
      <c r="L106" s="59"/>
      <c r="M106" s="198" t="s">
        <v>21</v>
      </c>
      <c r="N106" s="199" t="s">
        <v>40</v>
      </c>
      <c r="O106" s="40"/>
      <c r="P106" s="200">
        <f>O106*H106</f>
        <v>0</v>
      </c>
      <c r="Q106" s="200">
        <v>0</v>
      </c>
      <c r="R106" s="200">
        <f>Q106*H106</f>
        <v>0</v>
      </c>
      <c r="S106" s="200">
        <v>0</v>
      </c>
      <c r="T106" s="201">
        <f>S106*H106</f>
        <v>0</v>
      </c>
      <c r="AR106" s="22" t="s">
        <v>249</v>
      </c>
      <c r="AT106" s="22" t="s">
        <v>173</v>
      </c>
      <c r="AU106" s="22" t="s">
        <v>77</v>
      </c>
      <c r="AY106" s="22" t="s">
        <v>171</v>
      </c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22" t="s">
        <v>77</v>
      </c>
      <c r="BK106" s="202">
        <f>ROUND(I106*H106,2)</f>
        <v>0</v>
      </c>
      <c r="BL106" s="22" t="s">
        <v>249</v>
      </c>
      <c r="BM106" s="22" t="s">
        <v>432</v>
      </c>
    </row>
    <row r="107" spans="2:65" s="1" customFormat="1" ht="22.5" customHeight="1">
      <c r="B107" s="39"/>
      <c r="C107" s="191" t="s">
        <v>299</v>
      </c>
      <c r="D107" s="191" t="s">
        <v>173</v>
      </c>
      <c r="E107" s="192" t="s">
        <v>3179</v>
      </c>
      <c r="F107" s="193" t="s">
        <v>3180</v>
      </c>
      <c r="G107" s="194" t="s">
        <v>2109</v>
      </c>
      <c r="H107" s="195">
        <v>60</v>
      </c>
      <c r="I107" s="196"/>
      <c r="J107" s="197">
        <f>ROUND(I107*H107,2)</f>
        <v>0</v>
      </c>
      <c r="K107" s="193" t="s">
        <v>21</v>
      </c>
      <c r="L107" s="59"/>
      <c r="M107" s="198" t="s">
        <v>21</v>
      </c>
      <c r="N107" s="199" t="s">
        <v>40</v>
      </c>
      <c r="O107" s="40"/>
      <c r="P107" s="200">
        <f>O107*H107</f>
        <v>0</v>
      </c>
      <c r="Q107" s="200">
        <v>0</v>
      </c>
      <c r="R107" s="200">
        <f>Q107*H107</f>
        <v>0</v>
      </c>
      <c r="S107" s="200">
        <v>0</v>
      </c>
      <c r="T107" s="201">
        <f>S107*H107</f>
        <v>0</v>
      </c>
      <c r="AR107" s="22" t="s">
        <v>249</v>
      </c>
      <c r="AT107" s="22" t="s">
        <v>173</v>
      </c>
      <c r="AU107" s="22" t="s">
        <v>77</v>
      </c>
      <c r="AY107" s="22" t="s">
        <v>171</v>
      </c>
      <c r="BE107" s="202">
        <f>IF(N107="základní",J107,0)</f>
        <v>0</v>
      </c>
      <c r="BF107" s="202">
        <f>IF(N107="snížená",J107,0)</f>
        <v>0</v>
      </c>
      <c r="BG107" s="202">
        <f>IF(N107="zákl. přenesená",J107,0)</f>
        <v>0</v>
      </c>
      <c r="BH107" s="202">
        <f>IF(N107="sníž. přenesená",J107,0)</f>
        <v>0</v>
      </c>
      <c r="BI107" s="202">
        <f>IF(N107="nulová",J107,0)</f>
        <v>0</v>
      </c>
      <c r="BJ107" s="22" t="s">
        <v>77</v>
      </c>
      <c r="BK107" s="202">
        <f>ROUND(I107*H107,2)</f>
        <v>0</v>
      </c>
      <c r="BL107" s="22" t="s">
        <v>249</v>
      </c>
      <c r="BM107" s="22" t="s">
        <v>447</v>
      </c>
    </row>
    <row r="108" spans="2:65" s="10" customFormat="1" ht="37.35" customHeight="1">
      <c r="B108" s="174"/>
      <c r="C108" s="175"/>
      <c r="D108" s="188" t="s">
        <v>68</v>
      </c>
      <c r="E108" s="246" t="s">
        <v>2435</v>
      </c>
      <c r="F108" s="246" t="s">
        <v>3071</v>
      </c>
      <c r="G108" s="175"/>
      <c r="H108" s="175"/>
      <c r="I108" s="178"/>
      <c r="J108" s="247">
        <f>BK108</f>
        <v>0</v>
      </c>
      <c r="K108" s="175"/>
      <c r="L108" s="180"/>
      <c r="M108" s="181"/>
      <c r="N108" s="182"/>
      <c r="O108" s="182"/>
      <c r="P108" s="183">
        <f>SUM(P109:P110)</f>
        <v>0</v>
      </c>
      <c r="Q108" s="182"/>
      <c r="R108" s="183">
        <f>SUM(R109:R110)</f>
        <v>0</v>
      </c>
      <c r="S108" s="182"/>
      <c r="T108" s="184">
        <f>SUM(T109:T110)</f>
        <v>0</v>
      </c>
      <c r="AR108" s="185" t="s">
        <v>79</v>
      </c>
      <c r="AT108" s="186" t="s">
        <v>68</v>
      </c>
      <c r="AU108" s="186" t="s">
        <v>69</v>
      </c>
      <c r="AY108" s="185" t="s">
        <v>171</v>
      </c>
      <c r="BK108" s="187">
        <f>SUM(BK109:BK110)</f>
        <v>0</v>
      </c>
    </row>
    <row r="109" spans="2:65" s="1" customFormat="1" ht="22.5" customHeight="1">
      <c r="B109" s="39"/>
      <c r="C109" s="191" t="s">
        <v>305</v>
      </c>
      <c r="D109" s="191" t="s">
        <v>173</v>
      </c>
      <c r="E109" s="192" t="s">
        <v>3181</v>
      </c>
      <c r="F109" s="193" t="s">
        <v>3182</v>
      </c>
      <c r="G109" s="194" t="s">
        <v>176</v>
      </c>
      <c r="H109" s="195">
        <v>2</v>
      </c>
      <c r="I109" s="196"/>
      <c r="J109" s="197">
        <f>ROUND(I109*H109,2)</f>
        <v>0</v>
      </c>
      <c r="K109" s="193" t="s">
        <v>21</v>
      </c>
      <c r="L109" s="59"/>
      <c r="M109" s="198" t="s">
        <v>21</v>
      </c>
      <c r="N109" s="199" t="s">
        <v>40</v>
      </c>
      <c r="O109" s="40"/>
      <c r="P109" s="200">
        <f>O109*H109</f>
        <v>0</v>
      </c>
      <c r="Q109" s="200">
        <v>0</v>
      </c>
      <c r="R109" s="200">
        <f>Q109*H109</f>
        <v>0</v>
      </c>
      <c r="S109" s="200">
        <v>0</v>
      </c>
      <c r="T109" s="201">
        <f>S109*H109</f>
        <v>0</v>
      </c>
      <c r="AR109" s="22" t="s">
        <v>249</v>
      </c>
      <c r="AT109" s="22" t="s">
        <v>173</v>
      </c>
      <c r="AU109" s="22" t="s">
        <v>77</v>
      </c>
      <c r="AY109" s="22" t="s">
        <v>171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2" t="s">
        <v>77</v>
      </c>
      <c r="BK109" s="202">
        <f>ROUND(I109*H109,2)</f>
        <v>0</v>
      </c>
      <c r="BL109" s="22" t="s">
        <v>249</v>
      </c>
      <c r="BM109" s="22" t="s">
        <v>462</v>
      </c>
    </row>
    <row r="110" spans="2:65" s="1" customFormat="1" ht="22.5" customHeight="1">
      <c r="B110" s="39"/>
      <c r="C110" s="191" t="s">
        <v>310</v>
      </c>
      <c r="D110" s="191" t="s">
        <v>173</v>
      </c>
      <c r="E110" s="192" t="s">
        <v>3183</v>
      </c>
      <c r="F110" s="193" t="s">
        <v>3184</v>
      </c>
      <c r="G110" s="194" t="s">
        <v>411</v>
      </c>
      <c r="H110" s="195">
        <v>62</v>
      </c>
      <c r="I110" s="196"/>
      <c r="J110" s="197">
        <f>ROUND(I110*H110,2)</f>
        <v>0</v>
      </c>
      <c r="K110" s="193" t="s">
        <v>21</v>
      </c>
      <c r="L110" s="59"/>
      <c r="M110" s="198" t="s">
        <v>21</v>
      </c>
      <c r="N110" s="242" t="s">
        <v>40</v>
      </c>
      <c r="O110" s="243"/>
      <c r="P110" s="244">
        <f>O110*H110</f>
        <v>0</v>
      </c>
      <c r="Q110" s="244">
        <v>0</v>
      </c>
      <c r="R110" s="244">
        <f>Q110*H110</f>
        <v>0</v>
      </c>
      <c r="S110" s="244">
        <v>0</v>
      </c>
      <c r="T110" s="245">
        <f>S110*H110</f>
        <v>0</v>
      </c>
      <c r="AR110" s="22" t="s">
        <v>249</v>
      </c>
      <c r="AT110" s="22" t="s">
        <v>173</v>
      </c>
      <c r="AU110" s="22" t="s">
        <v>77</v>
      </c>
      <c r="AY110" s="22" t="s">
        <v>171</v>
      </c>
      <c r="BE110" s="202">
        <f>IF(N110="základní",J110,0)</f>
        <v>0</v>
      </c>
      <c r="BF110" s="202">
        <f>IF(N110="snížená",J110,0)</f>
        <v>0</v>
      </c>
      <c r="BG110" s="202">
        <f>IF(N110="zákl. přenesená",J110,0)</f>
        <v>0</v>
      </c>
      <c r="BH110" s="202">
        <f>IF(N110="sníž. přenesená",J110,0)</f>
        <v>0</v>
      </c>
      <c r="BI110" s="202">
        <f>IF(N110="nulová",J110,0)</f>
        <v>0</v>
      </c>
      <c r="BJ110" s="22" t="s">
        <v>77</v>
      </c>
      <c r="BK110" s="202">
        <f>ROUND(I110*H110,2)</f>
        <v>0</v>
      </c>
      <c r="BL110" s="22" t="s">
        <v>249</v>
      </c>
      <c r="BM110" s="22" t="s">
        <v>479</v>
      </c>
    </row>
    <row r="111" spans="2:65" s="1" customFormat="1" ht="6.95" customHeight="1">
      <c r="B111" s="54"/>
      <c r="C111" s="55"/>
      <c r="D111" s="55"/>
      <c r="E111" s="55"/>
      <c r="F111" s="55"/>
      <c r="G111" s="55"/>
      <c r="H111" s="55"/>
      <c r="I111" s="137"/>
      <c r="J111" s="55"/>
      <c r="K111" s="55"/>
      <c r="L111" s="59"/>
    </row>
  </sheetData>
  <sheetProtection algorithmName="SHA-512" hashValue="1yx447ZRv8fCTu4BRRs4Nnvxi4nJSGwijIVtnz/vmn5M1S+rblWFHozpr7I24/DD5bR2HGgYgKmgC4NQch3HHA==" saltValue="JZsMykNS4W8ZSJaQ+3J9Ig==" spinCount="100000" sheet="1" objects="1" scenarios="1" formatCells="0" formatColumns="0" formatRows="0" sort="0" autoFilter="0"/>
  <autoFilter ref="C79:K110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EF837B1D51024DA5D5926FE40922E5" ma:contentTypeVersion="7" ma:contentTypeDescription="Vytvoří nový dokument" ma:contentTypeScope="" ma:versionID="7bf7397f9d4185f38527818a4e23edac">
  <xsd:schema xmlns:xsd="http://www.w3.org/2001/XMLSchema" xmlns:xs="http://www.w3.org/2001/XMLSchema" xmlns:p="http://schemas.microsoft.com/office/2006/metadata/properties" xmlns:ns2="881906c8-d596-4384-82c5-35d159e29de0" xmlns:ns3="0469b889-c814-415c-8a3f-b98efb574ed6" xmlns:ns4="842ecd3e-36ef-449d-b55a-04b7c5c108cd" targetNamespace="http://schemas.microsoft.com/office/2006/metadata/properties" ma:root="true" ma:fieldsID="ea4a1d8ccb7e8524a9b7f2271c0d6592" ns2:_="" ns3:_="" ns4:_="">
    <xsd:import namespace="881906c8-d596-4384-82c5-35d159e29de0"/>
    <xsd:import namespace="0469b889-c814-415c-8a3f-b98efb574ed6"/>
    <xsd:import namespace="842ecd3e-36ef-449d-b55a-04b7c5c108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06c8-d596-4384-82c5-35d159e29d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9b889-c814-415c-8a3f-b98efb574ed6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Naposledy sdílel(a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Čas posledního sdílení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ecd3e-36ef-449d-b55a-04b7c5c10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A39F42-E995-4EF9-AED7-415EA73A5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906c8-d596-4384-82c5-35d159e29de0"/>
    <ds:schemaRef ds:uri="0469b889-c814-415c-8a3f-b98efb574ed6"/>
    <ds:schemaRef ds:uri="842ecd3e-36ef-449d-b55a-04b7c5c108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C8CC0A-79F6-418D-A6F2-B44D4FD779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968E35-2E8C-4A5A-A165-C2335E15BF7E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42ecd3e-36ef-449d-b55a-04b7c5c108cd"/>
    <ds:schemaRef ds:uri="0469b889-c814-415c-8a3f-b98efb574ed6"/>
    <ds:schemaRef ds:uri="881906c8-d596-4384-82c5-35d159e29d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01 - Architektonicko-stav...</vt:lpstr>
      <vt:lpstr>02 - Architektonicko-stav...</vt:lpstr>
      <vt:lpstr>03 - Zpevněné plochy a te...</vt:lpstr>
      <vt:lpstr>04 - ZTI  - způsobil - 04...</vt:lpstr>
      <vt:lpstr>05 - ZTI  stávající  - 05...</vt:lpstr>
      <vt:lpstr>06 - Vytápění - způs - 06...</vt:lpstr>
      <vt:lpstr>07 - VZDUCHOTECHNIKA - 07...</vt:lpstr>
      <vt:lpstr>08 - Plynoinstalace  - 08...</vt:lpstr>
      <vt:lpstr>09 - Elektromontáže  - 09...</vt:lpstr>
      <vt:lpstr>10 - Elektromontáže  - 10...</vt:lpstr>
      <vt:lpstr>11 - Gastro - způsob - 11...</vt:lpstr>
      <vt:lpstr>12 - Vedlejší a ostatní n...</vt:lpstr>
      <vt:lpstr>Pokyny pro vyplnění</vt:lpstr>
      <vt:lpstr>'01 - Architektonicko-stav...'!Názvy_tisku</vt:lpstr>
      <vt:lpstr>'02 - Architektonicko-stav...'!Názvy_tisku</vt:lpstr>
      <vt:lpstr>'03 - Zpevněné plochy a te...'!Názvy_tisku</vt:lpstr>
      <vt:lpstr>'04 - ZTI  - způsobil - 04...'!Názvy_tisku</vt:lpstr>
      <vt:lpstr>'05 - ZTI  stávající  - 05...'!Názvy_tisku</vt:lpstr>
      <vt:lpstr>'06 - Vytápění - způs - 06...'!Názvy_tisku</vt:lpstr>
      <vt:lpstr>'07 - VZDUCHOTECHNIKA - 07...'!Názvy_tisku</vt:lpstr>
      <vt:lpstr>'08 - Plynoinstalace  - 08...'!Názvy_tisku</vt:lpstr>
      <vt:lpstr>'09 - Elektromontáže  - 09...'!Názvy_tisku</vt:lpstr>
      <vt:lpstr>'10 - Elektromontáže  - 10...'!Názvy_tisku</vt:lpstr>
      <vt:lpstr>'11 - Gastro - způsob - 11...'!Názvy_tisku</vt:lpstr>
      <vt:lpstr>'12 - Vedlejší a ostatní n...'!Názvy_tisku</vt:lpstr>
      <vt:lpstr>'Rekapitulace stavby'!Názvy_tisku</vt:lpstr>
      <vt:lpstr>'01 - Architektonicko-stav...'!Oblast_tisku</vt:lpstr>
      <vt:lpstr>'02 - Architektonicko-stav...'!Oblast_tisku</vt:lpstr>
      <vt:lpstr>'03 - Zpevněné plochy a te...'!Oblast_tisku</vt:lpstr>
      <vt:lpstr>'04 - ZTI  - způsobil - 04...'!Oblast_tisku</vt:lpstr>
      <vt:lpstr>'05 - ZTI  stávající  - 05...'!Oblast_tisku</vt:lpstr>
      <vt:lpstr>'06 - Vytápění - způs - 06...'!Oblast_tisku</vt:lpstr>
      <vt:lpstr>'07 - VZDUCHOTECHNIKA - 07...'!Oblast_tisku</vt:lpstr>
      <vt:lpstr>'08 - Plynoinstalace  - 08...'!Oblast_tisku</vt:lpstr>
      <vt:lpstr>'09 - Elektromontáže  - 09...'!Oblast_tisku</vt:lpstr>
      <vt:lpstr>'10 - Elektromontáže  - 10...'!Oblast_tisku</vt:lpstr>
      <vt:lpstr>'11 - Gastro - způsob - 11...'!Oblast_tisku</vt:lpstr>
      <vt:lpstr>'12 -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notebook\Admin</dc:creator>
  <cp:lastModifiedBy>Veronika</cp:lastModifiedBy>
  <dcterms:created xsi:type="dcterms:W3CDTF">2017-06-11T20:20:41Z</dcterms:created>
  <dcterms:modified xsi:type="dcterms:W3CDTF">2017-06-26T08:44:53Z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0x01010069EF837B1D51024DA5D5926FE40922E5</vt:lpwstr>
  </property>
</Properties>
</file>