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ládková\Desktop\"/>
    </mc:Choice>
  </mc:AlternateContent>
  <bookViews>
    <workbookView xWindow="0" yWindow="0" windowWidth="0" windowHeight="0"/>
  </bookViews>
  <sheets>
    <sheet name="Rekapitulace stavby" sheetId="1" r:id="rId1"/>
    <sheet name="Pitter184 - Oprava víceúč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'Pitter184 - Oprava víceúč...'!$C$121:$K$244</definedName>
    <definedName name="_xlnm.Print_Area" localSheetId="1">'Pitter184 - Oprava víceúč...'!$C$4:$J$76,'Pitter184 - Oprava víceúč...'!$C$82:$J$105,'Pitter184 - Oprava víceúč...'!$C$111:$K$244</definedName>
    <definedName name="_xlnm.Print_Titles" localSheetId="1">'Pitter184 - Oprava víceúč...'!$121:$121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T224"/>
  <c r="R225"/>
  <c r="R224"/>
  <c r="P225"/>
  <c r="P224"/>
  <c r="BI221"/>
  <c r="BH221"/>
  <c r="BG221"/>
  <c r="BF221"/>
  <c r="T221"/>
  <c r="T220"/>
  <c r="R221"/>
  <c r="R220"/>
  <c r="P221"/>
  <c r="P220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89"/>
  <c r="F89"/>
  <c r="F87"/>
  <c r="E85"/>
  <c r="J22"/>
  <c r="E22"/>
  <c r="J90"/>
  <c r="J21"/>
  <c r="J16"/>
  <c r="E16"/>
  <c r="F119"/>
  <c r="J15"/>
  <c r="J10"/>
  <c r="J116"/>
  <c i="1" r="L90"/>
  <c r="AM90"/>
  <c r="AM89"/>
  <c r="L89"/>
  <c r="AM87"/>
  <c r="L87"/>
  <c r="L85"/>
  <c r="L84"/>
  <c i="2" r="BK239"/>
  <c r="J232"/>
  <c r="BK218"/>
  <c r="BK210"/>
  <c r="J201"/>
  <c r="BK195"/>
  <c r="BK175"/>
  <c r="J158"/>
  <c r="J142"/>
  <c r="BK134"/>
  <c i="1" r="AS94"/>
  <c i="2" r="J244"/>
  <c r="J202"/>
  <c r="J192"/>
  <c r="J183"/>
  <c r="BK179"/>
  <c r="BK163"/>
  <c r="BK149"/>
  <c r="BK125"/>
  <c r="J228"/>
  <c r="BK221"/>
  <c r="BK202"/>
  <c r="J200"/>
  <c r="BK171"/>
  <c r="BK165"/>
  <c r="J161"/>
  <c r="BK151"/>
  <c r="J134"/>
  <c r="J125"/>
  <c r="BK234"/>
  <c r="J221"/>
  <c r="BK207"/>
  <c r="BK192"/>
  <c r="J187"/>
  <c r="J179"/>
  <c r="J165"/>
  <c r="BK158"/>
  <c r="J149"/>
  <c r="J140"/>
  <c r="BK129"/>
  <c r="J151"/>
  <c r="BK142"/>
  <c r="J195"/>
  <c r="BK138"/>
  <c r="J234"/>
  <c r="BK228"/>
  <c r="J215"/>
  <c r="J207"/>
  <c r="BK200"/>
  <c r="BK187"/>
  <c r="BK161"/>
  <c r="J147"/>
  <c r="BK140"/>
  <c r="J127"/>
  <c r="BK244"/>
  <c r="BK215"/>
  <c r="BK194"/>
  <c r="J189"/>
  <c r="BK169"/>
  <c r="J156"/>
  <c r="J144"/>
  <c r="BK127"/>
  <c r="BK232"/>
  <c r="J225"/>
  <c r="J218"/>
  <c r="BK201"/>
  <c r="J175"/>
  <c r="J169"/>
  <c r="J163"/>
  <c r="BK160"/>
  <c r="BK147"/>
  <c r="J129"/>
  <c r="J239"/>
  <c r="BK225"/>
  <c r="J210"/>
  <c r="J194"/>
  <c r="BK189"/>
  <c r="BK183"/>
  <c r="J171"/>
  <c r="J160"/>
  <c r="BK156"/>
  <c r="BK144"/>
  <c r="J138"/>
  <c l="1" r="T124"/>
  <c r="R164"/>
  <c r="BK193"/>
  <c r="J193"/>
  <c r="J99"/>
  <c r="BK209"/>
  <c r="J209"/>
  <c r="J100"/>
  <c r="BK227"/>
  <c r="BK226"/>
  <c r="J226"/>
  <c r="J103"/>
  <c r="R124"/>
  <c r="P164"/>
  <c r="T188"/>
  <c r="P193"/>
  <c r="P209"/>
  <c r="P227"/>
  <c r="P226"/>
  <c r="P124"/>
  <c r="P123"/>
  <c r="P122"/>
  <c i="1" r="AU95"/>
  <c i="2" r="T164"/>
  <c r="P188"/>
  <c r="R193"/>
  <c r="R209"/>
  <c r="R227"/>
  <c r="R226"/>
  <c r="BK124"/>
  <c r="J124"/>
  <c r="J96"/>
  <c r="BK164"/>
  <c r="J164"/>
  <c r="J97"/>
  <c r="BK188"/>
  <c r="J188"/>
  <c r="J98"/>
  <c r="R188"/>
  <c r="T193"/>
  <c r="T209"/>
  <c r="T227"/>
  <c r="T226"/>
  <c r="BK220"/>
  <c r="J220"/>
  <c r="J101"/>
  <c r="BK224"/>
  <c r="J224"/>
  <c r="J102"/>
  <c r="J87"/>
  <c r="J119"/>
  <c r="BE129"/>
  <c r="BE142"/>
  <c r="BE161"/>
  <c r="BE194"/>
  <c r="BE195"/>
  <c r="BE200"/>
  <c r="BE201"/>
  <c r="BE215"/>
  <c r="F90"/>
  <c r="BE125"/>
  <c r="BE127"/>
  <c r="BE140"/>
  <c r="BE183"/>
  <c r="BE187"/>
  <c r="BE189"/>
  <c r="BE210"/>
  <c r="BE228"/>
  <c r="BE234"/>
  <c r="BE134"/>
  <c r="BE138"/>
  <c r="BE144"/>
  <c r="BE147"/>
  <c r="BE158"/>
  <c r="BE160"/>
  <c r="BE165"/>
  <c r="BE171"/>
  <c r="BE175"/>
  <c r="BE207"/>
  <c r="BE218"/>
  <c r="BE221"/>
  <c r="BE225"/>
  <c r="BE232"/>
  <c r="BE239"/>
  <c r="BE244"/>
  <c r="BE149"/>
  <c r="BE151"/>
  <c r="BE156"/>
  <c r="BE163"/>
  <c r="BE169"/>
  <c r="BE179"/>
  <c r="BE192"/>
  <c r="BE202"/>
  <c r="J32"/>
  <c i="1" r="AW95"/>
  <c i="2" r="F34"/>
  <c i="1" r="BC95"/>
  <c r="BC94"/>
  <c r="AY94"/>
  <c r="AU94"/>
  <c i="2" r="F32"/>
  <c i="1" r="BA95"/>
  <c r="BA94"/>
  <c r="W30"/>
  <c i="2" r="F35"/>
  <c i="1" r="BD95"/>
  <c r="BD94"/>
  <c r="W33"/>
  <c i="2" r="F33"/>
  <c i="1" r="BB95"/>
  <c r="BB94"/>
  <c r="AX94"/>
  <c i="2" l="1" r="R123"/>
  <c r="R122"/>
  <c r="T123"/>
  <c r="T122"/>
  <c r="BK123"/>
  <c r="J123"/>
  <c r="J95"/>
  <c r="J227"/>
  <c r="J104"/>
  <c i="1" r="W32"/>
  <c i="2" r="J31"/>
  <c i="1" r="AV95"/>
  <c r="AT95"/>
  <c r="AW94"/>
  <c r="AK30"/>
  <c r="W31"/>
  <c i="2" r="F31"/>
  <c i="1" r="AZ95"/>
  <c r="AZ94"/>
  <c r="W29"/>
  <c i="2" l="1" r="BK122"/>
  <c r="J122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<sst xmlns="http://schemas.openxmlformats.org/spreadsheetml/2006/main">
  <si>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</si>
  <si>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</si>
  <si>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</si>
  <si>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</si>
  <si>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{f2aabd65-ec39-45dc-b207-5999769e717b}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</si>
  <si>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</si>
  <si>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</si>
  <si>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</si>
  <si>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</si>
  <si>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</si>
  <si>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</si>
  <si>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</si>
  <si>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</si>
  <si>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</si>
  <si>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Pitter184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</si>
  <si>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</si>
  <si>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</si>
  <si>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víceúčelového hřiště na pozemku 190/6 k.ú. Svinary</t>
  </si>
  <si>
    <t>KSO:</t>
  </si>
  <si>
    <t>CC-CZ:</t>
  </si>
  <si>
    <t>Místo:</t>
  </si>
  <si>
    <t>Hradec Králové</t>
  </si>
  <si>
    <t>Datum:</t>
  </si>
  <si>
    <t>28. 4. 2025</t>
  </si>
  <si>
    <t>Zadavatel:</t>
  </si>
  <si>
    <t>IČ:</t>
  </si>
  <si>
    <t>64809447</t>
  </si>
  <si>
    <t>Technické služby Hradec Králové Na Brně 362</t>
  </si>
  <si>
    <t>DIČ:</t>
  </si>
  <si>
    <t>Uchazeč:</t>
  </si>
  <si>
    <t>Vyplň údaj</t>
  </si>
  <si>
    <t>Projektant:</t>
  </si>
  <si>
    <t>25275291</t>
  </si>
  <si>
    <t xml:space="preserve">Pitter Design, s.r.o.  Schulhoffova1632.Pardubice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</si>
  <si>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</si>
  <si>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</si>
  <si>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</si>
  <si>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</si>
  <si>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</si>
  <si>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</si>
  <si>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</si>
  <si>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</si>
  <si>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</si>
  <si>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</si>
  <si>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</si>
  <si>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</si>
  <si>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</si>
  <si>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</si>
  <si>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</si>
  <si>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</si>
  <si>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</si>
  <si>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</si>
  <si>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</si>
  <si>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</si>
  <si>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</si>
  <si>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</si>
  <si>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</si>
  <si>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</si>
  <si>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</si>
  <si>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</si>
  <si>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</si>
  <si>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</si>
  <si>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</si>
  <si>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</si>
  <si>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</si>
  <si>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</si>
  <si>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</si>
  <si>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</si>
  <si>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</si>
  <si>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</si>
  <si>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</si>
  <si>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</si>
  <si>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</si>
  <si>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</si>
  <si>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</si>
  <si>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</si>
  <si>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</si>
  <si>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</si>
  <si>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</si>
  <si>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</si>
  <si>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</si>
  <si>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</si>
  <si>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</si>
  <si>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</si>
  <si>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</si>
  <si>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</si>
  <si>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</si>
  <si>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</si>
  <si>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</si>
  <si>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</si>
  <si>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</si>
  <si>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</si>
  <si>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</si>
  <si>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</si>
  <si>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</si>
  <si>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</si>
  <si>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</si>
  <si>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</si>
  <si>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</si>
  <si>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</si>
  <si>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</si>
  <si>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</si>
  <si>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</si>
  <si>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</si>
  <si>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</si>
  <si>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</si>
  <si>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</si>
  <si>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</si>
  <si>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</si>
  <si>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</si>
  <si>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</si>
  <si>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</si>
  <si>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</si>
  <si>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</si>
  <si>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</si>
  <si>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</si>
  <si>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</si>
  <si>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</si>
  <si>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</si>
  <si>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</si>
  <si>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</si>
  <si>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podkladu z kameniva drceného tl přes 200 do 300 mm strojně pl přes 200 m2</t>
  </si>
  <si>
    <t>m2</t>
  </si>
  <si>
    <t>CS ÚRS 2025 01</t>
  </si>
  <si>
    <t>4</t>
  </si>
  <si>
    <t>1307242751</t>
  </si>
  <si>
    <t>VV</t>
  </si>
  <si>
    <t>"v.1,3"24*12,0</t>
  </si>
  <si>
    <t>131251102</t>
  </si>
  <si>
    <t>Hloubení jam nezapažených v hornině třídy těžitelnosti I skupiny 3 objem do 50 m3 strojně</t>
  </si>
  <si>
    <t>m3</t>
  </si>
  <si>
    <t>-558457108</t>
  </si>
  <si>
    <t>288*0,15</t>
  </si>
  <si>
    <t>3</t>
  </si>
  <si>
    <t>131252502</t>
  </si>
  <si>
    <t>Hloubení jamek do 0,5 m3 v hornině třídy těžitelnosti I skupiny 1 až 3 strojně</t>
  </si>
  <si>
    <t>1827438262</t>
  </si>
  <si>
    <t xml:space="preserve">"pásy  1,5 "</t>
  </si>
  <si>
    <t>"oplocení"</t>
  </si>
  <si>
    <t>0,5*0,5*0,8*10</t>
  </si>
  <si>
    <t>Součet</t>
  </si>
  <si>
    <t>132251104</t>
  </si>
  <si>
    <t>Hloubení rýh nezapažených š do 800 mm v hornině třídy těžitelnosti I skupiny 3 objem přes 100 m3 strojně</t>
  </si>
  <si>
    <t>-643336258</t>
  </si>
  <si>
    <t xml:space="preserve">"drenáž  v.D1,4"</t>
  </si>
  <si>
    <t>24*0,3*0,35</t>
  </si>
  <si>
    <t>5</t>
  </si>
  <si>
    <t>162751117</t>
  </si>
  <si>
    <t>Vodorovné přemístění přes 9 000 do 10000 m výkopku/sypaniny z horniny třídy těžitelnosti I skupiny 1 až 3</t>
  </si>
  <si>
    <t>1170753976</t>
  </si>
  <si>
    <t>2,52+2,0+43,2</t>
  </si>
  <si>
    <t>6</t>
  </si>
  <si>
    <t>171201201</t>
  </si>
  <si>
    <t>Uložení sypaniny na skládky nebo meziskládky</t>
  </si>
  <si>
    <t>982648097</t>
  </si>
  <si>
    <t>47,72</t>
  </si>
  <si>
    <t>7</t>
  </si>
  <si>
    <t>171201231</t>
  </si>
  <si>
    <t>Poplatek za uložení zeminy a kamení na recyklační skládce (skládkovné) kód odpadu 17 05 04</t>
  </si>
  <si>
    <t>t</t>
  </si>
  <si>
    <t>-1926518148</t>
  </si>
  <si>
    <t>47,72*1,6</t>
  </si>
  <si>
    <t>8</t>
  </si>
  <si>
    <t>180404111</t>
  </si>
  <si>
    <t>Založení hřišťového trávníku výsevem na vrstvě ornice</t>
  </si>
  <si>
    <t>-1497058705</t>
  </si>
  <si>
    <t>"ornice"(26,0+12,0)*2*1,0</t>
  </si>
  <si>
    <t>9</t>
  </si>
  <si>
    <t>M</t>
  </si>
  <si>
    <t>00572440</t>
  </si>
  <si>
    <t>osivo směs travní hřištní</t>
  </si>
  <si>
    <t>kg</t>
  </si>
  <si>
    <t>967073928</t>
  </si>
  <si>
    <t>76*0,03</t>
  </si>
  <si>
    <t>10</t>
  </si>
  <si>
    <t>181111111</t>
  </si>
  <si>
    <t>Plošná úprava terénu do 500 m2 zemina skupiny 1 až 4 nerovnosti přes 50 do 100 mm v rovinně a svahu do 1:5</t>
  </si>
  <si>
    <t>-631523162</t>
  </si>
  <si>
    <t>76</t>
  </si>
  <si>
    <t>11</t>
  </si>
  <si>
    <t>181951112</t>
  </si>
  <si>
    <t>Úprava pláně v hornině třídy těžitelnosti I skupiny 1 až 3 se zhutněním strojně</t>
  </si>
  <si>
    <t>234187126</t>
  </si>
  <si>
    <t>"v.č.1,17"</t>
  </si>
  <si>
    <t>"hřiště"</t>
  </si>
  <si>
    <t>24*12</t>
  </si>
  <si>
    <t>182351023</t>
  </si>
  <si>
    <t>Rozprostření ornice pl do 100 m2 ve svahu přes 1:5 tl vrstvy do 200 mm strojně</t>
  </si>
  <si>
    <t>1718388302</t>
  </si>
  <si>
    <t>13</t>
  </si>
  <si>
    <t>183403153</t>
  </si>
  <si>
    <t>Obdělání půdy hrabáním v rovině a svahu do 1:5</t>
  </si>
  <si>
    <t>-80333228</t>
  </si>
  <si>
    <t>14</t>
  </si>
  <si>
    <t>183403161</t>
  </si>
  <si>
    <t>Obdělání půdy válením v rovině a svahu do 1:5</t>
  </si>
  <si>
    <t>-1449589576</t>
  </si>
  <si>
    <t>15</t>
  </si>
  <si>
    <t>185802113</t>
  </si>
  <si>
    <t>Hnojení půdy umělým hnojivem na široko v rovině a svahu do 1:5</t>
  </si>
  <si>
    <t>-2108232986</t>
  </si>
  <si>
    <t>76/500*0,0125</t>
  </si>
  <si>
    <t>16</t>
  </si>
  <si>
    <t>25192</t>
  </si>
  <si>
    <t>Startovací hnojivo pro výsev trávníku</t>
  </si>
  <si>
    <t>-760342736</t>
  </si>
  <si>
    <t>Zakládání</t>
  </si>
  <si>
    <t>17</t>
  </si>
  <si>
    <t>211561111</t>
  </si>
  <si>
    <t>Výplň odvodňovacích žeber nebo trativodů kamenivem hrubým drceným frakce 4 až 16 mm</t>
  </si>
  <si>
    <t>-378048203</t>
  </si>
  <si>
    <t xml:space="preserve">"drenáž  "</t>
  </si>
  <si>
    <t>24*0,3*0,3</t>
  </si>
  <si>
    <t>18</t>
  </si>
  <si>
    <t>212751104</t>
  </si>
  <si>
    <t>Trativod z drenážních trubek flexibilních PVC-U SN 4 perforace 360° včetně lože otevřený výkop DN 100 pro meliorace</t>
  </si>
  <si>
    <t>m</t>
  </si>
  <si>
    <t>845113132</t>
  </si>
  <si>
    <t>24</t>
  </si>
  <si>
    <t>19</t>
  </si>
  <si>
    <t>271532213</t>
  </si>
  <si>
    <t>Podsyp pod základové konstrukce se zhutněním z hrubého kameniva frakce 8 až 16 mm</t>
  </si>
  <si>
    <t>-648596352</t>
  </si>
  <si>
    <t>"oplocení 1,5"</t>
  </si>
  <si>
    <t>0,5*0,5*0,15*10</t>
  </si>
  <si>
    <t>20</t>
  </si>
  <si>
    <t>271572211</t>
  </si>
  <si>
    <t>Podsyp pod základové konstrukce se zhutněním z netříděného štěrkopísku</t>
  </si>
  <si>
    <t>-287088146</t>
  </si>
  <si>
    <t xml:space="preserve">"drenáž  v.D1,5"</t>
  </si>
  <si>
    <t>24*0,3*0,05</t>
  </si>
  <si>
    <t>275313611</t>
  </si>
  <si>
    <t>Základové patky z betonu tř. C 16/20</t>
  </si>
  <si>
    <t>-825760285</t>
  </si>
  <si>
    <t>0,5*0,5*0,95*10</t>
  </si>
  <si>
    <t>22</t>
  </si>
  <si>
    <t>275351121</t>
  </si>
  <si>
    <t>Zřízení bednění základových patek</t>
  </si>
  <si>
    <t>881505396</t>
  </si>
  <si>
    <t>0,5*4*0,43*10</t>
  </si>
  <si>
    <t>23</t>
  </si>
  <si>
    <t>275351122</t>
  </si>
  <si>
    <t>Odstranění bednění základových patek</t>
  </si>
  <si>
    <t>-356824595</t>
  </si>
  <si>
    <t>Svislé a kompletní konstrukce</t>
  </si>
  <si>
    <t>33817-nab8</t>
  </si>
  <si>
    <t>Osazování sloupků a vzpěr plotových ocelových v přes 2,6 m se zalitím MC</t>
  </si>
  <si>
    <t>kus</t>
  </si>
  <si>
    <t>1815267475</t>
  </si>
  <si>
    <t>"v.č.1,5"10</t>
  </si>
  <si>
    <t>25</t>
  </si>
  <si>
    <t>55342-nab1b</t>
  </si>
  <si>
    <t>Sloupek plotový žárově zinkovaný 4950x89x3mm- zavíčkovaný</t>
  </si>
  <si>
    <t>2027149100</t>
  </si>
  <si>
    <t>Komunikace pozemní</t>
  </si>
  <si>
    <t>26</t>
  </si>
  <si>
    <t>564761101</t>
  </si>
  <si>
    <t>Podklad z kameniva hrubého drceného vel. 32-63 mm plochy do 100 m2 tl 200 mm</t>
  </si>
  <si>
    <t>589934446</t>
  </si>
  <si>
    <t>27</t>
  </si>
  <si>
    <t>564911511</t>
  </si>
  <si>
    <t>Podklad z R-materiálu plochy přes 100 m2 tl 50 mm z recyklátu</t>
  </si>
  <si>
    <t>-808587833</t>
  </si>
  <si>
    <t>"v.č. C3 a 1,4"</t>
  </si>
  <si>
    <t>"hřiště- přesátá vytěžená vrstva štěrku"</t>
  </si>
  <si>
    <t>12*24</t>
  </si>
  <si>
    <t>28</t>
  </si>
  <si>
    <t>564921512</t>
  </si>
  <si>
    <t>Podklad z R-materiálu plochy přes 100 m2 tl 70 mm z recyklátu</t>
  </si>
  <si>
    <t>-1652138083</t>
  </si>
  <si>
    <t>29</t>
  </si>
  <si>
    <t>564921513</t>
  </si>
  <si>
    <t>Podklad z R-materiálu plochy přes 100 m2 tl 80 mm z recyklátu</t>
  </si>
  <si>
    <t>-737874170</t>
  </si>
  <si>
    <t>30</t>
  </si>
  <si>
    <t>5792378R04</t>
  </si>
  <si>
    <t xml:space="preserve">Uměllý sportovní PUR dvouvrstvý tl.11mm vč, ET podložky z SBR granulátu, a polyuretanového pojiva tl.35mm </t>
  </si>
  <si>
    <t>18538789</t>
  </si>
  <si>
    <t>31</t>
  </si>
  <si>
    <t>57929nab1</t>
  </si>
  <si>
    <t>Lajnování venkovního litého pryžového povrchu plastickým lakem</t>
  </si>
  <si>
    <t>,</t>
  </si>
  <si>
    <t>-1833682699</t>
  </si>
  <si>
    <t>160</t>
  </si>
  <si>
    <t>Ostatní konstrukce a práce, bourání</t>
  </si>
  <si>
    <t>32</t>
  </si>
  <si>
    <t>919726121</t>
  </si>
  <si>
    <t>Geotextilie pro ochranu, separaci a filtraci netkaná měrná hm do 200 g/m2</t>
  </si>
  <si>
    <t>-373576356</t>
  </si>
  <si>
    <t xml:space="preserve">"geotextilie - obalení drenáže     m2" </t>
  </si>
  <si>
    <t>24*1,0</t>
  </si>
  <si>
    <t>33</t>
  </si>
  <si>
    <t>944511111</t>
  </si>
  <si>
    <t>Montáž ochranné sítě z textilie z umělých vláken</t>
  </si>
  <si>
    <t>1558591115</t>
  </si>
  <si>
    <t>12,0*2*4,0</t>
  </si>
  <si>
    <t>34</t>
  </si>
  <si>
    <t>31687nab2</t>
  </si>
  <si>
    <t xml:space="preserve">síť záchytná bezuzlová, PP,vysoce pevná - tl. 5mm, oko 45mm  - zelená</t>
  </si>
  <si>
    <t>633308445</t>
  </si>
  <si>
    <t>96*1,05</t>
  </si>
  <si>
    <t>997</t>
  </si>
  <si>
    <t>Přesun sutě</t>
  </si>
  <si>
    <t>35</t>
  </si>
  <si>
    <t>9970060038</t>
  </si>
  <si>
    <t>Strojové třídění stavebního odpadu vč. prosátí</t>
  </si>
  <si>
    <t>1356176845</t>
  </si>
  <si>
    <t>"Vytěžená štěrková vrstva "</t>
  </si>
  <si>
    <t>288*0,3*2,0</t>
  </si>
  <si>
    <t>998</t>
  </si>
  <si>
    <t>Přesun hmot</t>
  </si>
  <si>
    <t>36</t>
  </si>
  <si>
    <t>998222012</t>
  </si>
  <si>
    <t>Přesun hmot pro tělovýchovné plochy</t>
  </si>
  <si>
    <t>975690575</t>
  </si>
  <si>
    <t>PSV</t>
  </si>
  <si>
    <t>Práce a dodávky PSV</t>
  </si>
  <si>
    <t>767</t>
  </si>
  <si>
    <t>Konstrukce zámečnické</t>
  </si>
  <si>
    <t>37</t>
  </si>
  <si>
    <t>76797nab1</t>
  </si>
  <si>
    <t>Montáž - natažení+napnutí lanka nosného ocelového - jednoho lana</t>
  </si>
  <si>
    <t>-1629538469</t>
  </si>
  <si>
    <t xml:space="preserve">"lanko ocelové s PVC tl. 5mm  ve výšce 2,0m"</t>
  </si>
  <si>
    <t xml:space="preserve">"lanko střední "    12*2</t>
  </si>
  <si>
    <t>38</t>
  </si>
  <si>
    <t>31452nab2</t>
  </si>
  <si>
    <t xml:space="preserve">lanko ocelové pozinkované + PVC -  D 5mm</t>
  </si>
  <si>
    <t>-1435897399</t>
  </si>
  <si>
    <t>24*1,05</t>
  </si>
  <si>
    <t>39</t>
  </si>
  <si>
    <t>767995111</t>
  </si>
  <si>
    <t>Montáž atypických zámečnických konstrukcí hmotnosti přes 3 do 5 kg</t>
  </si>
  <si>
    <t>-1915266627</t>
  </si>
  <si>
    <t>"trubky ztužující oplocení šroubované"</t>
  </si>
  <si>
    <t>(12*2*2*1,94)</t>
  </si>
  <si>
    <t>"kotvící a spojovací materiál"20</t>
  </si>
  <si>
    <t>40</t>
  </si>
  <si>
    <t>14011 nab2</t>
  </si>
  <si>
    <t>trubka ocelová bezešvá žárově zinkovaná 32x2,6mm vč úpravy pro montáž na sloupky a kotvicí materiál</t>
  </si>
  <si>
    <t>-234674704</t>
  </si>
  <si>
    <t>(12*2*2*1,94)*1,03</t>
  </si>
  <si>
    <t>"kotvící a spojovací materiál"20*1,03</t>
  </si>
  <si>
    <t>41</t>
  </si>
  <si>
    <t>998767201</t>
  </si>
  <si>
    <t>Přesun hmot procentní pro zámečnické konstrukce v objektech v do 6 m</t>
  </si>
  <si>
    <t>%</t>
  </si>
  <si>
    <t>-2118507796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</si>
</sst>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26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29</v>
      </c>
      <c r="AK13" s="31" t="s">
        <v>25</v>
      </c>
      <c r="AN13" s="33" t="s">
        <v>30</v>
      </c>
      <c r="AR13" s="21"/>
      <c r="BE13" s="30"/>
      <c r="BS13" s="18" t="s">
        <v>6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25</v>
      </c>
      <c r="AN16" s="26" t="s">
        <v>32</v>
      </c>
      <c r="AR16" s="21"/>
      <c r="BE16" s="30"/>
      <c r="BS16" s="18" t="s">
        <v>3</v>
      </c>
    </row>
    <row r="17" s="1" customFormat="1" ht="18.48" customHeight="1">
      <c r="B17" s="21"/>
      <c r="E17" s="26" t="s">
        <v>33</v>
      </c>
      <c r="AK17" s="31" t="s">
        <v>28</v>
      </c>
      <c r="AN17" s="26" t="s">
        <v>1</v>
      </c>
      <c r="AR17" s="21"/>
      <c r="BE17" s="30"/>
      <c r="BS17" s="18" t="s">
        <v>34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35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36</v>
      </c>
      <c r="AK20" s="31" t="s">
        <v>28</v>
      </c>
      <c r="AN20" s="26" t="s">
        <v>1</v>
      </c>
      <c r="AR20" s="21"/>
      <c r="BE20" s="30"/>
      <c r="BS20" s="18" t="s">
        <v>34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37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42</v>
      </c>
      <c r="E29" s="3"/>
      <c r="F29" s="31" t="s">
        <v>43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44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45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46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47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48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49</v>
      </c>
      <c r="U35" s="49"/>
      <c r="V35" s="49"/>
      <c r="W35" s="49"/>
      <c r="X35" s="51" t="s">
        <v>50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51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52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53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54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53</v>
      </c>
      <c r="AI60" s="40"/>
      <c r="AJ60" s="40"/>
      <c r="AK60" s="40"/>
      <c r="AL60" s="40"/>
      <c r="AM60" s="57" t="s">
        <v>54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55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56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53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54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53</v>
      </c>
      <c r="AI75" s="40"/>
      <c r="AJ75" s="40"/>
      <c r="AK75" s="40"/>
      <c r="AL75" s="40"/>
      <c r="AM75" s="57" t="s">
        <v>54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57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Pitter184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víceúčelového hřiště na pozemku 190/6 k.ú. Svinary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Hradec Králové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28. 4. 2025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Technické služby Hradec Králové Na Brně 362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 xml:space="preserve">Pitter Design, s.r.o.  Schulhoffova1632.Pardubice</v>
      </c>
      <c r="AN89" s="4"/>
      <c r="AO89" s="4"/>
      <c r="AP89" s="4"/>
      <c r="AQ89" s="37"/>
      <c r="AR89" s="38"/>
      <c r="AS89" s="70" t="s">
        <v>58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35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59</v>
      </c>
      <c r="D92" s="79"/>
      <c r="E92" s="79"/>
      <c r="F92" s="79"/>
      <c r="G92" s="79"/>
      <c r="H92" s="80"/>
      <c r="I92" s="81" t="s">
        <v>60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61</v>
      </c>
      <c r="AH92" s="79"/>
      <c r="AI92" s="79"/>
      <c r="AJ92" s="79"/>
      <c r="AK92" s="79"/>
      <c r="AL92" s="79"/>
      <c r="AM92" s="79"/>
      <c r="AN92" s="81" t="s">
        <v>62</v>
      </c>
      <c r="AO92" s="79"/>
      <c r="AP92" s="83"/>
      <c r="AQ92" s="84" t="s">
        <v>63</v>
      </c>
      <c r="AR92" s="38"/>
      <c r="AS92" s="85" t="s">
        <v>64</v>
      </c>
      <c r="AT92" s="86" t="s">
        <v>65</v>
      </c>
      <c r="AU92" s="86" t="s">
        <v>66</v>
      </c>
      <c r="AV92" s="86" t="s">
        <v>67</v>
      </c>
      <c r="AW92" s="86" t="s">
        <v>68</v>
      </c>
      <c r="AX92" s="86" t="s">
        <v>69</v>
      </c>
      <c r="AY92" s="86" t="s">
        <v>70</v>
      </c>
      <c r="AZ92" s="86" t="s">
        <v>71</v>
      </c>
      <c r="BA92" s="86" t="s">
        <v>72</v>
      </c>
      <c r="BB92" s="86" t="s">
        <v>73</v>
      </c>
      <c r="BC92" s="86" t="s">
        <v>74</v>
      </c>
      <c r="BD92" s="87" t="s">
        <v>75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76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77</v>
      </c>
      <c r="BT94" s="101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24.75" customHeight="1">
      <c r="A95" s="102" t="s">
        <v>81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'Pitter184 - Oprava víceúč...'!J28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82</v>
      </c>
      <c r="AR95" s="103"/>
      <c r="AS95" s="109">
        <v>0</v>
      </c>
      <c r="AT95" s="110">
        <f>ROUND(SUM(AV95:AW95),2)</f>
        <v>0</v>
      </c>
      <c r="AU95" s="111">
        <f>'Pitter184 - Oprava víceúč...'!P122</f>
        <v>0</v>
      </c>
      <c r="AV95" s="110">
        <f>'Pitter184 - Oprava víceúč...'!J31</f>
        <v>0</v>
      </c>
      <c r="AW95" s="110">
        <f>'Pitter184 - Oprava víceúč...'!J32</f>
        <v>0</v>
      </c>
      <c r="AX95" s="110">
        <f>'Pitter184 - Oprava víceúč...'!J33</f>
        <v>0</v>
      </c>
      <c r="AY95" s="110">
        <f>'Pitter184 - Oprava víceúč...'!J34</f>
        <v>0</v>
      </c>
      <c r="AZ95" s="110">
        <f>'Pitter184 - Oprava víceúč...'!F31</f>
        <v>0</v>
      </c>
      <c r="BA95" s="110">
        <f>'Pitter184 - Oprava víceúč...'!F32</f>
        <v>0</v>
      </c>
      <c r="BB95" s="110">
        <f>'Pitter184 - Oprava víceúč...'!F33</f>
        <v>0</v>
      </c>
      <c r="BC95" s="110">
        <f>'Pitter184 - Oprava víceúč...'!F34</f>
        <v>0</v>
      </c>
      <c r="BD95" s="112">
        <f>'Pitter184 - Oprava víceúč...'!F35</f>
        <v>0</v>
      </c>
      <c r="BE95" s="7"/>
      <c r="BT95" s="113" t="s">
        <v>83</v>
      </c>
      <c r="BU95" s="113" t="s">
        <v>84</v>
      </c>
      <c r="BV95" s="113" t="s">
        <v>79</v>
      </c>
      <c r="BW95" s="113" t="s">
        <v>4</v>
      </c>
      <c r="BX95" s="113" t="s">
        <v>80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Pitter184 - Oprava víceúč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86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28. 4. 2025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">
        <v>26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27</v>
      </c>
      <c r="F13" s="37"/>
      <c r="G13" s="37"/>
      <c r="H13" s="37"/>
      <c r="I13" s="31" t="s">
        <v>28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29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28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31</v>
      </c>
      <c r="E18" s="37"/>
      <c r="F18" s="37"/>
      <c r="G18" s="37"/>
      <c r="H18" s="37"/>
      <c r="I18" s="31" t="s">
        <v>25</v>
      </c>
      <c r="J18" s="26" t="s">
        <v>32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33</v>
      </c>
      <c r="F19" s="37"/>
      <c r="G19" s="37"/>
      <c r="H19" s="37"/>
      <c r="I19" s="31" t="s">
        <v>28</v>
      </c>
      <c r="J19" s="26" t="s">
        <v>1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35</v>
      </c>
      <c r="E21" s="37"/>
      <c r="F21" s="37"/>
      <c r="G21" s="37"/>
      <c r="H21" s="37"/>
      <c r="I21" s="31" t="s">
        <v>25</v>
      </c>
      <c r="J21" s="26" t="str">
        <f>IF('Rekapitulace stavby'!AN19="","",'Rekapitulace stavby'!AN19)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tr">
        <f>IF('Rekapitulace stavby'!E20="","",'Rekapitulace stavby'!E20)</f>
        <v xml:space="preserve"> </v>
      </c>
      <c r="F22" s="37"/>
      <c r="G22" s="37"/>
      <c r="H22" s="37"/>
      <c r="I22" s="31" t="s">
        <v>28</v>
      </c>
      <c r="J22" s="26" t="str">
        <f>IF('Rekapitulace stavby'!AN20="","",'Rekapitulace stavby'!AN20)</f>
        <v/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37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38</v>
      </c>
      <c r="E28" s="37"/>
      <c r="F28" s="37"/>
      <c r="G28" s="37"/>
      <c r="H28" s="37"/>
      <c r="I28" s="37"/>
      <c r="J28" s="95">
        <f>ROUND(J122,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40</v>
      </c>
      <c r="G30" s="37"/>
      <c r="H30" s="37"/>
      <c r="I30" s="42" t="s">
        <v>39</v>
      </c>
      <c r="J30" s="42" t="s">
        <v>41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42</v>
      </c>
      <c r="E31" s="31" t="s">
        <v>43</v>
      </c>
      <c r="F31" s="120">
        <f>ROUND((SUM(BE122:BE244)),  2)</f>
        <v>0</v>
      </c>
      <c r="G31" s="37"/>
      <c r="H31" s="37"/>
      <c r="I31" s="121">
        <v>0.20999999999999999</v>
      </c>
      <c r="J31" s="120">
        <f>ROUND(((SUM(BE122:BE244))*I31),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44</v>
      </c>
      <c r="F32" s="120">
        <f>ROUND((SUM(BF122:BF244)),  2)</f>
        <v>0</v>
      </c>
      <c r="G32" s="37"/>
      <c r="H32" s="37"/>
      <c r="I32" s="121">
        <v>0.12</v>
      </c>
      <c r="J32" s="120">
        <f>ROUND(((SUM(BF122:BF244))*I32),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45</v>
      </c>
      <c r="F33" s="120">
        <f>ROUND((SUM(BG122:BG244)),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46</v>
      </c>
      <c r="F34" s="120">
        <f>ROUND((SUM(BH122:BH244)), 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47</v>
      </c>
      <c r="F35" s="120">
        <f>ROUND((SUM(BI122:BI244)),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48</v>
      </c>
      <c r="E37" s="80"/>
      <c r="F37" s="80"/>
      <c r="G37" s="124" t="s">
        <v>49</v>
      </c>
      <c r="H37" s="125" t="s">
        <v>50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51</v>
      </c>
      <c r="E50" s="56"/>
      <c r="F50" s="56"/>
      <c r="G50" s="55" t="s">
        <v>52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53</v>
      </c>
      <c r="E61" s="40"/>
      <c r="F61" s="128" t="s">
        <v>54</v>
      </c>
      <c r="G61" s="57" t="s">
        <v>53</v>
      </c>
      <c r="H61" s="40"/>
      <c r="I61" s="40"/>
      <c r="J61" s="129" t="s">
        <v>54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55</v>
      </c>
      <c r="E65" s="58"/>
      <c r="F65" s="58"/>
      <c r="G65" s="55" t="s">
        <v>56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53</v>
      </c>
      <c r="E76" s="40"/>
      <c r="F76" s="128" t="s">
        <v>54</v>
      </c>
      <c r="G76" s="57" t="s">
        <v>53</v>
      </c>
      <c r="H76" s="40"/>
      <c r="I76" s="40"/>
      <c r="J76" s="129" t="s">
        <v>54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Oprava víceúčelového hřiště na pozemku 190/6 k.ú. Svinary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>Hradec Králové</v>
      </c>
      <c r="G87" s="37"/>
      <c r="H87" s="37"/>
      <c r="I87" s="31" t="s">
        <v>22</v>
      </c>
      <c r="J87" s="68" t="str">
        <f>IF(J10="","",J10)</f>
        <v>28. 4. 2025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40.05" customHeight="1">
      <c r="A89" s="37"/>
      <c r="B89" s="38"/>
      <c r="C89" s="31" t="s">
        <v>24</v>
      </c>
      <c r="D89" s="37"/>
      <c r="E89" s="37"/>
      <c r="F89" s="26" t="str">
        <f>E13</f>
        <v>Technické služby Hradec Králové Na Brně 362</v>
      </c>
      <c r="G89" s="37"/>
      <c r="H89" s="37"/>
      <c r="I89" s="31" t="s">
        <v>31</v>
      </c>
      <c r="J89" s="35" t="str">
        <f>E19</f>
        <v xml:space="preserve">Pitter Design, s.r.o.  Schulhoffova1632.Pardubice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7"/>
      <c r="E90" s="37"/>
      <c r="F90" s="26" t="str">
        <f>IF(E16="","",E16)</f>
        <v>Vyplň údaj</v>
      </c>
      <c r="G90" s="37"/>
      <c r="H90" s="37"/>
      <c r="I90" s="31" t="s">
        <v>35</v>
      </c>
      <c r="J90" s="35" t="str">
        <f>E22</f>
        <v xml:space="preserve"> 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88</v>
      </c>
      <c r="D92" s="122"/>
      <c r="E92" s="122"/>
      <c r="F92" s="122"/>
      <c r="G92" s="122"/>
      <c r="H92" s="122"/>
      <c r="I92" s="122"/>
      <c r="J92" s="131" t="s">
        <v>89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90</v>
      </c>
      <c r="D94" s="37"/>
      <c r="E94" s="37"/>
      <c r="F94" s="37"/>
      <c r="G94" s="37"/>
      <c r="H94" s="37"/>
      <c r="I94" s="37"/>
      <c r="J94" s="95">
        <f>J122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91</v>
      </c>
    </row>
    <row r="95" s="9" customFormat="1" ht="24.96" customHeight="1">
      <c r="A95" s="9"/>
      <c r="B95" s="133"/>
      <c r="C95" s="9"/>
      <c r="D95" s="134" t="s">
        <v>92</v>
      </c>
      <c r="E95" s="135"/>
      <c r="F95" s="135"/>
      <c r="G95" s="135"/>
      <c r="H95" s="135"/>
      <c r="I95" s="135"/>
      <c r="J95" s="136">
        <f>J123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93</v>
      </c>
      <c r="E96" s="139"/>
      <c r="F96" s="139"/>
      <c r="G96" s="139"/>
      <c r="H96" s="139"/>
      <c r="I96" s="139"/>
      <c r="J96" s="140">
        <f>J124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94</v>
      </c>
      <c r="E97" s="139"/>
      <c r="F97" s="139"/>
      <c r="G97" s="139"/>
      <c r="H97" s="139"/>
      <c r="I97" s="139"/>
      <c r="J97" s="140">
        <f>J164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95</v>
      </c>
      <c r="E98" s="139"/>
      <c r="F98" s="139"/>
      <c r="G98" s="139"/>
      <c r="H98" s="139"/>
      <c r="I98" s="139"/>
      <c r="J98" s="140">
        <f>J188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96</v>
      </c>
      <c r="E99" s="139"/>
      <c r="F99" s="139"/>
      <c r="G99" s="139"/>
      <c r="H99" s="139"/>
      <c r="I99" s="139"/>
      <c r="J99" s="140">
        <f>J193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97</v>
      </c>
      <c r="E100" s="139"/>
      <c r="F100" s="139"/>
      <c r="G100" s="139"/>
      <c r="H100" s="139"/>
      <c r="I100" s="139"/>
      <c r="J100" s="140">
        <f>J209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98</v>
      </c>
      <c r="E101" s="139"/>
      <c r="F101" s="139"/>
      <c r="G101" s="139"/>
      <c r="H101" s="139"/>
      <c r="I101" s="139"/>
      <c r="J101" s="140">
        <f>J220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99</v>
      </c>
      <c r="E102" s="139"/>
      <c r="F102" s="139"/>
      <c r="G102" s="139"/>
      <c r="H102" s="139"/>
      <c r="I102" s="139"/>
      <c r="J102" s="140">
        <f>J224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3"/>
      <c r="C103" s="9"/>
      <c r="D103" s="134" t="s">
        <v>100</v>
      </c>
      <c r="E103" s="135"/>
      <c r="F103" s="135"/>
      <c r="G103" s="135"/>
      <c r="H103" s="135"/>
      <c r="I103" s="135"/>
      <c r="J103" s="136">
        <f>J226</f>
        <v>0</v>
      </c>
      <c r="K103" s="9"/>
      <c r="L103" s="1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37"/>
      <c r="C104" s="10"/>
      <c r="D104" s="138" t="s">
        <v>101</v>
      </c>
      <c r="E104" s="139"/>
      <c r="F104" s="139"/>
      <c r="G104" s="139"/>
      <c r="H104" s="139"/>
      <c r="I104" s="139"/>
      <c r="J104" s="140">
        <f>J227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102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E7</f>
        <v>Oprava víceúčelového hřiště na pozemku 190/6 k.ú. Svinary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F10</f>
        <v>Hradec Králové</v>
      </c>
      <c r="G116" s="37"/>
      <c r="H116" s="37"/>
      <c r="I116" s="31" t="s">
        <v>22</v>
      </c>
      <c r="J116" s="68" t="str">
        <f>IF(J10="","",J10)</f>
        <v>28. 4. 2025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24</v>
      </c>
      <c r="D118" s="37"/>
      <c r="E118" s="37"/>
      <c r="F118" s="26" t="str">
        <f>E13</f>
        <v>Technické služby Hradec Králové Na Brně 362</v>
      </c>
      <c r="G118" s="37"/>
      <c r="H118" s="37"/>
      <c r="I118" s="31" t="s">
        <v>31</v>
      </c>
      <c r="J118" s="35" t="str">
        <f>E19</f>
        <v xml:space="preserve">Pitter Design, s.r.o.  Schulhoffova1632.Pardubice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29</v>
      </c>
      <c r="D119" s="37"/>
      <c r="E119" s="37"/>
      <c r="F119" s="26" t="str">
        <f>IF(E16="","",E16)</f>
        <v>Vyplň údaj</v>
      </c>
      <c r="G119" s="37"/>
      <c r="H119" s="37"/>
      <c r="I119" s="31" t="s">
        <v>35</v>
      </c>
      <c r="J119" s="35" t="str">
        <f>E22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1"/>
      <c r="B121" s="142"/>
      <c r="C121" s="143" t="s">
        <v>103</v>
      </c>
      <c r="D121" s="144" t="s">
        <v>63</v>
      </c>
      <c r="E121" s="144" t="s">
        <v>59</v>
      </c>
      <c r="F121" s="144" t="s">
        <v>60</v>
      </c>
      <c r="G121" s="144" t="s">
        <v>104</v>
      </c>
      <c r="H121" s="144" t="s">
        <v>105</v>
      </c>
      <c r="I121" s="144" t="s">
        <v>106</v>
      </c>
      <c r="J121" s="144" t="s">
        <v>89</v>
      </c>
      <c r="K121" s="145" t="s">
        <v>107</v>
      </c>
      <c r="L121" s="146"/>
      <c r="M121" s="85" t="s">
        <v>1</v>
      </c>
      <c r="N121" s="86" t="s">
        <v>42</v>
      </c>
      <c r="O121" s="86" t="s">
        <v>108</v>
      </c>
      <c r="P121" s="86" t="s">
        <v>109</v>
      </c>
      <c r="Q121" s="86" t="s">
        <v>110</v>
      </c>
      <c r="R121" s="86" t="s">
        <v>111</v>
      </c>
      <c r="S121" s="86" t="s">
        <v>112</v>
      </c>
      <c r="T121" s="87" t="s">
        <v>113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</row>
    <row r="122" s="2" customFormat="1" ht="22.8" customHeight="1">
      <c r="A122" s="37"/>
      <c r="B122" s="38"/>
      <c r="C122" s="92" t="s">
        <v>114</v>
      </c>
      <c r="D122" s="37"/>
      <c r="E122" s="37"/>
      <c r="F122" s="37"/>
      <c r="G122" s="37"/>
      <c r="H122" s="37"/>
      <c r="I122" s="37"/>
      <c r="J122" s="147">
        <f>BK122</f>
        <v>0</v>
      </c>
      <c r="K122" s="37"/>
      <c r="L122" s="38"/>
      <c r="M122" s="88"/>
      <c r="N122" s="72"/>
      <c r="O122" s="89"/>
      <c r="P122" s="148">
        <f>P123+P226</f>
        <v>0</v>
      </c>
      <c r="Q122" s="89"/>
      <c r="R122" s="148">
        <f>R123+R226</f>
        <v>30.229224900000002</v>
      </c>
      <c r="S122" s="89"/>
      <c r="T122" s="149">
        <f>T123+T226</f>
        <v>126.72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77</v>
      </c>
      <c r="AU122" s="18" t="s">
        <v>91</v>
      </c>
      <c r="BK122" s="150">
        <f>BK123+BK226</f>
        <v>0</v>
      </c>
    </row>
    <row r="123" s="12" customFormat="1" ht="25.92" customHeight="1">
      <c r="A123" s="12"/>
      <c r="B123" s="151"/>
      <c r="C123" s="12"/>
      <c r="D123" s="152" t="s">
        <v>77</v>
      </c>
      <c r="E123" s="153" t="s">
        <v>115</v>
      </c>
      <c r="F123" s="153" t="s">
        <v>116</v>
      </c>
      <c r="G123" s="12"/>
      <c r="H123" s="12"/>
      <c r="I123" s="154"/>
      <c r="J123" s="155">
        <f>BK123</f>
        <v>0</v>
      </c>
      <c r="K123" s="12"/>
      <c r="L123" s="151"/>
      <c r="M123" s="156"/>
      <c r="N123" s="157"/>
      <c r="O123" s="157"/>
      <c r="P123" s="158">
        <f>P124+P164+P188+P193+P209+P220+P224</f>
        <v>0</v>
      </c>
      <c r="Q123" s="157"/>
      <c r="R123" s="158">
        <f>R124+R164+R188+R193+R209+R220+R224</f>
        <v>30.221306500000001</v>
      </c>
      <c r="S123" s="157"/>
      <c r="T123" s="159">
        <f>T124+T164+T188+T193+T209+T220+T224</f>
        <v>126.72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2" t="s">
        <v>83</v>
      </c>
      <c r="AT123" s="160" t="s">
        <v>77</v>
      </c>
      <c r="AU123" s="160" t="s">
        <v>78</v>
      </c>
      <c r="AY123" s="152" t="s">
        <v>117</v>
      </c>
      <c r="BK123" s="161">
        <f>BK124+BK164+BK188+BK193+BK209+BK220+BK224</f>
        <v>0</v>
      </c>
    </row>
    <row r="124" s="12" customFormat="1" ht="22.8" customHeight="1">
      <c r="A124" s="12"/>
      <c r="B124" s="151"/>
      <c r="C124" s="12"/>
      <c r="D124" s="152" t="s">
        <v>77</v>
      </c>
      <c r="E124" s="162" t="s">
        <v>83</v>
      </c>
      <c r="F124" s="162" t="s">
        <v>118</v>
      </c>
      <c r="G124" s="12"/>
      <c r="H124" s="12"/>
      <c r="I124" s="154"/>
      <c r="J124" s="163">
        <f>BK124</f>
        <v>0</v>
      </c>
      <c r="K124" s="12"/>
      <c r="L124" s="151"/>
      <c r="M124" s="156"/>
      <c r="N124" s="157"/>
      <c r="O124" s="157"/>
      <c r="P124" s="158">
        <f>SUM(P125:P163)</f>
        <v>0</v>
      </c>
      <c r="Q124" s="157"/>
      <c r="R124" s="158">
        <f>SUM(R125:R163)</f>
        <v>0.0022799999999999999</v>
      </c>
      <c r="S124" s="157"/>
      <c r="T124" s="159">
        <f>SUM(T125:T163)</f>
        <v>126.72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2" t="s">
        <v>83</v>
      </c>
      <c r="AT124" s="160" t="s">
        <v>77</v>
      </c>
      <c r="AU124" s="160" t="s">
        <v>83</v>
      </c>
      <c r="AY124" s="152" t="s">
        <v>117</v>
      </c>
      <c r="BK124" s="161">
        <f>SUM(BK125:BK163)</f>
        <v>0</v>
      </c>
    </row>
    <row r="125" s="2" customFormat="1" ht="24.15" customHeight="1">
      <c r="A125" s="37"/>
      <c r="B125" s="164"/>
      <c r="C125" s="165" t="s">
        <v>83</v>
      </c>
      <c r="D125" s="165" t="s">
        <v>119</v>
      </c>
      <c r="E125" s="166" t="s">
        <v>120</v>
      </c>
      <c r="F125" s="167" t="s">
        <v>121</v>
      </c>
      <c r="G125" s="168" t="s">
        <v>122</v>
      </c>
      <c r="H125" s="169">
        <v>288</v>
      </c>
      <c r="I125" s="170"/>
      <c r="J125" s="171">
        <f>ROUND(I125*H125,2)</f>
        <v>0</v>
      </c>
      <c r="K125" s="167" t="s">
        <v>123</v>
      </c>
      <c r="L125" s="38"/>
      <c r="M125" s="172" t="s">
        <v>1</v>
      </c>
      <c r="N125" s="173" t="s">
        <v>43</v>
      </c>
      <c r="O125" s="76"/>
      <c r="P125" s="174">
        <f>O125*H125</f>
        <v>0</v>
      </c>
      <c r="Q125" s="174">
        <v>0</v>
      </c>
      <c r="R125" s="174">
        <f>Q125*H125</f>
        <v>0</v>
      </c>
      <c r="S125" s="174">
        <v>0.44</v>
      </c>
      <c r="T125" s="175">
        <f>S125*H125</f>
        <v>126.72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76" t="s">
        <v>124</v>
      </c>
      <c r="AT125" s="176" t="s">
        <v>119</v>
      </c>
      <c r="AU125" s="176" t="s">
        <v>85</v>
      </c>
      <c r="AY125" s="18" t="s">
        <v>117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8" t="s">
        <v>83</v>
      </c>
      <c r="BK125" s="177">
        <f>ROUND(I125*H125,2)</f>
        <v>0</v>
      </c>
      <c r="BL125" s="18" t="s">
        <v>124</v>
      </c>
      <c r="BM125" s="176" t="s">
        <v>125</v>
      </c>
    </row>
    <row r="126" s="13" customFormat="1">
      <c r="A126" s="13"/>
      <c r="B126" s="178"/>
      <c r="C126" s="13"/>
      <c r="D126" s="179" t="s">
        <v>126</v>
      </c>
      <c r="E126" s="180" t="s">
        <v>1</v>
      </c>
      <c r="F126" s="181" t="s">
        <v>127</v>
      </c>
      <c r="G126" s="13"/>
      <c r="H126" s="182">
        <v>288</v>
      </c>
      <c r="I126" s="183"/>
      <c r="J126" s="13"/>
      <c r="K126" s="13"/>
      <c r="L126" s="178"/>
      <c r="M126" s="184"/>
      <c r="N126" s="185"/>
      <c r="O126" s="185"/>
      <c r="P126" s="185"/>
      <c r="Q126" s="185"/>
      <c r="R126" s="185"/>
      <c r="S126" s="185"/>
      <c r="T126" s="18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0" t="s">
        <v>126</v>
      </c>
      <c r="AU126" s="180" t="s">
        <v>85</v>
      </c>
      <c r="AV126" s="13" t="s">
        <v>85</v>
      </c>
      <c r="AW126" s="13" t="s">
        <v>34</v>
      </c>
      <c r="AX126" s="13" t="s">
        <v>83</v>
      </c>
      <c r="AY126" s="180" t="s">
        <v>117</v>
      </c>
    </row>
    <row r="127" s="2" customFormat="1" ht="24.15" customHeight="1">
      <c r="A127" s="37"/>
      <c r="B127" s="164"/>
      <c r="C127" s="165" t="s">
        <v>85</v>
      </c>
      <c r="D127" s="165" t="s">
        <v>119</v>
      </c>
      <c r="E127" s="166" t="s">
        <v>128</v>
      </c>
      <c r="F127" s="167" t="s">
        <v>129</v>
      </c>
      <c r="G127" s="168" t="s">
        <v>130</v>
      </c>
      <c r="H127" s="169">
        <v>43.200000000000003</v>
      </c>
      <c r="I127" s="170"/>
      <c r="J127" s="171">
        <f>ROUND(I127*H127,2)</f>
        <v>0</v>
      </c>
      <c r="K127" s="167" t="s">
        <v>123</v>
      </c>
      <c r="L127" s="38"/>
      <c r="M127" s="172" t="s">
        <v>1</v>
      </c>
      <c r="N127" s="173" t="s">
        <v>43</v>
      </c>
      <c r="O127" s="76"/>
      <c r="P127" s="174">
        <f>O127*H127</f>
        <v>0</v>
      </c>
      <c r="Q127" s="174">
        <v>0</v>
      </c>
      <c r="R127" s="174">
        <f>Q127*H127</f>
        <v>0</v>
      </c>
      <c r="S127" s="174">
        <v>0</v>
      </c>
      <c r="T127" s="17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76" t="s">
        <v>124</v>
      </c>
      <c r="AT127" s="176" t="s">
        <v>119</v>
      </c>
      <c r="AU127" s="176" t="s">
        <v>85</v>
      </c>
      <c r="AY127" s="18" t="s">
        <v>117</v>
      </c>
      <c r="BE127" s="177">
        <f>IF(N127="základní",J127,0)</f>
        <v>0</v>
      </c>
      <c r="BF127" s="177">
        <f>IF(N127="snížená",J127,0)</f>
        <v>0</v>
      </c>
      <c r="BG127" s="177">
        <f>IF(N127="zákl. přenesená",J127,0)</f>
        <v>0</v>
      </c>
      <c r="BH127" s="177">
        <f>IF(N127="sníž. přenesená",J127,0)</f>
        <v>0</v>
      </c>
      <c r="BI127" s="177">
        <f>IF(N127="nulová",J127,0)</f>
        <v>0</v>
      </c>
      <c r="BJ127" s="18" t="s">
        <v>83</v>
      </c>
      <c r="BK127" s="177">
        <f>ROUND(I127*H127,2)</f>
        <v>0</v>
      </c>
      <c r="BL127" s="18" t="s">
        <v>124</v>
      </c>
      <c r="BM127" s="176" t="s">
        <v>131</v>
      </c>
    </row>
    <row r="128" s="13" customFormat="1">
      <c r="A128" s="13"/>
      <c r="B128" s="178"/>
      <c r="C128" s="13"/>
      <c r="D128" s="179" t="s">
        <v>126</v>
      </c>
      <c r="E128" s="180" t="s">
        <v>1</v>
      </c>
      <c r="F128" s="181" t="s">
        <v>132</v>
      </c>
      <c r="G128" s="13"/>
      <c r="H128" s="182">
        <v>43.200000000000003</v>
      </c>
      <c r="I128" s="183"/>
      <c r="J128" s="13"/>
      <c r="K128" s="13"/>
      <c r="L128" s="178"/>
      <c r="M128" s="184"/>
      <c r="N128" s="185"/>
      <c r="O128" s="185"/>
      <c r="P128" s="185"/>
      <c r="Q128" s="185"/>
      <c r="R128" s="185"/>
      <c r="S128" s="185"/>
      <c r="T128" s="18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0" t="s">
        <v>126</v>
      </c>
      <c r="AU128" s="180" t="s">
        <v>85</v>
      </c>
      <c r="AV128" s="13" t="s">
        <v>85</v>
      </c>
      <c r="AW128" s="13" t="s">
        <v>34</v>
      </c>
      <c r="AX128" s="13" t="s">
        <v>83</v>
      </c>
      <c r="AY128" s="180" t="s">
        <v>117</v>
      </c>
    </row>
    <row r="129" s="2" customFormat="1" ht="24.15" customHeight="1">
      <c r="A129" s="37"/>
      <c r="B129" s="164"/>
      <c r="C129" s="165" t="s">
        <v>133</v>
      </c>
      <c r="D129" s="165" t="s">
        <v>119</v>
      </c>
      <c r="E129" s="166" t="s">
        <v>134</v>
      </c>
      <c r="F129" s="167" t="s">
        <v>135</v>
      </c>
      <c r="G129" s="168" t="s">
        <v>130</v>
      </c>
      <c r="H129" s="169">
        <v>2</v>
      </c>
      <c r="I129" s="170"/>
      <c r="J129" s="171">
        <f>ROUND(I129*H129,2)</f>
        <v>0</v>
      </c>
      <c r="K129" s="167" t="s">
        <v>123</v>
      </c>
      <c r="L129" s="38"/>
      <c r="M129" s="172" t="s">
        <v>1</v>
      </c>
      <c r="N129" s="173" t="s">
        <v>43</v>
      </c>
      <c r="O129" s="76"/>
      <c r="P129" s="174">
        <f>O129*H129</f>
        <v>0</v>
      </c>
      <c r="Q129" s="174">
        <v>0</v>
      </c>
      <c r="R129" s="174">
        <f>Q129*H129</f>
        <v>0</v>
      </c>
      <c r="S129" s="174">
        <v>0</v>
      </c>
      <c r="T129" s="17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76" t="s">
        <v>124</v>
      </c>
      <c r="AT129" s="176" t="s">
        <v>119</v>
      </c>
      <c r="AU129" s="176" t="s">
        <v>85</v>
      </c>
      <c r="AY129" s="18" t="s">
        <v>117</v>
      </c>
      <c r="BE129" s="177">
        <f>IF(N129="základní",J129,0)</f>
        <v>0</v>
      </c>
      <c r="BF129" s="177">
        <f>IF(N129="snížená",J129,0)</f>
        <v>0</v>
      </c>
      <c r="BG129" s="177">
        <f>IF(N129="zákl. přenesená",J129,0)</f>
        <v>0</v>
      </c>
      <c r="BH129" s="177">
        <f>IF(N129="sníž. přenesená",J129,0)</f>
        <v>0</v>
      </c>
      <c r="BI129" s="177">
        <f>IF(N129="nulová",J129,0)</f>
        <v>0</v>
      </c>
      <c r="BJ129" s="18" t="s">
        <v>83</v>
      </c>
      <c r="BK129" s="177">
        <f>ROUND(I129*H129,2)</f>
        <v>0</v>
      </c>
      <c r="BL129" s="18" t="s">
        <v>124</v>
      </c>
      <c r="BM129" s="176" t="s">
        <v>136</v>
      </c>
    </row>
    <row r="130" s="14" customFormat="1">
      <c r="A130" s="14"/>
      <c r="B130" s="187"/>
      <c r="C130" s="14"/>
      <c r="D130" s="179" t="s">
        <v>126</v>
      </c>
      <c r="E130" s="188" t="s">
        <v>1</v>
      </c>
      <c r="F130" s="189" t="s">
        <v>137</v>
      </c>
      <c r="G130" s="14"/>
      <c r="H130" s="188" t="s">
        <v>1</v>
      </c>
      <c r="I130" s="190"/>
      <c r="J130" s="14"/>
      <c r="K130" s="14"/>
      <c r="L130" s="187"/>
      <c r="M130" s="191"/>
      <c r="N130" s="192"/>
      <c r="O130" s="192"/>
      <c r="P130" s="192"/>
      <c r="Q130" s="192"/>
      <c r="R130" s="192"/>
      <c r="S130" s="192"/>
      <c r="T130" s="19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88" t="s">
        <v>126</v>
      </c>
      <c r="AU130" s="188" t="s">
        <v>85</v>
      </c>
      <c r="AV130" s="14" t="s">
        <v>83</v>
      </c>
      <c r="AW130" s="14" t="s">
        <v>34</v>
      </c>
      <c r="AX130" s="14" t="s">
        <v>78</v>
      </c>
      <c r="AY130" s="188" t="s">
        <v>117</v>
      </c>
    </row>
    <row r="131" s="14" customFormat="1">
      <c r="A131" s="14"/>
      <c r="B131" s="187"/>
      <c r="C131" s="14"/>
      <c r="D131" s="179" t="s">
        <v>126</v>
      </c>
      <c r="E131" s="188" t="s">
        <v>1</v>
      </c>
      <c r="F131" s="189" t="s">
        <v>138</v>
      </c>
      <c r="G131" s="14"/>
      <c r="H131" s="188" t="s">
        <v>1</v>
      </c>
      <c r="I131" s="190"/>
      <c r="J131" s="14"/>
      <c r="K131" s="14"/>
      <c r="L131" s="187"/>
      <c r="M131" s="191"/>
      <c r="N131" s="192"/>
      <c r="O131" s="192"/>
      <c r="P131" s="192"/>
      <c r="Q131" s="192"/>
      <c r="R131" s="192"/>
      <c r="S131" s="192"/>
      <c r="T131" s="19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88" t="s">
        <v>126</v>
      </c>
      <c r="AU131" s="188" t="s">
        <v>85</v>
      </c>
      <c r="AV131" s="14" t="s">
        <v>83</v>
      </c>
      <c r="AW131" s="14" t="s">
        <v>34</v>
      </c>
      <c r="AX131" s="14" t="s">
        <v>78</v>
      </c>
      <c r="AY131" s="188" t="s">
        <v>117</v>
      </c>
    </row>
    <row r="132" s="13" customFormat="1">
      <c r="A132" s="13"/>
      <c r="B132" s="178"/>
      <c r="C132" s="13"/>
      <c r="D132" s="179" t="s">
        <v>126</v>
      </c>
      <c r="E132" s="180" t="s">
        <v>1</v>
      </c>
      <c r="F132" s="181" t="s">
        <v>139</v>
      </c>
      <c r="G132" s="13"/>
      <c r="H132" s="182">
        <v>2</v>
      </c>
      <c r="I132" s="183"/>
      <c r="J132" s="13"/>
      <c r="K132" s="13"/>
      <c r="L132" s="178"/>
      <c r="M132" s="184"/>
      <c r="N132" s="185"/>
      <c r="O132" s="185"/>
      <c r="P132" s="185"/>
      <c r="Q132" s="185"/>
      <c r="R132" s="185"/>
      <c r="S132" s="185"/>
      <c r="T132" s="18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0" t="s">
        <v>126</v>
      </c>
      <c r="AU132" s="180" t="s">
        <v>85</v>
      </c>
      <c r="AV132" s="13" t="s">
        <v>85</v>
      </c>
      <c r="AW132" s="13" t="s">
        <v>34</v>
      </c>
      <c r="AX132" s="13" t="s">
        <v>78</v>
      </c>
      <c r="AY132" s="180" t="s">
        <v>117</v>
      </c>
    </row>
    <row r="133" s="15" customFormat="1">
      <c r="A133" s="15"/>
      <c r="B133" s="194"/>
      <c r="C133" s="15"/>
      <c r="D133" s="179" t="s">
        <v>126</v>
      </c>
      <c r="E133" s="195" t="s">
        <v>1</v>
      </c>
      <c r="F133" s="196" t="s">
        <v>140</v>
      </c>
      <c r="G133" s="15"/>
      <c r="H133" s="197">
        <v>2</v>
      </c>
      <c r="I133" s="198"/>
      <c r="J133" s="15"/>
      <c r="K133" s="15"/>
      <c r="L133" s="194"/>
      <c r="M133" s="199"/>
      <c r="N133" s="200"/>
      <c r="O133" s="200"/>
      <c r="P133" s="200"/>
      <c r="Q133" s="200"/>
      <c r="R133" s="200"/>
      <c r="S133" s="200"/>
      <c r="T133" s="20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195" t="s">
        <v>126</v>
      </c>
      <c r="AU133" s="195" t="s">
        <v>85</v>
      </c>
      <c r="AV133" s="15" t="s">
        <v>124</v>
      </c>
      <c r="AW133" s="15" t="s">
        <v>34</v>
      </c>
      <c r="AX133" s="15" t="s">
        <v>83</v>
      </c>
      <c r="AY133" s="195" t="s">
        <v>117</v>
      </c>
    </row>
    <row r="134" s="2" customFormat="1" ht="33" customHeight="1">
      <c r="A134" s="37"/>
      <c r="B134" s="164"/>
      <c r="C134" s="165" t="s">
        <v>124</v>
      </c>
      <c r="D134" s="165" t="s">
        <v>119</v>
      </c>
      <c r="E134" s="166" t="s">
        <v>141</v>
      </c>
      <c r="F134" s="167" t="s">
        <v>142</v>
      </c>
      <c r="G134" s="168" t="s">
        <v>130</v>
      </c>
      <c r="H134" s="169">
        <v>2.52</v>
      </c>
      <c r="I134" s="170"/>
      <c r="J134" s="171">
        <f>ROUND(I134*H134,2)</f>
        <v>0</v>
      </c>
      <c r="K134" s="167" t="s">
        <v>123</v>
      </c>
      <c r="L134" s="38"/>
      <c r="M134" s="172" t="s">
        <v>1</v>
      </c>
      <c r="N134" s="173" t="s">
        <v>43</v>
      </c>
      <c r="O134" s="76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76" t="s">
        <v>124</v>
      </c>
      <c r="AT134" s="176" t="s">
        <v>119</v>
      </c>
      <c r="AU134" s="176" t="s">
        <v>85</v>
      </c>
      <c r="AY134" s="18" t="s">
        <v>117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8" t="s">
        <v>83</v>
      </c>
      <c r="BK134" s="177">
        <f>ROUND(I134*H134,2)</f>
        <v>0</v>
      </c>
      <c r="BL134" s="18" t="s">
        <v>124</v>
      </c>
      <c r="BM134" s="176" t="s">
        <v>143</v>
      </c>
    </row>
    <row r="135" s="14" customFormat="1">
      <c r="A135" s="14"/>
      <c r="B135" s="187"/>
      <c r="C135" s="14"/>
      <c r="D135" s="179" t="s">
        <v>126</v>
      </c>
      <c r="E135" s="188" t="s">
        <v>1</v>
      </c>
      <c r="F135" s="189" t="s">
        <v>144</v>
      </c>
      <c r="G135" s="14"/>
      <c r="H135" s="188" t="s">
        <v>1</v>
      </c>
      <c r="I135" s="190"/>
      <c r="J135" s="14"/>
      <c r="K135" s="14"/>
      <c r="L135" s="187"/>
      <c r="M135" s="191"/>
      <c r="N135" s="192"/>
      <c r="O135" s="192"/>
      <c r="P135" s="192"/>
      <c r="Q135" s="192"/>
      <c r="R135" s="192"/>
      <c r="S135" s="192"/>
      <c r="T135" s="19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88" t="s">
        <v>126</v>
      </c>
      <c r="AU135" s="188" t="s">
        <v>85</v>
      </c>
      <c r="AV135" s="14" t="s">
        <v>83</v>
      </c>
      <c r="AW135" s="14" t="s">
        <v>34</v>
      </c>
      <c r="AX135" s="14" t="s">
        <v>78</v>
      </c>
      <c r="AY135" s="188" t="s">
        <v>117</v>
      </c>
    </row>
    <row r="136" s="13" customFormat="1">
      <c r="A136" s="13"/>
      <c r="B136" s="178"/>
      <c r="C136" s="13"/>
      <c r="D136" s="179" t="s">
        <v>126</v>
      </c>
      <c r="E136" s="180" t="s">
        <v>1</v>
      </c>
      <c r="F136" s="181" t="s">
        <v>145</v>
      </c>
      <c r="G136" s="13"/>
      <c r="H136" s="182">
        <v>2.52</v>
      </c>
      <c r="I136" s="183"/>
      <c r="J136" s="13"/>
      <c r="K136" s="13"/>
      <c r="L136" s="178"/>
      <c r="M136" s="184"/>
      <c r="N136" s="185"/>
      <c r="O136" s="185"/>
      <c r="P136" s="185"/>
      <c r="Q136" s="185"/>
      <c r="R136" s="185"/>
      <c r="S136" s="185"/>
      <c r="T136" s="18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0" t="s">
        <v>126</v>
      </c>
      <c r="AU136" s="180" t="s">
        <v>85</v>
      </c>
      <c r="AV136" s="13" t="s">
        <v>85</v>
      </c>
      <c r="AW136" s="13" t="s">
        <v>34</v>
      </c>
      <c r="AX136" s="13" t="s">
        <v>78</v>
      </c>
      <c r="AY136" s="180" t="s">
        <v>117</v>
      </c>
    </row>
    <row r="137" s="15" customFormat="1">
      <c r="A137" s="15"/>
      <c r="B137" s="194"/>
      <c r="C137" s="15"/>
      <c r="D137" s="179" t="s">
        <v>126</v>
      </c>
      <c r="E137" s="195" t="s">
        <v>1</v>
      </c>
      <c r="F137" s="196" t="s">
        <v>140</v>
      </c>
      <c r="G137" s="15"/>
      <c r="H137" s="197">
        <v>2.52</v>
      </c>
      <c r="I137" s="198"/>
      <c r="J137" s="15"/>
      <c r="K137" s="15"/>
      <c r="L137" s="194"/>
      <c r="M137" s="199"/>
      <c r="N137" s="200"/>
      <c r="O137" s="200"/>
      <c r="P137" s="200"/>
      <c r="Q137" s="200"/>
      <c r="R137" s="200"/>
      <c r="S137" s="200"/>
      <c r="T137" s="20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195" t="s">
        <v>126</v>
      </c>
      <c r="AU137" s="195" t="s">
        <v>85</v>
      </c>
      <c r="AV137" s="15" t="s">
        <v>124</v>
      </c>
      <c r="AW137" s="15" t="s">
        <v>34</v>
      </c>
      <c r="AX137" s="15" t="s">
        <v>83</v>
      </c>
      <c r="AY137" s="195" t="s">
        <v>117</v>
      </c>
    </row>
    <row r="138" s="2" customFormat="1" ht="37.8" customHeight="1">
      <c r="A138" s="37"/>
      <c r="B138" s="164"/>
      <c r="C138" s="165" t="s">
        <v>146</v>
      </c>
      <c r="D138" s="165" t="s">
        <v>119</v>
      </c>
      <c r="E138" s="166" t="s">
        <v>147</v>
      </c>
      <c r="F138" s="167" t="s">
        <v>148</v>
      </c>
      <c r="G138" s="168" t="s">
        <v>130</v>
      </c>
      <c r="H138" s="169">
        <v>47.719999999999999</v>
      </c>
      <c r="I138" s="170"/>
      <c r="J138" s="171">
        <f>ROUND(I138*H138,2)</f>
        <v>0</v>
      </c>
      <c r="K138" s="167" t="s">
        <v>123</v>
      </c>
      <c r="L138" s="38"/>
      <c r="M138" s="172" t="s">
        <v>1</v>
      </c>
      <c r="N138" s="173" t="s">
        <v>43</v>
      </c>
      <c r="O138" s="76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76" t="s">
        <v>124</v>
      </c>
      <c r="AT138" s="176" t="s">
        <v>119</v>
      </c>
      <c r="AU138" s="176" t="s">
        <v>85</v>
      </c>
      <c r="AY138" s="18" t="s">
        <v>117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8" t="s">
        <v>83</v>
      </c>
      <c r="BK138" s="177">
        <f>ROUND(I138*H138,2)</f>
        <v>0</v>
      </c>
      <c r="BL138" s="18" t="s">
        <v>124</v>
      </c>
      <c r="BM138" s="176" t="s">
        <v>149</v>
      </c>
    </row>
    <row r="139" s="13" customFormat="1">
      <c r="A139" s="13"/>
      <c r="B139" s="178"/>
      <c r="C139" s="13"/>
      <c r="D139" s="179" t="s">
        <v>126</v>
      </c>
      <c r="E139" s="180" t="s">
        <v>1</v>
      </c>
      <c r="F139" s="181" t="s">
        <v>150</v>
      </c>
      <c r="G139" s="13"/>
      <c r="H139" s="182">
        <v>47.719999999999999</v>
      </c>
      <c r="I139" s="183"/>
      <c r="J139" s="13"/>
      <c r="K139" s="13"/>
      <c r="L139" s="178"/>
      <c r="M139" s="184"/>
      <c r="N139" s="185"/>
      <c r="O139" s="185"/>
      <c r="P139" s="185"/>
      <c r="Q139" s="185"/>
      <c r="R139" s="185"/>
      <c r="S139" s="185"/>
      <c r="T139" s="18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0" t="s">
        <v>126</v>
      </c>
      <c r="AU139" s="180" t="s">
        <v>85</v>
      </c>
      <c r="AV139" s="13" t="s">
        <v>85</v>
      </c>
      <c r="AW139" s="13" t="s">
        <v>34</v>
      </c>
      <c r="AX139" s="13" t="s">
        <v>83</v>
      </c>
      <c r="AY139" s="180" t="s">
        <v>117</v>
      </c>
    </row>
    <row r="140" s="2" customFormat="1" ht="16.5" customHeight="1">
      <c r="A140" s="37"/>
      <c r="B140" s="164"/>
      <c r="C140" s="165" t="s">
        <v>151</v>
      </c>
      <c r="D140" s="165" t="s">
        <v>119</v>
      </c>
      <c r="E140" s="166" t="s">
        <v>152</v>
      </c>
      <c r="F140" s="167" t="s">
        <v>153</v>
      </c>
      <c r="G140" s="168" t="s">
        <v>130</v>
      </c>
      <c r="H140" s="169">
        <v>47.719999999999999</v>
      </c>
      <c r="I140" s="170"/>
      <c r="J140" s="171">
        <f>ROUND(I140*H140,2)</f>
        <v>0</v>
      </c>
      <c r="K140" s="167" t="s">
        <v>1</v>
      </c>
      <c r="L140" s="38"/>
      <c r="M140" s="172" t="s">
        <v>1</v>
      </c>
      <c r="N140" s="173" t="s">
        <v>43</v>
      </c>
      <c r="O140" s="76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76" t="s">
        <v>124</v>
      </c>
      <c r="AT140" s="176" t="s">
        <v>119</v>
      </c>
      <c r="AU140" s="176" t="s">
        <v>85</v>
      </c>
      <c r="AY140" s="18" t="s">
        <v>117</v>
      </c>
      <c r="BE140" s="177">
        <f>IF(N140="základní",J140,0)</f>
        <v>0</v>
      </c>
      <c r="BF140" s="177">
        <f>IF(N140="snížená",J140,0)</f>
        <v>0</v>
      </c>
      <c r="BG140" s="177">
        <f>IF(N140="zákl. přenesená",J140,0)</f>
        <v>0</v>
      </c>
      <c r="BH140" s="177">
        <f>IF(N140="sníž. přenesená",J140,0)</f>
        <v>0</v>
      </c>
      <c r="BI140" s="177">
        <f>IF(N140="nulová",J140,0)</f>
        <v>0</v>
      </c>
      <c r="BJ140" s="18" t="s">
        <v>83</v>
      </c>
      <c r="BK140" s="177">
        <f>ROUND(I140*H140,2)</f>
        <v>0</v>
      </c>
      <c r="BL140" s="18" t="s">
        <v>124</v>
      </c>
      <c r="BM140" s="176" t="s">
        <v>154</v>
      </c>
    </row>
    <row r="141" s="13" customFormat="1">
      <c r="A141" s="13"/>
      <c r="B141" s="178"/>
      <c r="C141" s="13"/>
      <c r="D141" s="179" t="s">
        <v>126</v>
      </c>
      <c r="E141" s="180" t="s">
        <v>1</v>
      </c>
      <c r="F141" s="181" t="s">
        <v>155</v>
      </c>
      <c r="G141" s="13"/>
      <c r="H141" s="182">
        <v>47.719999999999999</v>
      </c>
      <c r="I141" s="183"/>
      <c r="J141" s="13"/>
      <c r="K141" s="13"/>
      <c r="L141" s="178"/>
      <c r="M141" s="184"/>
      <c r="N141" s="185"/>
      <c r="O141" s="185"/>
      <c r="P141" s="185"/>
      <c r="Q141" s="185"/>
      <c r="R141" s="185"/>
      <c r="S141" s="185"/>
      <c r="T141" s="18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0" t="s">
        <v>126</v>
      </c>
      <c r="AU141" s="180" t="s">
        <v>85</v>
      </c>
      <c r="AV141" s="13" t="s">
        <v>85</v>
      </c>
      <c r="AW141" s="13" t="s">
        <v>34</v>
      </c>
      <c r="AX141" s="13" t="s">
        <v>83</v>
      </c>
      <c r="AY141" s="180" t="s">
        <v>117</v>
      </c>
    </row>
    <row r="142" s="2" customFormat="1" ht="33" customHeight="1">
      <c r="A142" s="37"/>
      <c r="B142" s="164"/>
      <c r="C142" s="165" t="s">
        <v>156</v>
      </c>
      <c r="D142" s="165" t="s">
        <v>119</v>
      </c>
      <c r="E142" s="166" t="s">
        <v>157</v>
      </c>
      <c r="F142" s="167" t="s">
        <v>158</v>
      </c>
      <c r="G142" s="168" t="s">
        <v>159</v>
      </c>
      <c r="H142" s="169">
        <v>76.352000000000004</v>
      </c>
      <c r="I142" s="170"/>
      <c r="J142" s="171">
        <f>ROUND(I142*H142,2)</f>
        <v>0</v>
      </c>
      <c r="K142" s="167" t="s">
        <v>123</v>
      </c>
      <c r="L142" s="38"/>
      <c r="M142" s="172" t="s">
        <v>1</v>
      </c>
      <c r="N142" s="173" t="s">
        <v>43</v>
      </c>
      <c r="O142" s="76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76" t="s">
        <v>124</v>
      </c>
      <c r="AT142" s="176" t="s">
        <v>119</v>
      </c>
      <c r="AU142" s="176" t="s">
        <v>85</v>
      </c>
      <c r="AY142" s="18" t="s">
        <v>117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8" t="s">
        <v>83</v>
      </c>
      <c r="BK142" s="177">
        <f>ROUND(I142*H142,2)</f>
        <v>0</v>
      </c>
      <c r="BL142" s="18" t="s">
        <v>124</v>
      </c>
      <c r="BM142" s="176" t="s">
        <v>160</v>
      </c>
    </row>
    <row r="143" s="13" customFormat="1">
      <c r="A143" s="13"/>
      <c r="B143" s="178"/>
      <c r="C143" s="13"/>
      <c r="D143" s="179" t="s">
        <v>126</v>
      </c>
      <c r="E143" s="180" t="s">
        <v>1</v>
      </c>
      <c r="F143" s="181" t="s">
        <v>161</v>
      </c>
      <c r="G143" s="13"/>
      <c r="H143" s="182">
        <v>76.352000000000004</v>
      </c>
      <c r="I143" s="183"/>
      <c r="J143" s="13"/>
      <c r="K143" s="13"/>
      <c r="L143" s="178"/>
      <c r="M143" s="184"/>
      <c r="N143" s="185"/>
      <c r="O143" s="185"/>
      <c r="P143" s="185"/>
      <c r="Q143" s="185"/>
      <c r="R143" s="185"/>
      <c r="S143" s="185"/>
      <c r="T143" s="18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0" t="s">
        <v>126</v>
      </c>
      <c r="AU143" s="180" t="s">
        <v>85</v>
      </c>
      <c r="AV143" s="13" t="s">
        <v>85</v>
      </c>
      <c r="AW143" s="13" t="s">
        <v>34</v>
      </c>
      <c r="AX143" s="13" t="s">
        <v>83</v>
      </c>
      <c r="AY143" s="180" t="s">
        <v>117</v>
      </c>
    </row>
    <row r="144" s="2" customFormat="1" ht="21.75" customHeight="1">
      <c r="A144" s="37"/>
      <c r="B144" s="164"/>
      <c r="C144" s="165" t="s">
        <v>162</v>
      </c>
      <c r="D144" s="165" t="s">
        <v>119</v>
      </c>
      <c r="E144" s="166" t="s">
        <v>163</v>
      </c>
      <c r="F144" s="167" t="s">
        <v>164</v>
      </c>
      <c r="G144" s="168" t="s">
        <v>122</v>
      </c>
      <c r="H144" s="169">
        <v>76</v>
      </c>
      <c r="I144" s="170"/>
      <c r="J144" s="171">
        <f>ROUND(I144*H144,2)</f>
        <v>0</v>
      </c>
      <c r="K144" s="167" t="s">
        <v>123</v>
      </c>
      <c r="L144" s="38"/>
      <c r="M144" s="172" t="s">
        <v>1</v>
      </c>
      <c r="N144" s="173" t="s">
        <v>43</v>
      </c>
      <c r="O144" s="76"/>
      <c r="P144" s="174">
        <f>O144*H144</f>
        <v>0</v>
      </c>
      <c r="Q144" s="174">
        <v>0</v>
      </c>
      <c r="R144" s="174">
        <f>Q144*H144</f>
        <v>0</v>
      </c>
      <c r="S144" s="174">
        <v>0</v>
      </c>
      <c r="T144" s="17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76" t="s">
        <v>124</v>
      </c>
      <c r="AT144" s="176" t="s">
        <v>119</v>
      </c>
      <c r="AU144" s="176" t="s">
        <v>85</v>
      </c>
      <c r="AY144" s="18" t="s">
        <v>117</v>
      </c>
      <c r="BE144" s="177">
        <f>IF(N144="základní",J144,0)</f>
        <v>0</v>
      </c>
      <c r="BF144" s="177">
        <f>IF(N144="snížená",J144,0)</f>
        <v>0</v>
      </c>
      <c r="BG144" s="177">
        <f>IF(N144="zákl. přenesená",J144,0)</f>
        <v>0</v>
      </c>
      <c r="BH144" s="177">
        <f>IF(N144="sníž. přenesená",J144,0)</f>
        <v>0</v>
      </c>
      <c r="BI144" s="177">
        <f>IF(N144="nulová",J144,0)</f>
        <v>0</v>
      </c>
      <c r="BJ144" s="18" t="s">
        <v>83</v>
      </c>
      <c r="BK144" s="177">
        <f>ROUND(I144*H144,2)</f>
        <v>0</v>
      </c>
      <c r="BL144" s="18" t="s">
        <v>124</v>
      </c>
      <c r="BM144" s="176" t="s">
        <v>165</v>
      </c>
    </row>
    <row r="145" s="13" customFormat="1">
      <c r="A145" s="13"/>
      <c r="B145" s="178"/>
      <c r="C145" s="13"/>
      <c r="D145" s="179" t="s">
        <v>126</v>
      </c>
      <c r="E145" s="180" t="s">
        <v>1</v>
      </c>
      <c r="F145" s="181" t="s">
        <v>166</v>
      </c>
      <c r="G145" s="13"/>
      <c r="H145" s="182">
        <v>76</v>
      </c>
      <c r="I145" s="183"/>
      <c r="J145" s="13"/>
      <c r="K145" s="13"/>
      <c r="L145" s="178"/>
      <c r="M145" s="184"/>
      <c r="N145" s="185"/>
      <c r="O145" s="185"/>
      <c r="P145" s="185"/>
      <c r="Q145" s="185"/>
      <c r="R145" s="185"/>
      <c r="S145" s="185"/>
      <c r="T145" s="18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0" t="s">
        <v>126</v>
      </c>
      <c r="AU145" s="180" t="s">
        <v>85</v>
      </c>
      <c r="AV145" s="13" t="s">
        <v>85</v>
      </c>
      <c r="AW145" s="13" t="s">
        <v>34</v>
      </c>
      <c r="AX145" s="13" t="s">
        <v>78</v>
      </c>
      <c r="AY145" s="180" t="s">
        <v>117</v>
      </c>
    </row>
    <row r="146" s="15" customFormat="1">
      <c r="A146" s="15"/>
      <c r="B146" s="194"/>
      <c r="C146" s="15"/>
      <c r="D146" s="179" t="s">
        <v>126</v>
      </c>
      <c r="E146" s="195" t="s">
        <v>1</v>
      </c>
      <c r="F146" s="196" t="s">
        <v>140</v>
      </c>
      <c r="G146" s="15"/>
      <c r="H146" s="197">
        <v>76</v>
      </c>
      <c r="I146" s="198"/>
      <c r="J146" s="15"/>
      <c r="K146" s="15"/>
      <c r="L146" s="194"/>
      <c r="M146" s="199"/>
      <c r="N146" s="200"/>
      <c r="O146" s="200"/>
      <c r="P146" s="200"/>
      <c r="Q146" s="200"/>
      <c r="R146" s="200"/>
      <c r="S146" s="200"/>
      <c r="T146" s="20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195" t="s">
        <v>126</v>
      </c>
      <c r="AU146" s="195" t="s">
        <v>85</v>
      </c>
      <c r="AV146" s="15" t="s">
        <v>124</v>
      </c>
      <c r="AW146" s="15" t="s">
        <v>34</v>
      </c>
      <c r="AX146" s="15" t="s">
        <v>83</v>
      </c>
      <c r="AY146" s="195" t="s">
        <v>117</v>
      </c>
    </row>
    <row r="147" s="2" customFormat="1" ht="16.5" customHeight="1">
      <c r="A147" s="37"/>
      <c r="B147" s="164"/>
      <c r="C147" s="202" t="s">
        <v>167</v>
      </c>
      <c r="D147" s="202" t="s">
        <v>168</v>
      </c>
      <c r="E147" s="203" t="s">
        <v>169</v>
      </c>
      <c r="F147" s="204" t="s">
        <v>170</v>
      </c>
      <c r="G147" s="205" t="s">
        <v>171</v>
      </c>
      <c r="H147" s="206">
        <v>2.2799999999999998</v>
      </c>
      <c r="I147" s="207"/>
      <c r="J147" s="208">
        <f>ROUND(I147*H147,2)</f>
        <v>0</v>
      </c>
      <c r="K147" s="204" t="s">
        <v>123</v>
      </c>
      <c r="L147" s="209"/>
      <c r="M147" s="210" t="s">
        <v>1</v>
      </c>
      <c r="N147" s="211" t="s">
        <v>43</v>
      </c>
      <c r="O147" s="76"/>
      <c r="P147" s="174">
        <f>O147*H147</f>
        <v>0</v>
      </c>
      <c r="Q147" s="174">
        <v>0.001</v>
      </c>
      <c r="R147" s="174">
        <f>Q147*H147</f>
        <v>0.0022799999999999999</v>
      </c>
      <c r="S147" s="174">
        <v>0</v>
      </c>
      <c r="T147" s="17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76" t="s">
        <v>162</v>
      </c>
      <c r="AT147" s="176" t="s">
        <v>168</v>
      </c>
      <c r="AU147" s="176" t="s">
        <v>85</v>
      </c>
      <c r="AY147" s="18" t="s">
        <v>117</v>
      </c>
      <c r="BE147" s="177">
        <f>IF(N147="základní",J147,0)</f>
        <v>0</v>
      </c>
      <c r="BF147" s="177">
        <f>IF(N147="snížená",J147,0)</f>
        <v>0</v>
      </c>
      <c r="BG147" s="177">
        <f>IF(N147="zákl. přenesená",J147,0)</f>
        <v>0</v>
      </c>
      <c r="BH147" s="177">
        <f>IF(N147="sníž. přenesená",J147,0)</f>
        <v>0</v>
      </c>
      <c r="BI147" s="177">
        <f>IF(N147="nulová",J147,0)</f>
        <v>0</v>
      </c>
      <c r="BJ147" s="18" t="s">
        <v>83</v>
      </c>
      <c r="BK147" s="177">
        <f>ROUND(I147*H147,2)</f>
        <v>0</v>
      </c>
      <c r="BL147" s="18" t="s">
        <v>124</v>
      </c>
      <c r="BM147" s="176" t="s">
        <v>172</v>
      </c>
    </row>
    <row r="148" s="13" customFormat="1">
      <c r="A148" s="13"/>
      <c r="B148" s="178"/>
      <c r="C148" s="13"/>
      <c r="D148" s="179" t="s">
        <v>126</v>
      </c>
      <c r="E148" s="180" t="s">
        <v>1</v>
      </c>
      <c r="F148" s="181" t="s">
        <v>173</v>
      </c>
      <c r="G148" s="13"/>
      <c r="H148" s="182">
        <v>2.2799999999999998</v>
      </c>
      <c r="I148" s="183"/>
      <c r="J148" s="13"/>
      <c r="K148" s="13"/>
      <c r="L148" s="178"/>
      <c r="M148" s="184"/>
      <c r="N148" s="185"/>
      <c r="O148" s="185"/>
      <c r="P148" s="185"/>
      <c r="Q148" s="185"/>
      <c r="R148" s="185"/>
      <c r="S148" s="185"/>
      <c r="T148" s="18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0" t="s">
        <v>126</v>
      </c>
      <c r="AU148" s="180" t="s">
        <v>85</v>
      </c>
      <c r="AV148" s="13" t="s">
        <v>85</v>
      </c>
      <c r="AW148" s="13" t="s">
        <v>34</v>
      </c>
      <c r="AX148" s="13" t="s">
        <v>83</v>
      </c>
      <c r="AY148" s="180" t="s">
        <v>117</v>
      </c>
    </row>
    <row r="149" s="2" customFormat="1" ht="37.8" customHeight="1">
      <c r="A149" s="37"/>
      <c r="B149" s="164"/>
      <c r="C149" s="165" t="s">
        <v>174</v>
      </c>
      <c r="D149" s="165" t="s">
        <v>119</v>
      </c>
      <c r="E149" s="166" t="s">
        <v>175</v>
      </c>
      <c r="F149" s="167" t="s">
        <v>176</v>
      </c>
      <c r="G149" s="168" t="s">
        <v>122</v>
      </c>
      <c r="H149" s="169">
        <v>76</v>
      </c>
      <c r="I149" s="170"/>
      <c r="J149" s="171">
        <f>ROUND(I149*H149,2)</f>
        <v>0</v>
      </c>
      <c r="K149" s="167" t="s">
        <v>123</v>
      </c>
      <c r="L149" s="38"/>
      <c r="M149" s="172" t="s">
        <v>1</v>
      </c>
      <c r="N149" s="173" t="s">
        <v>43</v>
      </c>
      <c r="O149" s="76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76" t="s">
        <v>124</v>
      </c>
      <c r="AT149" s="176" t="s">
        <v>119</v>
      </c>
      <c r="AU149" s="176" t="s">
        <v>85</v>
      </c>
      <c r="AY149" s="18" t="s">
        <v>117</v>
      </c>
      <c r="BE149" s="177">
        <f>IF(N149="základní",J149,0)</f>
        <v>0</v>
      </c>
      <c r="BF149" s="177">
        <f>IF(N149="snížená",J149,0)</f>
        <v>0</v>
      </c>
      <c r="BG149" s="177">
        <f>IF(N149="zákl. přenesená",J149,0)</f>
        <v>0</v>
      </c>
      <c r="BH149" s="177">
        <f>IF(N149="sníž. přenesená",J149,0)</f>
        <v>0</v>
      </c>
      <c r="BI149" s="177">
        <f>IF(N149="nulová",J149,0)</f>
        <v>0</v>
      </c>
      <c r="BJ149" s="18" t="s">
        <v>83</v>
      </c>
      <c r="BK149" s="177">
        <f>ROUND(I149*H149,2)</f>
        <v>0</v>
      </c>
      <c r="BL149" s="18" t="s">
        <v>124</v>
      </c>
      <c r="BM149" s="176" t="s">
        <v>177</v>
      </c>
    </row>
    <row r="150" s="13" customFormat="1">
      <c r="A150" s="13"/>
      <c r="B150" s="178"/>
      <c r="C150" s="13"/>
      <c r="D150" s="179" t="s">
        <v>126</v>
      </c>
      <c r="E150" s="180" t="s">
        <v>1</v>
      </c>
      <c r="F150" s="181" t="s">
        <v>178</v>
      </c>
      <c r="G150" s="13"/>
      <c r="H150" s="182">
        <v>76</v>
      </c>
      <c r="I150" s="183"/>
      <c r="J150" s="13"/>
      <c r="K150" s="13"/>
      <c r="L150" s="178"/>
      <c r="M150" s="184"/>
      <c r="N150" s="185"/>
      <c r="O150" s="185"/>
      <c r="P150" s="185"/>
      <c r="Q150" s="185"/>
      <c r="R150" s="185"/>
      <c r="S150" s="185"/>
      <c r="T150" s="18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0" t="s">
        <v>126</v>
      </c>
      <c r="AU150" s="180" t="s">
        <v>85</v>
      </c>
      <c r="AV150" s="13" t="s">
        <v>85</v>
      </c>
      <c r="AW150" s="13" t="s">
        <v>34</v>
      </c>
      <c r="AX150" s="13" t="s">
        <v>83</v>
      </c>
      <c r="AY150" s="180" t="s">
        <v>117</v>
      </c>
    </row>
    <row r="151" s="2" customFormat="1" ht="24.15" customHeight="1">
      <c r="A151" s="37"/>
      <c r="B151" s="164"/>
      <c r="C151" s="165" t="s">
        <v>179</v>
      </c>
      <c r="D151" s="165" t="s">
        <v>119</v>
      </c>
      <c r="E151" s="166" t="s">
        <v>180</v>
      </c>
      <c r="F151" s="167" t="s">
        <v>181</v>
      </c>
      <c r="G151" s="168" t="s">
        <v>122</v>
      </c>
      <c r="H151" s="169">
        <v>288</v>
      </c>
      <c r="I151" s="170"/>
      <c r="J151" s="171">
        <f>ROUND(I151*H151,2)</f>
        <v>0</v>
      </c>
      <c r="K151" s="167" t="s">
        <v>123</v>
      </c>
      <c r="L151" s="38"/>
      <c r="M151" s="172" t="s">
        <v>1</v>
      </c>
      <c r="N151" s="173" t="s">
        <v>43</v>
      </c>
      <c r="O151" s="76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76" t="s">
        <v>124</v>
      </c>
      <c r="AT151" s="176" t="s">
        <v>119</v>
      </c>
      <c r="AU151" s="176" t="s">
        <v>85</v>
      </c>
      <c r="AY151" s="18" t="s">
        <v>117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8" t="s">
        <v>83</v>
      </c>
      <c r="BK151" s="177">
        <f>ROUND(I151*H151,2)</f>
        <v>0</v>
      </c>
      <c r="BL151" s="18" t="s">
        <v>124</v>
      </c>
      <c r="BM151" s="176" t="s">
        <v>182</v>
      </c>
    </row>
    <row r="152" s="14" customFormat="1">
      <c r="A152" s="14"/>
      <c r="B152" s="187"/>
      <c r="C152" s="14"/>
      <c r="D152" s="179" t="s">
        <v>126</v>
      </c>
      <c r="E152" s="188" t="s">
        <v>1</v>
      </c>
      <c r="F152" s="189" t="s">
        <v>183</v>
      </c>
      <c r="G152" s="14"/>
      <c r="H152" s="188" t="s">
        <v>1</v>
      </c>
      <c r="I152" s="190"/>
      <c r="J152" s="14"/>
      <c r="K152" s="14"/>
      <c r="L152" s="187"/>
      <c r="M152" s="191"/>
      <c r="N152" s="192"/>
      <c r="O152" s="192"/>
      <c r="P152" s="192"/>
      <c r="Q152" s="192"/>
      <c r="R152" s="192"/>
      <c r="S152" s="192"/>
      <c r="T152" s="19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88" t="s">
        <v>126</v>
      </c>
      <c r="AU152" s="188" t="s">
        <v>85</v>
      </c>
      <c r="AV152" s="14" t="s">
        <v>83</v>
      </c>
      <c r="AW152" s="14" t="s">
        <v>34</v>
      </c>
      <c r="AX152" s="14" t="s">
        <v>78</v>
      </c>
      <c r="AY152" s="188" t="s">
        <v>117</v>
      </c>
    </row>
    <row r="153" s="14" customFormat="1">
      <c r="A153" s="14"/>
      <c r="B153" s="187"/>
      <c r="C153" s="14"/>
      <c r="D153" s="179" t="s">
        <v>126</v>
      </c>
      <c r="E153" s="188" t="s">
        <v>1</v>
      </c>
      <c r="F153" s="189" t="s">
        <v>184</v>
      </c>
      <c r="G153" s="14"/>
      <c r="H153" s="188" t="s">
        <v>1</v>
      </c>
      <c r="I153" s="190"/>
      <c r="J153" s="14"/>
      <c r="K153" s="14"/>
      <c r="L153" s="187"/>
      <c r="M153" s="191"/>
      <c r="N153" s="192"/>
      <c r="O153" s="192"/>
      <c r="P153" s="192"/>
      <c r="Q153" s="192"/>
      <c r="R153" s="192"/>
      <c r="S153" s="192"/>
      <c r="T153" s="19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88" t="s">
        <v>126</v>
      </c>
      <c r="AU153" s="188" t="s">
        <v>85</v>
      </c>
      <c r="AV153" s="14" t="s">
        <v>83</v>
      </c>
      <c r="AW153" s="14" t="s">
        <v>34</v>
      </c>
      <c r="AX153" s="14" t="s">
        <v>78</v>
      </c>
      <c r="AY153" s="188" t="s">
        <v>117</v>
      </c>
    </row>
    <row r="154" s="13" customFormat="1">
      <c r="A154" s="13"/>
      <c r="B154" s="178"/>
      <c r="C154" s="13"/>
      <c r="D154" s="179" t="s">
        <v>126</v>
      </c>
      <c r="E154" s="180" t="s">
        <v>1</v>
      </c>
      <c r="F154" s="181" t="s">
        <v>185</v>
      </c>
      <c r="G154" s="13"/>
      <c r="H154" s="182">
        <v>288</v>
      </c>
      <c r="I154" s="183"/>
      <c r="J154" s="13"/>
      <c r="K154" s="13"/>
      <c r="L154" s="178"/>
      <c r="M154" s="184"/>
      <c r="N154" s="185"/>
      <c r="O154" s="185"/>
      <c r="P154" s="185"/>
      <c r="Q154" s="185"/>
      <c r="R154" s="185"/>
      <c r="S154" s="185"/>
      <c r="T154" s="18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0" t="s">
        <v>126</v>
      </c>
      <c r="AU154" s="180" t="s">
        <v>85</v>
      </c>
      <c r="AV154" s="13" t="s">
        <v>85</v>
      </c>
      <c r="AW154" s="13" t="s">
        <v>34</v>
      </c>
      <c r="AX154" s="13" t="s">
        <v>78</v>
      </c>
      <c r="AY154" s="180" t="s">
        <v>117</v>
      </c>
    </row>
    <row r="155" s="15" customFormat="1">
      <c r="A155" s="15"/>
      <c r="B155" s="194"/>
      <c r="C155" s="15"/>
      <c r="D155" s="179" t="s">
        <v>126</v>
      </c>
      <c r="E155" s="195" t="s">
        <v>1</v>
      </c>
      <c r="F155" s="196" t="s">
        <v>140</v>
      </c>
      <c r="G155" s="15"/>
      <c r="H155" s="197">
        <v>288</v>
      </c>
      <c r="I155" s="198"/>
      <c r="J155" s="15"/>
      <c r="K155" s="15"/>
      <c r="L155" s="194"/>
      <c r="M155" s="199"/>
      <c r="N155" s="200"/>
      <c r="O155" s="200"/>
      <c r="P155" s="200"/>
      <c r="Q155" s="200"/>
      <c r="R155" s="200"/>
      <c r="S155" s="200"/>
      <c r="T155" s="20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195" t="s">
        <v>126</v>
      </c>
      <c r="AU155" s="195" t="s">
        <v>85</v>
      </c>
      <c r="AV155" s="15" t="s">
        <v>124</v>
      </c>
      <c r="AW155" s="15" t="s">
        <v>34</v>
      </c>
      <c r="AX155" s="15" t="s">
        <v>83</v>
      </c>
      <c r="AY155" s="195" t="s">
        <v>117</v>
      </c>
    </row>
    <row r="156" s="2" customFormat="1" ht="24.15" customHeight="1">
      <c r="A156" s="37"/>
      <c r="B156" s="164"/>
      <c r="C156" s="165" t="s">
        <v>8</v>
      </c>
      <c r="D156" s="165" t="s">
        <v>119</v>
      </c>
      <c r="E156" s="166" t="s">
        <v>186</v>
      </c>
      <c r="F156" s="167" t="s">
        <v>187</v>
      </c>
      <c r="G156" s="168" t="s">
        <v>122</v>
      </c>
      <c r="H156" s="169">
        <v>76</v>
      </c>
      <c r="I156" s="170"/>
      <c r="J156" s="171">
        <f>ROUND(I156*H156,2)</f>
        <v>0</v>
      </c>
      <c r="K156" s="167" t="s">
        <v>123</v>
      </c>
      <c r="L156" s="38"/>
      <c r="M156" s="172" t="s">
        <v>1</v>
      </c>
      <c r="N156" s="173" t="s">
        <v>43</v>
      </c>
      <c r="O156" s="76"/>
      <c r="P156" s="174">
        <f>O156*H156</f>
        <v>0</v>
      </c>
      <c r="Q156" s="174">
        <v>0</v>
      </c>
      <c r="R156" s="174">
        <f>Q156*H156</f>
        <v>0</v>
      </c>
      <c r="S156" s="174">
        <v>0</v>
      </c>
      <c r="T156" s="17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76" t="s">
        <v>124</v>
      </c>
      <c r="AT156" s="176" t="s">
        <v>119</v>
      </c>
      <c r="AU156" s="176" t="s">
        <v>85</v>
      </c>
      <c r="AY156" s="18" t="s">
        <v>117</v>
      </c>
      <c r="BE156" s="177">
        <f>IF(N156="základní",J156,0)</f>
        <v>0</v>
      </c>
      <c r="BF156" s="177">
        <f>IF(N156="snížená",J156,0)</f>
        <v>0</v>
      </c>
      <c r="BG156" s="177">
        <f>IF(N156="zákl. přenesená",J156,0)</f>
        <v>0</v>
      </c>
      <c r="BH156" s="177">
        <f>IF(N156="sníž. přenesená",J156,0)</f>
        <v>0</v>
      </c>
      <c r="BI156" s="177">
        <f>IF(N156="nulová",J156,0)</f>
        <v>0</v>
      </c>
      <c r="BJ156" s="18" t="s">
        <v>83</v>
      </c>
      <c r="BK156" s="177">
        <f>ROUND(I156*H156,2)</f>
        <v>0</v>
      </c>
      <c r="BL156" s="18" t="s">
        <v>124</v>
      </c>
      <c r="BM156" s="176" t="s">
        <v>188</v>
      </c>
    </row>
    <row r="157" s="13" customFormat="1">
      <c r="A157" s="13"/>
      <c r="B157" s="178"/>
      <c r="C157" s="13"/>
      <c r="D157" s="179" t="s">
        <v>126</v>
      </c>
      <c r="E157" s="180" t="s">
        <v>1</v>
      </c>
      <c r="F157" s="181" t="s">
        <v>178</v>
      </c>
      <c r="G157" s="13"/>
      <c r="H157" s="182">
        <v>76</v>
      </c>
      <c r="I157" s="183"/>
      <c r="J157" s="13"/>
      <c r="K157" s="13"/>
      <c r="L157" s="178"/>
      <c r="M157" s="184"/>
      <c r="N157" s="185"/>
      <c r="O157" s="185"/>
      <c r="P157" s="185"/>
      <c r="Q157" s="185"/>
      <c r="R157" s="185"/>
      <c r="S157" s="185"/>
      <c r="T157" s="18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0" t="s">
        <v>126</v>
      </c>
      <c r="AU157" s="180" t="s">
        <v>85</v>
      </c>
      <c r="AV157" s="13" t="s">
        <v>85</v>
      </c>
      <c r="AW157" s="13" t="s">
        <v>34</v>
      </c>
      <c r="AX157" s="13" t="s">
        <v>83</v>
      </c>
      <c r="AY157" s="180" t="s">
        <v>117</v>
      </c>
    </row>
    <row r="158" s="2" customFormat="1" ht="21.75" customHeight="1">
      <c r="A158" s="37"/>
      <c r="B158" s="164"/>
      <c r="C158" s="165" t="s">
        <v>189</v>
      </c>
      <c r="D158" s="165" t="s">
        <v>119</v>
      </c>
      <c r="E158" s="166" t="s">
        <v>190</v>
      </c>
      <c r="F158" s="167" t="s">
        <v>191</v>
      </c>
      <c r="G158" s="168" t="s">
        <v>122</v>
      </c>
      <c r="H158" s="169">
        <v>76</v>
      </c>
      <c r="I158" s="170"/>
      <c r="J158" s="171">
        <f>ROUND(I158*H158,2)</f>
        <v>0</v>
      </c>
      <c r="K158" s="167" t="s">
        <v>123</v>
      </c>
      <c r="L158" s="38"/>
      <c r="M158" s="172" t="s">
        <v>1</v>
      </c>
      <c r="N158" s="173" t="s">
        <v>43</v>
      </c>
      <c r="O158" s="76"/>
      <c r="P158" s="174">
        <f>O158*H158</f>
        <v>0</v>
      </c>
      <c r="Q158" s="174">
        <v>0</v>
      </c>
      <c r="R158" s="174">
        <f>Q158*H158</f>
        <v>0</v>
      </c>
      <c r="S158" s="174">
        <v>0</v>
      </c>
      <c r="T158" s="17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76" t="s">
        <v>124</v>
      </c>
      <c r="AT158" s="176" t="s">
        <v>119</v>
      </c>
      <c r="AU158" s="176" t="s">
        <v>85</v>
      </c>
      <c r="AY158" s="18" t="s">
        <v>117</v>
      </c>
      <c r="BE158" s="177">
        <f>IF(N158="základní",J158,0)</f>
        <v>0</v>
      </c>
      <c r="BF158" s="177">
        <f>IF(N158="snížená",J158,0)</f>
        <v>0</v>
      </c>
      <c r="BG158" s="177">
        <f>IF(N158="zákl. přenesená",J158,0)</f>
        <v>0</v>
      </c>
      <c r="BH158" s="177">
        <f>IF(N158="sníž. přenesená",J158,0)</f>
        <v>0</v>
      </c>
      <c r="BI158" s="177">
        <f>IF(N158="nulová",J158,0)</f>
        <v>0</v>
      </c>
      <c r="BJ158" s="18" t="s">
        <v>83</v>
      </c>
      <c r="BK158" s="177">
        <f>ROUND(I158*H158,2)</f>
        <v>0</v>
      </c>
      <c r="BL158" s="18" t="s">
        <v>124</v>
      </c>
      <c r="BM158" s="176" t="s">
        <v>192</v>
      </c>
    </row>
    <row r="159" s="13" customFormat="1">
      <c r="A159" s="13"/>
      <c r="B159" s="178"/>
      <c r="C159" s="13"/>
      <c r="D159" s="179" t="s">
        <v>126</v>
      </c>
      <c r="E159" s="180" t="s">
        <v>1</v>
      </c>
      <c r="F159" s="181" t="s">
        <v>178</v>
      </c>
      <c r="G159" s="13"/>
      <c r="H159" s="182">
        <v>76</v>
      </c>
      <c r="I159" s="183"/>
      <c r="J159" s="13"/>
      <c r="K159" s="13"/>
      <c r="L159" s="178"/>
      <c r="M159" s="184"/>
      <c r="N159" s="185"/>
      <c r="O159" s="185"/>
      <c r="P159" s="185"/>
      <c r="Q159" s="185"/>
      <c r="R159" s="185"/>
      <c r="S159" s="185"/>
      <c r="T159" s="18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0" t="s">
        <v>126</v>
      </c>
      <c r="AU159" s="180" t="s">
        <v>85</v>
      </c>
      <c r="AV159" s="13" t="s">
        <v>85</v>
      </c>
      <c r="AW159" s="13" t="s">
        <v>34</v>
      </c>
      <c r="AX159" s="13" t="s">
        <v>83</v>
      </c>
      <c r="AY159" s="180" t="s">
        <v>117</v>
      </c>
    </row>
    <row r="160" s="2" customFormat="1" ht="16.5" customHeight="1">
      <c r="A160" s="37"/>
      <c r="B160" s="164"/>
      <c r="C160" s="165" t="s">
        <v>193</v>
      </c>
      <c r="D160" s="165" t="s">
        <v>119</v>
      </c>
      <c r="E160" s="166" t="s">
        <v>194</v>
      </c>
      <c r="F160" s="167" t="s">
        <v>195</v>
      </c>
      <c r="G160" s="168" t="s">
        <v>122</v>
      </c>
      <c r="H160" s="169">
        <v>76</v>
      </c>
      <c r="I160" s="170"/>
      <c r="J160" s="171">
        <f>ROUND(I160*H160,2)</f>
        <v>0</v>
      </c>
      <c r="K160" s="167" t="s">
        <v>123</v>
      </c>
      <c r="L160" s="38"/>
      <c r="M160" s="172" t="s">
        <v>1</v>
      </c>
      <c r="N160" s="173" t="s">
        <v>43</v>
      </c>
      <c r="O160" s="76"/>
      <c r="P160" s="174">
        <f>O160*H160</f>
        <v>0</v>
      </c>
      <c r="Q160" s="174">
        <v>0</v>
      </c>
      <c r="R160" s="174">
        <f>Q160*H160</f>
        <v>0</v>
      </c>
      <c r="S160" s="174">
        <v>0</v>
      </c>
      <c r="T160" s="17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6" t="s">
        <v>124</v>
      </c>
      <c r="AT160" s="176" t="s">
        <v>119</v>
      </c>
      <c r="AU160" s="176" t="s">
        <v>85</v>
      </c>
      <c r="AY160" s="18" t="s">
        <v>117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8" t="s">
        <v>83</v>
      </c>
      <c r="BK160" s="177">
        <f>ROUND(I160*H160,2)</f>
        <v>0</v>
      </c>
      <c r="BL160" s="18" t="s">
        <v>124</v>
      </c>
      <c r="BM160" s="176" t="s">
        <v>196</v>
      </c>
    </row>
    <row r="161" s="2" customFormat="1" ht="24.15" customHeight="1">
      <c r="A161" s="37"/>
      <c r="B161" s="164"/>
      <c r="C161" s="165" t="s">
        <v>197</v>
      </c>
      <c r="D161" s="165" t="s">
        <v>119</v>
      </c>
      <c r="E161" s="166" t="s">
        <v>198</v>
      </c>
      <c r="F161" s="167" t="s">
        <v>199</v>
      </c>
      <c r="G161" s="168" t="s">
        <v>159</v>
      </c>
      <c r="H161" s="169">
        <v>0.002</v>
      </c>
      <c r="I161" s="170"/>
      <c r="J161" s="171">
        <f>ROUND(I161*H161,2)</f>
        <v>0</v>
      </c>
      <c r="K161" s="167" t="s">
        <v>123</v>
      </c>
      <c r="L161" s="38"/>
      <c r="M161" s="172" t="s">
        <v>1</v>
      </c>
      <c r="N161" s="173" t="s">
        <v>43</v>
      </c>
      <c r="O161" s="76"/>
      <c r="P161" s="174">
        <f>O161*H161</f>
        <v>0</v>
      </c>
      <c r="Q161" s="174">
        <v>0</v>
      </c>
      <c r="R161" s="174">
        <f>Q161*H161</f>
        <v>0</v>
      </c>
      <c r="S161" s="174">
        <v>0</v>
      </c>
      <c r="T161" s="17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76" t="s">
        <v>124</v>
      </c>
      <c r="AT161" s="176" t="s">
        <v>119</v>
      </c>
      <c r="AU161" s="176" t="s">
        <v>85</v>
      </c>
      <c r="AY161" s="18" t="s">
        <v>117</v>
      </c>
      <c r="BE161" s="177">
        <f>IF(N161="základní",J161,0)</f>
        <v>0</v>
      </c>
      <c r="BF161" s="177">
        <f>IF(N161="snížená",J161,0)</f>
        <v>0</v>
      </c>
      <c r="BG161" s="177">
        <f>IF(N161="zákl. přenesená",J161,0)</f>
        <v>0</v>
      </c>
      <c r="BH161" s="177">
        <f>IF(N161="sníž. přenesená",J161,0)</f>
        <v>0</v>
      </c>
      <c r="BI161" s="177">
        <f>IF(N161="nulová",J161,0)</f>
        <v>0</v>
      </c>
      <c r="BJ161" s="18" t="s">
        <v>83</v>
      </c>
      <c r="BK161" s="177">
        <f>ROUND(I161*H161,2)</f>
        <v>0</v>
      </c>
      <c r="BL161" s="18" t="s">
        <v>124</v>
      </c>
      <c r="BM161" s="176" t="s">
        <v>200</v>
      </c>
    </row>
    <row r="162" s="13" customFormat="1">
      <c r="A162" s="13"/>
      <c r="B162" s="178"/>
      <c r="C162" s="13"/>
      <c r="D162" s="179" t="s">
        <v>126</v>
      </c>
      <c r="E162" s="180" t="s">
        <v>1</v>
      </c>
      <c r="F162" s="181" t="s">
        <v>201</v>
      </c>
      <c r="G162" s="13"/>
      <c r="H162" s="182">
        <v>0.002</v>
      </c>
      <c r="I162" s="183"/>
      <c r="J162" s="13"/>
      <c r="K162" s="13"/>
      <c r="L162" s="178"/>
      <c r="M162" s="184"/>
      <c r="N162" s="185"/>
      <c r="O162" s="185"/>
      <c r="P162" s="185"/>
      <c r="Q162" s="185"/>
      <c r="R162" s="185"/>
      <c r="S162" s="185"/>
      <c r="T162" s="18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0" t="s">
        <v>126</v>
      </c>
      <c r="AU162" s="180" t="s">
        <v>85</v>
      </c>
      <c r="AV162" s="13" t="s">
        <v>85</v>
      </c>
      <c r="AW162" s="13" t="s">
        <v>34</v>
      </c>
      <c r="AX162" s="13" t="s">
        <v>83</v>
      </c>
      <c r="AY162" s="180" t="s">
        <v>117</v>
      </c>
    </row>
    <row r="163" s="2" customFormat="1" ht="16.5" customHeight="1">
      <c r="A163" s="37"/>
      <c r="B163" s="164"/>
      <c r="C163" s="202" t="s">
        <v>202</v>
      </c>
      <c r="D163" s="202" t="s">
        <v>168</v>
      </c>
      <c r="E163" s="203" t="s">
        <v>203</v>
      </c>
      <c r="F163" s="204" t="s">
        <v>204</v>
      </c>
      <c r="G163" s="205" t="s">
        <v>171</v>
      </c>
      <c r="H163" s="206">
        <v>2</v>
      </c>
      <c r="I163" s="207"/>
      <c r="J163" s="208">
        <f>ROUND(I163*H163,2)</f>
        <v>0</v>
      </c>
      <c r="K163" s="204" t="s">
        <v>1</v>
      </c>
      <c r="L163" s="209"/>
      <c r="M163" s="210" t="s">
        <v>1</v>
      </c>
      <c r="N163" s="211" t="s">
        <v>43</v>
      </c>
      <c r="O163" s="76"/>
      <c r="P163" s="174">
        <f>O163*H163</f>
        <v>0</v>
      </c>
      <c r="Q163" s="174">
        <v>0</v>
      </c>
      <c r="R163" s="174">
        <f>Q163*H163</f>
        <v>0</v>
      </c>
      <c r="S163" s="174">
        <v>0</v>
      </c>
      <c r="T163" s="17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6" t="s">
        <v>162</v>
      </c>
      <c r="AT163" s="176" t="s">
        <v>168</v>
      </c>
      <c r="AU163" s="176" t="s">
        <v>85</v>
      </c>
      <c r="AY163" s="18" t="s">
        <v>117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8" t="s">
        <v>83</v>
      </c>
      <c r="BK163" s="177">
        <f>ROUND(I163*H163,2)</f>
        <v>0</v>
      </c>
      <c r="BL163" s="18" t="s">
        <v>124</v>
      </c>
      <c r="BM163" s="176" t="s">
        <v>205</v>
      </c>
    </row>
    <row r="164" s="12" customFormat="1" ht="22.8" customHeight="1">
      <c r="A164" s="12"/>
      <c r="B164" s="151"/>
      <c r="C164" s="12"/>
      <c r="D164" s="152" t="s">
        <v>77</v>
      </c>
      <c r="E164" s="162" t="s">
        <v>85</v>
      </c>
      <c r="F164" s="162" t="s">
        <v>206</v>
      </c>
      <c r="G164" s="12"/>
      <c r="H164" s="12"/>
      <c r="I164" s="154"/>
      <c r="J164" s="163">
        <f>BK164</f>
        <v>0</v>
      </c>
      <c r="K164" s="12"/>
      <c r="L164" s="151"/>
      <c r="M164" s="156"/>
      <c r="N164" s="157"/>
      <c r="O164" s="157"/>
      <c r="P164" s="158">
        <f>SUM(P165:P187)</f>
        <v>0</v>
      </c>
      <c r="Q164" s="157"/>
      <c r="R164" s="158">
        <f>SUM(R165:R187)</f>
        <v>15.5145865</v>
      </c>
      <c r="S164" s="157"/>
      <c r="T164" s="159">
        <f>SUM(T165:T187)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2" t="s">
        <v>83</v>
      </c>
      <c r="AT164" s="160" t="s">
        <v>77</v>
      </c>
      <c r="AU164" s="160" t="s">
        <v>83</v>
      </c>
      <c r="AY164" s="152" t="s">
        <v>117</v>
      </c>
      <c r="BK164" s="161">
        <f>SUM(BK165:BK187)</f>
        <v>0</v>
      </c>
    </row>
    <row r="165" s="2" customFormat="1" ht="33" customHeight="1">
      <c r="A165" s="37"/>
      <c r="B165" s="164"/>
      <c r="C165" s="165" t="s">
        <v>207</v>
      </c>
      <c r="D165" s="165" t="s">
        <v>119</v>
      </c>
      <c r="E165" s="166" t="s">
        <v>208</v>
      </c>
      <c r="F165" s="167" t="s">
        <v>209</v>
      </c>
      <c r="G165" s="168" t="s">
        <v>130</v>
      </c>
      <c r="H165" s="169">
        <v>2.1600000000000001</v>
      </c>
      <c r="I165" s="170"/>
      <c r="J165" s="171">
        <f>ROUND(I165*H165,2)</f>
        <v>0</v>
      </c>
      <c r="K165" s="167" t="s">
        <v>1</v>
      </c>
      <c r="L165" s="38"/>
      <c r="M165" s="172" t="s">
        <v>1</v>
      </c>
      <c r="N165" s="173" t="s">
        <v>43</v>
      </c>
      <c r="O165" s="76"/>
      <c r="P165" s="174">
        <f>O165*H165</f>
        <v>0</v>
      </c>
      <c r="Q165" s="174">
        <v>1.665</v>
      </c>
      <c r="R165" s="174">
        <f>Q165*H165</f>
        <v>3.5964000000000005</v>
      </c>
      <c r="S165" s="174">
        <v>0</v>
      </c>
      <c r="T165" s="17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76" t="s">
        <v>124</v>
      </c>
      <c r="AT165" s="176" t="s">
        <v>119</v>
      </c>
      <c r="AU165" s="176" t="s">
        <v>85</v>
      </c>
      <c r="AY165" s="18" t="s">
        <v>117</v>
      </c>
      <c r="BE165" s="177">
        <f>IF(N165="základní",J165,0)</f>
        <v>0</v>
      </c>
      <c r="BF165" s="177">
        <f>IF(N165="snížená",J165,0)</f>
        <v>0</v>
      </c>
      <c r="BG165" s="177">
        <f>IF(N165="zákl. přenesená",J165,0)</f>
        <v>0</v>
      </c>
      <c r="BH165" s="177">
        <f>IF(N165="sníž. přenesená",J165,0)</f>
        <v>0</v>
      </c>
      <c r="BI165" s="177">
        <f>IF(N165="nulová",J165,0)</f>
        <v>0</v>
      </c>
      <c r="BJ165" s="18" t="s">
        <v>83</v>
      </c>
      <c r="BK165" s="177">
        <f>ROUND(I165*H165,2)</f>
        <v>0</v>
      </c>
      <c r="BL165" s="18" t="s">
        <v>124</v>
      </c>
      <c r="BM165" s="176" t="s">
        <v>210</v>
      </c>
    </row>
    <row r="166" s="14" customFormat="1">
      <c r="A166" s="14"/>
      <c r="B166" s="187"/>
      <c r="C166" s="14"/>
      <c r="D166" s="179" t="s">
        <v>126</v>
      </c>
      <c r="E166" s="188" t="s">
        <v>1</v>
      </c>
      <c r="F166" s="189" t="s">
        <v>211</v>
      </c>
      <c r="G166" s="14"/>
      <c r="H166" s="188" t="s">
        <v>1</v>
      </c>
      <c r="I166" s="190"/>
      <c r="J166" s="14"/>
      <c r="K166" s="14"/>
      <c r="L166" s="187"/>
      <c r="M166" s="191"/>
      <c r="N166" s="192"/>
      <c r="O166" s="192"/>
      <c r="P166" s="192"/>
      <c r="Q166" s="192"/>
      <c r="R166" s="192"/>
      <c r="S166" s="192"/>
      <c r="T166" s="19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88" t="s">
        <v>126</v>
      </c>
      <c r="AU166" s="188" t="s">
        <v>85</v>
      </c>
      <c r="AV166" s="14" t="s">
        <v>83</v>
      </c>
      <c r="AW166" s="14" t="s">
        <v>34</v>
      </c>
      <c r="AX166" s="14" t="s">
        <v>78</v>
      </c>
      <c r="AY166" s="188" t="s">
        <v>117</v>
      </c>
    </row>
    <row r="167" s="13" customFormat="1">
      <c r="A167" s="13"/>
      <c r="B167" s="178"/>
      <c r="C167" s="13"/>
      <c r="D167" s="179" t="s">
        <v>126</v>
      </c>
      <c r="E167" s="180" t="s">
        <v>1</v>
      </c>
      <c r="F167" s="181" t="s">
        <v>212</v>
      </c>
      <c r="G167" s="13"/>
      <c r="H167" s="182">
        <v>2.1600000000000001</v>
      </c>
      <c r="I167" s="183"/>
      <c r="J167" s="13"/>
      <c r="K167" s="13"/>
      <c r="L167" s="178"/>
      <c r="M167" s="184"/>
      <c r="N167" s="185"/>
      <c r="O167" s="185"/>
      <c r="P167" s="185"/>
      <c r="Q167" s="185"/>
      <c r="R167" s="185"/>
      <c r="S167" s="185"/>
      <c r="T167" s="18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0" t="s">
        <v>126</v>
      </c>
      <c r="AU167" s="180" t="s">
        <v>85</v>
      </c>
      <c r="AV167" s="13" t="s">
        <v>85</v>
      </c>
      <c r="AW167" s="13" t="s">
        <v>34</v>
      </c>
      <c r="AX167" s="13" t="s">
        <v>78</v>
      </c>
      <c r="AY167" s="180" t="s">
        <v>117</v>
      </c>
    </row>
    <row r="168" s="15" customFormat="1">
      <c r="A168" s="15"/>
      <c r="B168" s="194"/>
      <c r="C168" s="15"/>
      <c r="D168" s="179" t="s">
        <v>126</v>
      </c>
      <c r="E168" s="195" t="s">
        <v>1</v>
      </c>
      <c r="F168" s="196" t="s">
        <v>140</v>
      </c>
      <c r="G168" s="15"/>
      <c r="H168" s="197">
        <v>2.1600000000000001</v>
      </c>
      <c r="I168" s="198"/>
      <c r="J168" s="15"/>
      <c r="K168" s="15"/>
      <c r="L168" s="194"/>
      <c r="M168" s="199"/>
      <c r="N168" s="200"/>
      <c r="O168" s="200"/>
      <c r="P168" s="200"/>
      <c r="Q168" s="200"/>
      <c r="R168" s="200"/>
      <c r="S168" s="200"/>
      <c r="T168" s="20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195" t="s">
        <v>126</v>
      </c>
      <c r="AU168" s="195" t="s">
        <v>85</v>
      </c>
      <c r="AV168" s="15" t="s">
        <v>124</v>
      </c>
      <c r="AW168" s="15" t="s">
        <v>34</v>
      </c>
      <c r="AX168" s="15" t="s">
        <v>83</v>
      </c>
      <c r="AY168" s="195" t="s">
        <v>117</v>
      </c>
    </row>
    <row r="169" s="2" customFormat="1" ht="37.8" customHeight="1">
      <c r="A169" s="37"/>
      <c r="B169" s="164"/>
      <c r="C169" s="165" t="s">
        <v>213</v>
      </c>
      <c r="D169" s="165" t="s">
        <v>119</v>
      </c>
      <c r="E169" s="166" t="s">
        <v>214</v>
      </c>
      <c r="F169" s="167" t="s">
        <v>215</v>
      </c>
      <c r="G169" s="168" t="s">
        <v>216</v>
      </c>
      <c r="H169" s="169">
        <v>24</v>
      </c>
      <c r="I169" s="170"/>
      <c r="J169" s="171">
        <f>ROUND(I169*H169,2)</f>
        <v>0</v>
      </c>
      <c r="K169" s="167" t="s">
        <v>123</v>
      </c>
      <c r="L169" s="38"/>
      <c r="M169" s="172" t="s">
        <v>1</v>
      </c>
      <c r="N169" s="173" t="s">
        <v>43</v>
      </c>
      <c r="O169" s="76"/>
      <c r="P169" s="174">
        <f>O169*H169</f>
        <v>0</v>
      </c>
      <c r="Q169" s="174">
        <v>0.20449000000000001</v>
      </c>
      <c r="R169" s="174">
        <f>Q169*H169</f>
        <v>4.9077599999999997</v>
      </c>
      <c r="S169" s="174">
        <v>0</v>
      </c>
      <c r="T169" s="17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76" t="s">
        <v>124</v>
      </c>
      <c r="AT169" s="176" t="s">
        <v>119</v>
      </c>
      <c r="AU169" s="176" t="s">
        <v>85</v>
      </c>
      <c r="AY169" s="18" t="s">
        <v>117</v>
      </c>
      <c r="BE169" s="177">
        <f>IF(N169="základní",J169,0)</f>
        <v>0</v>
      </c>
      <c r="BF169" s="177">
        <f>IF(N169="snížená",J169,0)</f>
        <v>0</v>
      </c>
      <c r="BG169" s="177">
        <f>IF(N169="zákl. přenesená",J169,0)</f>
        <v>0</v>
      </c>
      <c r="BH169" s="177">
        <f>IF(N169="sníž. přenesená",J169,0)</f>
        <v>0</v>
      </c>
      <c r="BI169" s="177">
        <f>IF(N169="nulová",J169,0)</f>
        <v>0</v>
      </c>
      <c r="BJ169" s="18" t="s">
        <v>83</v>
      </c>
      <c r="BK169" s="177">
        <f>ROUND(I169*H169,2)</f>
        <v>0</v>
      </c>
      <c r="BL169" s="18" t="s">
        <v>124</v>
      </c>
      <c r="BM169" s="176" t="s">
        <v>217</v>
      </c>
    </row>
    <row r="170" s="13" customFormat="1">
      <c r="A170" s="13"/>
      <c r="B170" s="178"/>
      <c r="C170" s="13"/>
      <c r="D170" s="179" t="s">
        <v>126</v>
      </c>
      <c r="E170" s="180" t="s">
        <v>1</v>
      </c>
      <c r="F170" s="181" t="s">
        <v>218</v>
      </c>
      <c r="G170" s="13"/>
      <c r="H170" s="182">
        <v>24</v>
      </c>
      <c r="I170" s="183"/>
      <c r="J170" s="13"/>
      <c r="K170" s="13"/>
      <c r="L170" s="178"/>
      <c r="M170" s="184"/>
      <c r="N170" s="185"/>
      <c r="O170" s="185"/>
      <c r="P170" s="185"/>
      <c r="Q170" s="185"/>
      <c r="R170" s="185"/>
      <c r="S170" s="185"/>
      <c r="T170" s="18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0" t="s">
        <v>126</v>
      </c>
      <c r="AU170" s="180" t="s">
        <v>85</v>
      </c>
      <c r="AV170" s="13" t="s">
        <v>85</v>
      </c>
      <c r="AW170" s="13" t="s">
        <v>34</v>
      </c>
      <c r="AX170" s="13" t="s">
        <v>83</v>
      </c>
      <c r="AY170" s="180" t="s">
        <v>117</v>
      </c>
    </row>
    <row r="171" s="2" customFormat="1" ht="24.15" customHeight="1">
      <c r="A171" s="37"/>
      <c r="B171" s="164"/>
      <c r="C171" s="165" t="s">
        <v>219</v>
      </c>
      <c r="D171" s="165" t="s">
        <v>119</v>
      </c>
      <c r="E171" s="166" t="s">
        <v>220</v>
      </c>
      <c r="F171" s="167" t="s">
        <v>221</v>
      </c>
      <c r="G171" s="168" t="s">
        <v>130</v>
      </c>
      <c r="H171" s="169">
        <v>0.375</v>
      </c>
      <c r="I171" s="170"/>
      <c r="J171" s="171">
        <f>ROUND(I171*H171,2)</f>
        <v>0</v>
      </c>
      <c r="K171" s="167" t="s">
        <v>123</v>
      </c>
      <c r="L171" s="38"/>
      <c r="M171" s="172" t="s">
        <v>1</v>
      </c>
      <c r="N171" s="173" t="s">
        <v>43</v>
      </c>
      <c r="O171" s="76"/>
      <c r="P171" s="174">
        <f>O171*H171</f>
        <v>0</v>
      </c>
      <c r="Q171" s="174">
        <v>2.1600000000000001</v>
      </c>
      <c r="R171" s="174">
        <f>Q171*H171</f>
        <v>0.81000000000000005</v>
      </c>
      <c r="S171" s="174">
        <v>0</v>
      </c>
      <c r="T171" s="17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76" t="s">
        <v>124</v>
      </c>
      <c r="AT171" s="176" t="s">
        <v>119</v>
      </c>
      <c r="AU171" s="176" t="s">
        <v>85</v>
      </c>
      <c r="AY171" s="18" t="s">
        <v>117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8" t="s">
        <v>83</v>
      </c>
      <c r="BK171" s="177">
        <f>ROUND(I171*H171,2)</f>
        <v>0</v>
      </c>
      <c r="BL171" s="18" t="s">
        <v>124</v>
      </c>
      <c r="BM171" s="176" t="s">
        <v>222</v>
      </c>
    </row>
    <row r="172" s="14" customFormat="1">
      <c r="A172" s="14"/>
      <c r="B172" s="187"/>
      <c r="C172" s="14"/>
      <c r="D172" s="179" t="s">
        <v>126</v>
      </c>
      <c r="E172" s="188" t="s">
        <v>1</v>
      </c>
      <c r="F172" s="189" t="s">
        <v>223</v>
      </c>
      <c r="G172" s="14"/>
      <c r="H172" s="188" t="s">
        <v>1</v>
      </c>
      <c r="I172" s="190"/>
      <c r="J172" s="14"/>
      <c r="K172" s="14"/>
      <c r="L172" s="187"/>
      <c r="M172" s="191"/>
      <c r="N172" s="192"/>
      <c r="O172" s="192"/>
      <c r="P172" s="192"/>
      <c r="Q172" s="192"/>
      <c r="R172" s="192"/>
      <c r="S172" s="192"/>
      <c r="T172" s="19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88" t="s">
        <v>126</v>
      </c>
      <c r="AU172" s="188" t="s">
        <v>85</v>
      </c>
      <c r="AV172" s="14" t="s">
        <v>83</v>
      </c>
      <c r="AW172" s="14" t="s">
        <v>34</v>
      </c>
      <c r="AX172" s="14" t="s">
        <v>78</v>
      </c>
      <c r="AY172" s="188" t="s">
        <v>117</v>
      </c>
    </row>
    <row r="173" s="13" customFormat="1">
      <c r="A173" s="13"/>
      <c r="B173" s="178"/>
      <c r="C173" s="13"/>
      <c r="D173" s="179" t="s">
        <v>126</v>
      </c>
      <c r="E173" s="180" t="s">
        <v>1</v>
      </c>
      <c r="F173" s="181" t="s">
        <v>224</v>
      </c>
      <c r="G173" s="13"/>
      <c r="H173" s="182">
        <v>0.375</v>
      </c>
      <c r="I173" s="183"/>
      <c r="J173" s="13"/>
      <c r="K173" s="13"/>
      <c r="L173" s="178"/>
      <c r="M173" s="184"/>
      <c r="N173" s="185"/>
      <c r="O173" s="185"/>
      <c r="P173" s="185"/>
      <c r="Q173" s="185"/>
      <c r="R173" s="185"/>
      <c r="S173" s="185"/>
      <c r="T173" s="18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0" t="s">
        <v>126</v>
      </c>
      <c r="AU173" s="180" t="s">
        <v>85</v>
      </c>
      <c r="AV173" s="13" t="s">
        <v>85</v>
      </c>
      <c r="AW173" s="13" t="s">
        <v>34</v>
      </c>
      <c r="AX173" s="13" t="s">
        <v>78</v>
      </c>
      <c r="AY173" s="180" t="s">
        <v>117</v>
      </c>
    </row>
    <row r="174" s="15" customFormat="1">
      <c r="A174" s="15"/>
      <c r="B174" s="194"/>
      <c r="C174" s="15"/>
      <c r="D174" s="179" t="s">
        <v>126</v>
      </c>
      <c r="E174" s="195" t="s">
        <v>1</v>
      </c>
      <c r="F174" s="196" t="s">
        <v>140</v>
      </c>
      <c r="G174" s="15"/>
      <c r="H174" s="197">
        <v>0.375</v>
      </c>
      <c r="I174" s="198"/>
      <c r="J174" s="15"/>
      <c r="K174" s="15"/>
      <c r="L174" s="194"/>
      <c r="M174" s="199"/>
      <c r="N174" s="200"/>
      <c r="O174" s="200"/>
      <c r="P174" s="200"/>
      <c r="Q174" s="200"/>
      <c r="R174" s="200"/>
      <c r="S174" s="200"/>
      <c r="T174" s="20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195" t="s">
        <v>126</v>
      </c>
      <c r="AU174" s="195" t="s">
        <v>85</v>
      </c>
      <c r="AV174" s="15" t="s">
        <v>124</v>
      </c>
      <c r="AW174" s="15" t="s">
        <v>34</v>
      </c>
      <c r="AX174" s="15" t="s">
        <v>83</v>
      </c>
      <c r="AY174" s="195" t="s">
        <v>117</v>
      </c>
    </row>
    <row r="175" s="2" customFormat="1" ht="24.15" customHeight="1">
      <c r="A175" s="37"/>
      <c r="B175" s="164"/>
      <c r="C175" s="165" t="s">
        <v>225</v>
      </c>
      <c r="D175" s="165" t="s">
        <v>119</v>
      </c>
      <c r="E175" s="166" t="s">
        <v>226</v>
      </c>
      <c r="F175" s="167" t="s">
        <v>227</v>
      </c>
      <c r="G175" s="168" t="s">
        <v>130</v>
      </c>
      <c r="H175" s="169">
        <v>0.35999999999999999</v>
      </c>
      <c r="I175" s="170"/>
      <c r="J175" s="171">
        <f>ROUND(I175*H175,2)</f>
        <v>0</v>
      </c>
      <c r="K175" s="167" t="s">
        <v>123</v>
      </c>
      <c r="L175" s="38"/>
      <c r="M175" s="172" t="s">
        <v>1</v>
      </c>
      <c r="N175" s="173" t="s">
        <v>43</v>
      </c>
      <c r="O175" s="76"/>
      <c r="P175" s="174">
        <f>O175*H175</f>
        <v>0</v>
      </c>
      <c r="Q175" s="174">
        <v>1.98</v>
      </c>
      <c r="R175" s="174">
        <f>Q175*H175</f>
        <v>0.71279999999999999</v>
      </c>
      <c r="S175" s="174">
        <v>0</v>
      </c>
      <c r="T175" s="17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76" t="s">
        <v>124</v>
      </c>
      <c r="AT175" s="176" t="s">
        <v>119</v>
      </c>
      <c r="AU175" s="176" t="s">
        <v>85</v>
      </c>
      <c r="AY175" s="18" t="s">
        <v>117</v>
      </c>
      <c r="BE175" s="177">
        <f>IF(N175="základní",J175,0)</f>
        <v>0</v>
      </c>
      <c r="BF175" s="177">
        <f>IF(N175="snížená",J175,0)</f>
        <v>0</v>
      </c>
      <c r="BG175" s="177">
        <f>IF(N175="zákl. přenesená",J175,0)</f>
        <v>0</v>
      </c>
      <c r="BH175" s="177">
        <f>IF(N175="sníž. přenesená",J175,0)</f>
        <v>0</v>
      </c>
      <c r="BI175" s="177">
        <f>IF(N175="nulová",J175,0)</f>
        <v>0</v>
      </c>
      <c r="BJ175" s="18" t="s">
        <v>83</v>
      </c>
      <c r="BK175" s="177">
        <f>ROUND(I175*H175,2)</f>
        <v>0</v>
      </c>
      <c r="BL175" s="18" t="s">
        <v>124</v>
      </c>
      <c r="BM175" s="176" t="s">
        <v>228</v>
      </c>
    </row>
    <row r="176" s="14" customFormat="1">
      <c r="A176" s="14"/>
      <c r="B176" s="187"/>
      <c r="C176" s="14"/>
      <c r="D176" s="179" t="s">
        <v>126</v>
      </c>
      <c r="E176" s="188" t="s">
        <v>1</v>
      </c>
      <c r="F176" s="189" t="s">
        <v>229</v>
      </c>
      <c r="G176" s="14"/>
      <c r="H176" s="188" t="s">
        <v>1</v>
      </c>
      <c r="I176" s="190"/>
      <c r="J176" s="14"/>
      <c r="K176" s="14"/>
      <c r="L176" s="187"/>
      <c r="M176" s="191"/>
      <c r="N176" s="192"/>
      <c r="O176" s="192"/>
      <c r="P176" s="192"/>
      <c r="Q176" s="192"/>
      <c r="R176" s="192"/>
      <c r="S176" s="192"/>
      <c r="T176" s="19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88" t="s">
        <v>126</v>
      </c>
      <c r="AU176" s="188" t="s">
        <v>85</v>
      </c>
      <c r="AV176" s="14" t="s">
        <v>83</v>
      </c>
      <c r="AW176" s="14" t="s">
        <v>34</v>
      </c>
      <c r="AX176" s="14" t="s">
        <v>78</v>
      </c>
      <c r="AY176" s="188" t="s">
        <v>117</v>
      </c>
    </row>
    <row r="177" s="13" customFormat="1">
      <c r="A177" s="13"/>
      <c r="B177" s="178"/>
      <c r="C177" s="13"/>
      <c r="D177" s="179" t="s">
        <v>126</v>
      </c>
      <c r="E177" s="180" t="s">
        <v>1</v>
      </c>
      <c r="F177" s="181" t="s">
        <v>230</v>
      </c>
      <c r="G177" s="13"/>
      <c r="H177" s="182">
        <v>0.35999999999999999</v>
      </c>
      <c r="I177" s="183"/>
      <c r="J177" s="13"/>
      <c r="K177" s="13"/>
      <c r="L177" s="178"/>
      <c r="M177" s="184"/>
      <c r="N177" s="185"/>
      <c r="O177" s="185"/>
      <c r="P177" s="185"/>
      <c r="Q177" s="185"/>
      <c r="R177" s="185"/>
      <c r="S177" s="185"/>
      <c r="T177" s="18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0" t="s">
        <v>126</v>
      </c>
      <c r="AU177" s="180" t="s">
        <v>85</v>
      </c>
      <c r="AV177" s="13" t="s">
        <v>85</v>
      </c>
      <c r="AW177" s="13" t="s">
        <v>34</v>
      </c>
      <c r="AX177" s="13" t="s">
        <v>78</v>
      </c>
      <c r="AY177" s="180" t="s">
        <v>117</v>
      </c>
    </row>
    <row r="178" s="15" customFormat="1">
      <c r="A178" s="15"/>
      <c r="B178" s="194"/>
      <c r="C178" s="15"/>
      <c r="D178" s="179" t="s">
        <v>126</v>
      </c>
      <c r="E178" s="195" t="s">
        <v>1</v>
      </c>
      <c r="F178" s="196" t="s">
        <v>140</v>
      </c>
      <c r="G178" s="15"/>
      <c r="H178" s="197">
        <v>0.35999999999999999</v>
      </c>
      <c r="I178" s="198"/>
      <c r="J178" s="15"/>
      <c r="K178" s="15"/>
      <c r="L178" s="194"/>
      <c r="M178" s="199"/>
      <c r="N178" s="200"/>
      <c r="O178" s="200"/>
      <c r="P178" s="200"/>
      <c r="Q178" s="200"/>
      <c r="R178" s="200"/>
      <c r="S178" s="200"/>
      <c r="T178" s="20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195" t="s">
        <v>126</v>
      </c>
      <c r="AU178" s="195" t="s">
        <v>85</v>
      </c>
      <c r="AV178" s="15" t="s">
        <v>124</v>
      </c>
      <c r="AW178" s="15" t="s">
        <v>34</v>
      </c>
      <c r="AX178" s="15" t="s">
        <v>83</v>
      </c>
      <c r="AY178" s="195" t="s">
        <v>117</v>
      </c>
    </row>
    <row r="179" s="2" customFormat="1" ht="16.5" customHeight="1">
      <c r="A179" s="37"/>
      <c r="B179" s="164"/>
      <c r="C179" s="165" t="s">
        <v>7</v>
      </c>
      <c r="D179" s="165" t="s">
        <v>119</v>
      </c>
      <c r="E179" s="166" t="s">
        <v>231</v>
      </c>
      <c r="F179" s="167" t="s">
        <v>232</v>
      </c>
      <c r="G179" s="168" t="s">
        <v>130</v>
      </c>
      <c r="H179" s="169">
        <v>2.375</v>
      </c>
      <c r="I179" s="170"/>
      <c r="J179" s="171">
        <f>ROUND(I179*H179,2)</f>
        <v>0</v>
      </c>
      <c r="K179" s="167" t="s">
        <v>123</v>
      </c>
      <c r="L179" s="38"/>
      <c r="M179" s="172" t="s">
        <v>1</v>
      </c>
      <c r="N179" s="173" t="s">
        <v>43</v>
      </c>
      <c r="O179" s="76"/>
      <c r="P179" s="174">
        <f>O179*H179</f>
        <v>0</v>
      </c>
      <c r="Q179" s="174">
        <v>2.3010199999999998</v>
      </c>
      <c r="R179" s="174">
        <f>Q179*H179</f>
        <v>5.4649224999999992</v>
      </c>
      <c r="S179" s="174">
        <v>0</v>
      </c>
      <c r="T179" s="17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76" t="s">
        <v>124</v>
      </c>
      <c r="AT179" s="176" t="s">
        <v>119</v>
      </c>
      <c r="AU179" s="176" t="s">
        <v>85</v>
      </c>
      <c r="AY179" s="18" t="s">
        <v>117</v>
      </c>
      <c r="BE179" s="177">
        <f>IF(N179="základní",J179,0)</f>
        <v>0</v>
      </c>
      <c r="BF179" s="177">
        <f>IF(N179="snížená",J179,0)</f>
        <v>0</v>
      </c>
      <c r="BG179" s="177">
        <f>IF(N179="zákl. přenesená",J179,0)</f>
        <v>0</v>
      </c>
      <c r="BH179" s="177">
        <f>IF(N179="sníž. přenesená",J179,0)</f>
        <v>0</v>
      </c>
      <c r="BI179" s="177">
        <f>IF(N179="nulová",J179,0)</f>
        <v>0</v>
      </c>
      <c r="BJ179" s="18" t="s">
        <v>83</v>
      </c>
      <c r="BK179" s="177">
        <f>ROUND(I179*H179,2)</f>
        <v>0</v>
      </c>
      <c r="BL179" s="18" t="s">
        <v>124</v>
      </c>
      <c r="BM179" s="176" t="s">
        <v>233</v>
      </c>
    </row>
    <row r="180" s="14" customFormat="1">
      <c r="A180" s="14"/>
      <c r="B180" s="187"/>
      <c r="C180" s="14"/>
      <c r="D180" s="179" t="s">
        <v>126</v>
      </c>
      <c r="E180" s="188" t="s">
        <v>1</v>
      </c>
      <c r="F180" s="189" t="s">
        <v>138</v>
      </c>
      <c r="G180" s="14"/>
      <c r="H180" s="188" t="s">
        <v>1</v>
      </c>
      <c r="I180" s="190"/>
      <c r="J180" s="14"/>
      <c r="K180" s="14"/>
      <c r="L180" s="187"/>
      <c r="M180" s="191"/>
      <c r="N180" s="192"/>
      <c r="O180" s="192"/>
      <c r="P180" s="192"/>
      <c r="Q180" s="192"/>
      <c r="R180" s="192"/>
      <c r="S180" s="192"/>
      <c r="T180" s="19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88" t="s">
        <v>126</v>
      </c>
      <c r="AU180" s="188" t="s">
        <v>85</v>
      </c>
      <c r="AV180" s="14" t="s">
        <v>83</v>
      </c>
      <c r="AW180" s="14" t="s">
        <v>34</v>
      </c>
      <c r="AX180" s="14" t="s">
        <v>78</v>
      </c>
      <c r="AY180" s="188" t="s">
        <v>117</v>
      </c>
    </row>
    <row r="181" s="13" customFormat="1">
      <c r="A181" s="13"/>
      <c r="B181" s="178"/>
      <c r="C181" s="13"/>
      <c r="D181" s="179" t="s">
        <v>126</v>
      </c>
      <c r="E181" s="180" t="s">
        <v>1</v>
      </c>
      <c r="F181" s="181" t="s">
        <v>234</v>
      </c>
      <c r="G181" s="13"/>
      <c r="H181" s="182">
        <v>2.375</v>
      </c>
      <c r="I181" s="183"/>
      <c r="J181" s="13"/>
      <c r="K181" s="13"/>
      <c r="L181" s="178"/>
      <c r="M181" s="184"/>
      <c r="N181" s="185"/>
      <c r="O181" s="185"/>
      <c r="P181" s="185"/>
      <c r="Q181" s="185"/>
      <c r="R181" s="185"/>
      <c r="S181" s="185"/>
      <c r="T181" s="18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0" t="s">
        <v>126</v>
      </c>
      <c r="AU181" s="180" t="s">
        <v>85</v>
      </c>
      <c r="AV181" s="13" t="s">
        <v>85</v>
      </c>
      <c r="AW181" s="13" t="s">
        <v>34</v>
      </c>
      <c r="AX181" s="13" t="s">
        <v>78</v>
      </c>
      <c r="AY181" s="180" t="s">
        <v>117</v>
      </c>
    </row>
    <row r="182" s="15" customFormat="1">
      <c r="A182" s="15"/>
      <c r="B182" s="194"/>
      <c r="C182" s="15"/>
      <c r="D182" s="179" t="s">
        <v>126</v>
      </c>
      <c r="E182" s="195" t="s">
        <v>1</v>
      </c>
      <c r="F182" s="196" t="s">
        <v>140</v>
      </c>
      <c r="G182" s="15"/>
      <c r="H182" s="197">
        <v>2.375</v>
      </c>
      <c r="I182" s="198"/>
      <c r="J182" s="15"/>
      <c r="K182" s="15"/>
      <c r="L182" s="194"/>
      <c r="M182" s="199"/>
      <c r="N182" s="200"/>
      <c r="O182" s="200"/>
      <c r="P182" s="200"/>
      <c r="Q182" s="200"/>
      <c r="R182" s="200"/>
      <c r="S182" s="200"/>
      <c r="T182" s="20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195" t="s">
        <v>126</v>
      </c>
      <c r="AU182" s="195" t="s">
        <v>85</v>
      </c>
      <c r="AV182" s="15" t="s">
        <v>124</v>
      </c>
      <c r="AW182" s="15" t="s">
        <v>34</v>
      </c>
      <c r="AX182" s="15" t="s">
        <v>83</v>
      </c>
      <c r="AY182" s="195" t="s">
        <v>117</v>
      </c>
    </row>
    <row r="183" s="2" customFormat="1" ht="16.5" customHeight="1">
      <c r="A183" s="37"/>
      <c r="B183" s="164"/>
      <c r="C183" s="165" t="s">
        <v>235</v>
      </c>
      <c r="D183" s="165" t="s">
        <v>119</v>
      </c>
      <c r="E183" s="166" t="s">
        <v>236</v>
      </c>
      <c r="F183" s="167" t="s">
        <v>237</v>
      </c>
      <c r="G183" s="168" t="s">
        <v>122</v>
      </c>
      <c r="H183" s="169">
        <v>8.5999999999999996</v>
      </c>
      <c r="I183" s="170"/>
      <c r="J183" s="171">
        <f>ROUND(I183*H183,2)</f>
        <v>0</v>
      </c>
      <c r="K183" s="167" t="s">
        <v>123</v>
      </c>
      <c r="L183" s="38"/>
      <c r="M183" s="172" t="s">
        <v>1</v>
      </c>
      <c r="N183" s="173" t="s">
        <v>43</v>
      </c>
      <c r="O183" s="76"/>
      <c r="P183" s="174">
        <f>O183*H183</f>
        <v>0</v>
      </c>
      <c r="Q183" s="174">
        <v>0.00264</v>
      </c>
      <c r="R183" s="174">
        <f>Q183*H183</f>
        <v>0.022703999999999998</v>
      </c>
      <c r="S183" s="174">
        <v>0</v>
      </c>
      <c r="T183" s="17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76" t="s">
        <v>124</v>
      </c>
      <c r="AT183" s="176" t="s">
        <v>119</v>
      </c>
      <c r="AU183" s="176" t="s">
        <v>85</v>
      </c>
      <c r="AY183" s="18" t="s">
        <v>117</v>
      </c>
      <c r="BE183" s="177">
        <f>IF(N183="základní",J183,0)</f>
        <v>0</v>
      </c>
      <c r="BF183" s="177">
        <f>IF(N183="snížená",J183,0)</f>
        <v>0</v>
      </c>
      <c r="BG183" s="177">
        <f>IF(N183="zákl. přenesená",J183,0)</f>
        <v>0</v>
      </c>
      <c r="BH183" s="177">
        <f>IF(N183="sníž. přenesená",J183,0)</f>
        <v>0</v>
      </c>
      <c r="BI183" s="177">
        <f>IF(N183="nulová",J183,0)</f>
        <v>0</v>
      </c>
      <c r="BJ183" s="18" t="s">
        <v>83</v>
      </c>
      <c r="BK183" s="177">
        <f>ROUND(I183*H183,2)</f>
        <v>0</v>
      </c>
      <c r="BL183" s="18" t="s">
        <v>124</v>
      </c>
      <c r="BM183" s="176" t="s">
        <v>238</v>
      </c>
    </row>
    <row r="184" s="14" customFormat="1">
      <c r="A184" s="14"/>
      <c r="B184" s="187"/>
      <c r="C184" s="14"/>
      <c r="D184" s="179" t="s">
        <v>126</v>
      </c>
      <c r="E184" s="188" t="s">
        <v>1</v>
      </c>
      <c r="F184" s="189" t="s">
        <v>138</v>
      </c>
      <c r="G184" s="14"/>
      <c r="H184" s="188" t="s">
        <v>1</v>
      </c>
      <c r="I184" s="190"/>
      <c r="J184" s="14"/>
      <c r="K184" s="14"/>
      <c r="L184" s="187"/>
      <c r="M184" s="191"/>
      <c r="N184" s="192"/>
      <c r="O184" s="192"/>
      <c r="P184" s="192"/>
      <c r="Q184" s="192"/>
      <c r="R184" s="192"/>
      <c r="S184" s="192"/>
      <c r="T184" s="19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88" t="s">
        <v>126</v>
      </c>
      <c r="AU184" s="188" t="s">
        <v>85</v>
      </c>
      <c r="AV184" s="14" t="s">
        <v>83</v>
      </c>
      <c r="AW184" s="14" t="s">
        <v>34</v>
      </c>
      <c r="AX184" s="14" t="s">
        <v>78</v>
      </c>
      <c r="AY184" s="188" t="s">
        <v>117</v>
      </c>
    </row>
    <row r="185" s="13" customFormat="1">
      <c r="A185" s="13"/>
      <c r="B185" s="178"/>
      <c r="C185" s="13"/>
      <c r="D185" s="179" t="s">
        <v>126</v>
      </c>
      <c r="E185" s="180" t="s">
        <v>1</v>
      </c>
      <c r="F185" s="181" t="s">
        <v>239</v>
      </c>
      <c r="G185" s="13"/>
      <c r="H185" s="182">
        <v>8.5999999999999996</v>
      </c>
      <c r="I185" s="183"/>
      <c r="J185" s="13"/>
      <c r="K185" s="13"/>
      <c r="L185" s="178"/>
      <c r="M185" s="184"/>
      <c r="N185" s="185"/>
      <c r="O185" s="185"/>
      <c r="P185" s="185"/>
      <c r="Q185" s="185"/>
      <c r="R185" s="185"/>
      <c r="S185" s="185"/>
      <c r="T185" s="18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0" t="s">
        <v>126</v>
      </c>
      <c r="AU185" s="180" t="s">
        <v>85</v>
      </c>
      <c r="AV185" s="13" t="s">
        <v>85</v>
      </c>
      <c r="AW185" s="13" t="s">
        <v>34</v>
      </c>
      <c r="AX185" s="13" t="s">
        <v>78</v>
      </c>
      <c r="AY185" s="180" t="s">
        <v>117</v>
      </c>
    </row>
    <row r="186" s="15" customFormat="1">
      <c r="A186" s="15"/>
      <c r="B186" s="194"/>
      <c r="C186" s="15"/>
      <c r="D186" s="179" t="s">
        <v>126</v>
      </c>
      <c r="E186" s="195" t="s">
        <v>1</v>
      </c>
      <c r="F186" s="196" t="s">
        <v>140</v>
      </c>
      <c r="G186" s="15"/>
      <c r="H186" s="197">
        <v>8.5999999999999996</v>
      </c>
      <c r="I186" s="198"/>
      <c r="J186" s="15"/>
      <c r="K186" s="15"/>
      <c r="L186" s="194"/>
      <c r="M186" s="199"/>
      <c r="N186" s="200"/>
      <c r="O186" s="200"/>
      <c r="P186" s="200"/>
      <c r="Q186" s="200"/>
      <c r="R186" s="200"/>
      <c r="S186" s="200"/>
      <c r="T186" s="20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195" t="s">
        <v>126</v>
      </c>
      <c r="AU186" s="195" t="s">
        <v>85</v>
      </c>
      <c r="AV186" s="15" t="s">
        <v>124</v>
      </c>
      <c r="AW186" s="15" t="s">
        <v>34</v>
      </c>
      <c r="AX186" s="15" t="s">
        <v>83</v>
      </c>
      <c r="AY186" s="195" t="s">
        <v>117</v>
      </c>
    </row>
    <row r="187" s="2" customFormat="1" ht="16.5" customHeight="1">
      <c r="A187" s="37"/>
      <c r="B187" s="164"/>
      <c r="C187" s="165" t="s">
        <v>240</v>
      </c>
      <c r="D187" s="165" t="s">
        <v>119</v>
      </c>
      <c r="E187" s="166" t="s">
        <v>241</v>
      </c>
      <c r="F187" s="167" t="s">
        <v>242</v>
      </c>
      <c r="G187" s="168" t="s">
        <v>122</v>
      </c>
      <c r="H187" s="169">
        <v>8.5999999999999996</v>
      </c>
      <c r="I187" s="170"/>
      <c r="J187" s="171">
        <f>ROUND(I187*H187,2)</f>
        <v>0</v>
      </c>
      <c r="K187" s="167" t="s">
        <v>123</v>
      </c>
      <c r="L187" s="38"/>
      <c r="M187" s="172" t="s">
        <v>1</v>
      </c>
      <c r="N187" s="173" t="s">
        <v>43</v>
      </c>
      <c r="O187" s="76"/>
      <c r="P187" s="174">
        <f>O187*H187</f>
        <v>0</v>
      </c>
      <c r="Q187" s="174">
        <v>0</v>
      </c>
      <c r="R187" s="174">
        <f>Q187*H187</f>
        <v>0</v>
      </c>
      <c r="S187" s="174">
        <v>0</v>
      </c>
      <c r="T187" s="17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76" t="s">
        <v>124</v>
      </c>
      <c r="AT187" s="176" t="s">
        <v>119</v>
      </c>
      <c r="AU187" s="176" t="s">
        <v>85</v>
      </c>
      <c r="AY187" s="18" t="s">
        <v>117</v>
      </c>
      <c r="BE187" s="177">
        <f>IF(N187="základní",J187,0)</f>
        <v>0</v>
      </c>
      <c r="BF187" s="177">
        <f>IF(N187="snížená",J187,0)</f>
        <v>0</v>
      </c>
      <c r="BG187" s="177">
        <f>IF(N187="zákl. přenesená",J187,0)</f>
        <v>0</v>
      </c>
      <c r="BH187" s="177">
        <f>IF(N187="sníž. přenesená",J187,0)</f>
        <v>0</v>
      </c>
      <c r="BI187" s="177">
        <f>IF(N187="nulová",J187,0)</f>
        <v>0</v>
      </c>
      <c r="BJ187" s="18" t="s">
        <v>83</v>
      </c>
      <c r="BK187" s="177">
        <f>ROUND(I187*H187,2)</f>
        <v>0</v>
      </c>
      <c r="BL187" s="18" t="s">
        <v>124</v>
      </c>
      <c r="BM187" s="176" t="s">
        <v>243</v>
      </c>
    </row>
    <row r="188" s="12" customFormat="1" ht="22.8" customHeight="1">
      <c r="A188" s="12"/>
      <c r="B188" s="151"/>
      <c r="C188" s="12"/>
      <c r="D188" s="152" t="s">
        <v>77</v>
      </c>
      <c r="E188" s="162" t="s">
        <v>133</v>
      </c>
      <c r="F188" s="162" t="s">
        <v>244</v>
      </c>
      <c r="G188" s="12"/>
      <c r="H188" s="12"/>
      <c r="I188" s="154"/>
      <c r="J188" s="163">
        <f>BK188</f>
        <v>0</v>
      </c>
      <c r="K188" s="12"/>
      <c r="L188" s="151"/>
      <c r="M188" s="156"/>
      <c r="N188" s="157"/>
      <c r="O188" s="157"/>
      <c r="P188" s="158">
        <f>SUM(P189:P192)</f>
        <v>0</v>
      </c>
      <c r="Q188" s="157"/>
      <c r="R188" s="158">
        <f>SUM(R189:R192)</f>
        <v>0.1502</v>
      </c>
      <c r="S188" s="157"/>
      <c r="T188" s="159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52" t="s">
        <v>83</v>
      </c>
      <c r="AT188" s="160" t="s">
        <v>77</v>
      </c>
      <c r="AU188" s="160" t="s">
        <v>83</v>
      </c>
      <c r="AY188" s="152" t="s">
        <v>117</v>
      </c>
      <c r="BK188" s="161">
        <f>SUM(BK189:BK192)</f>
        <v>0</v>
      </c>
    </row>
    <row r="189" s="2" customFormat="1" ht="24.15" customHeight="1">
      <c r="A189" s="37"/>
      <c r="B189" s="164"/>
      <c r="C189" s="165" t="s">
        <v>218</v>
      </c>
      <c r="D189" s="165" t="s">
        <v>119</v>
      </c>
      <c r="E189" s="166" t="s">
        <v>245</v>
      </c>
      <c r="F189" s="167" t="s">
        <v>246</v>
      </c>
      <c r="G189" s="168" t="s">
        <v>247</v>
      </c>
      <c r="H189" s="169">
        <v>10</v>
      </c>
      <c r="I189" s="170"/>
      <c r="J189" s="171">
        <f>ROUND(I189*H189,2)</f>
        <v>0</v>
      </c>
      <c r="K189" s="167" t="s">
        <v>1</v>
      </c>
      <c r="L189" s="38"/>
      <c r="M189" s="172" t="s">
        <v>1</v>
      </c>
      <c r="N189" s="173" t="s">
        <v>43</v>
      </c>
      <c r="O189" s="76"/>
      <c r="P189" s="174">
        <f>O189*H189</f>
        <v>0</v>
      </c>
      <c r="Q189" s="174">
        <v>0.0070200000000000002</v>
      </c>
      <c r="R189" s="174">
        <f>Q189*H189</f>
        <v>0.070199999999999999</v>
      </c>
      <c r="S189" s="174">
        <v>0</v>
      </c>
      <c r="T189" s="17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76" t="s">
        <v>124</v>
      </c>
      <c r="AT189" s="176" t="s">
        <v>119</v>
      </c>
      <c r="AU189" s="176" t="s">
        <v>85</v>
      </c>
      <c r="AY189" s="18" t="s">
        <v>117</v>
      </c>
      <c r="BE189" s="177">
        <f>IF(N189="základní",J189,0)</f>
        <v>0</v>
      </c>
      <c r="BF189" s="177">
        <f>IF(N189="snížená",J189,0)</f>
        <v>0</v>
      </c>
      <c r="BG189" s="177">
        <f>IF(N189="zákl. přenesená",J189,0)</f>
        <v>0</v>
      </c>
      <c r="BH189" s="177">
        <f>IF(N189="sníž. přenesená",J189,0)</f>
        <v>0</v>
      </c>
      <c r="BI189" s="177">
        <f>IF(N189="nulová",J189,0)</f>
        <v>0</v>
      </c>
      <c r="BJ189" s="18" t="s">
        <v>83</v>
      </c>
      <c r="BK189" s="177">
        <f>ROUND(I189*H189,2)</f>
        <v>0</v>
      </c>
      <c r="BL189" s="18" t="s">
        <v>124</v>
      </c>
      <c r="BM189" s="176" t="s">
        <v>248</v>
      </c>
    </row>
    <row r="190" s="13" customFormat="1">
      <c r="A190" s="13"/>
      <c r="B190" s="178"/>
      <c r="C190" s="13"/>
      <c r="D190" s="179" t="s">
        <v>126</v>
      </c>
      <c r="E190" s="180" t="s">
        <v>1</v>
      </c>
      <c r="F190" s="181" t="s">
        <v>249</v>
      </c>
      <c r="G190" s="13"/>
      <c r="H190" s="182">
        <v>10</v>
      </c>
      <c r="I190" s="183"/>
      <c r="J190" s="13"/>
      <c r="K190" s="13"/>
      <c r="L190" s="178"/>
      <c r="M190" s="184"/>
      <c r="N190" s="185"/>
      <c r="O190" s="185"/>
      <c r="P190" s="185"/>
      <c r="Q190" s="185"/>
      <c r="R190" s="185"/>
      <c r="S190" s="185"/>
      <c r="T190" s="18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0" t="s">
        <v>126</v>
      </c>
      <c r="AU190" s="180" t="s">
        <v>85</v>
      </c>
      <c r="AV190" s="13" t="s">
        <v>85</v>
      </c>
      <c r="AW190" s="13" t="s">
        <v>34</v>
      </c>
      <c r="AX190" s="13" t="s">
        <v>78</v>
      </c>
      <c r="AY190" s="180" t="s">
        <v>117</v>
      </c>
    </row>
    <row r="191" s="15" customFormat="1">
      <c r="A191" s="15"/>
      <c r="B191" s="194"/>
      <c r="C191" s="15"/>
      <c r="D191" s="179" t="s">
        <v>126</v>
      </c>
      <c r="E191" s="195" t="s">
        <v>1</v>
      </c>
      <c r="F191" s="196" t="s">
        <v>140</v>
      </c>
      <c r="G191" s="15"/>
      <c r="H191" s="197">
        <v>10</v>
      </c>
      <c r="I191" s="198"/>
      <c r="J191" s="15"/>
      <c r="K191" s="15"/>
      <c r="L191" s="194"/>
      <c r="M191" s="199"/>
      <c r="N191" s="200"/>
      <c r="O191" s="200"/>
      <c r="P191" s="200"/>
      <c r="Q191" s="200"/>
      <c r="R191" s="200"/>
      <c r="S191" s="200"/>
      <c r="T191" s="201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195" t="s">
        <v>126</v>
      </c>
      <c r="AU191" s="195" t="s">
        <v>85</v>
      </c>
      <c r="AV191" s="15" t="s">
        <v>124</v>
      </c>
      <c r="AW191" s="15" t="s">
        <v>34</v>
      </c>
      <c r="AX191" s="15" t="s">
        <v>83</v>
      </c>
      <c r="AY191" s="195" t="s">
        <v>117</v>
      </c>
    </row>
    <row r="192" s="2" customFormat="1" ht="24.15" customHeight="1">
      <c r="A192" s="37"/>
      <c r="B192" s="164"/>
      <c r="C192" s="202" t="s">
        <v>250</v>
      </c>
      <c r="D192" s="202" t="s">
        <v>168</v>
      </c>
      <c r="E192" s="203" t="s">
        <v>251</v>
      </c>
      <c r="F192" s="204" t="s">
        <v>252</v>
      </c>
      <c r="G192" s="205" t="s">
        <v>247</v>
      </c>
      <c r="H192" s="206">
        <v>10</v>
      </c>
      <c r="I192" s="207"/>
      <c r="J192" s="208">
        <f>ROUND(I192*H192,2)</f>
        <v>0</v>
      </c>
      <c r="K192" s="204" t="s">
        <v>1</v>
      </c>
      <c r="L192" s="209"/>
      <c r="M192" s="210" t="s">
        <v>1</v>
      </c>
      <c r="N192" s="211" t="s">
        <v>43</v>
      </c>
      <c r="O192" s="76"/>
      <c r="P192" s="174">
        <f>O192*H192</f>
        <v>0</v>
      </c>
      <c r="Q192" s="174">
        <v>0.0080000000000000002</v>
      </c>
      <c r="R192" s="174">
        <f>Q192*H192</f>
        <v>0.080000000000000002</v>
      </c>
      <c r="S192" s="174">
        <v>0</v>
      </c>
      <c r="T192" s="17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76" t="s">
        <v>162</v>
      </c>
      <c r="AT192" s="176" t="s">
        <v>168</v>
      </c>
      <c r="AU192" s="176" t="s">
        <v>85</v>
      </c>
      <c r="AY192" s="18" t="s">
        <v>117</v>
      </c>
      <c r="BE192" s="177">
        <f>IF(N192="základní",J192,0)</f>
        <v>0</v>
      </c>
      <c r="BF192" s="177">
        <f>IF(N192="snížená",J192,0)</f>
        <v>0</v>
      </c>
      <c r="BG192" s="177">
        <f>IF(N192="zákl. přenesená",J192,0)</f>
        <v>0</v>
      </c>
      <c r="BH192" s="177">
        <f>IF(N192="sníž. přenesená",J192,0)</f>
        <v>0</v>
      </c>
      <c r="BI192" s="177">
        <f>IF(N192="nulová",J192,0)</f>
        <v>0</v>
      </c>
      <c r="BJ192" s="18" t="s">
        <v>83</v>
      </c>
      <c r="BK192" s="177">
        <f>ROUND(I192*H192,2)</f>
        <v>0</v>
      </c>
      <c r="BL192" s="18" t="s">
        <v>124</v>
      </c>
      <c r="BM192" s="176" t="s">
        <v>253</v>
      </c>
    </row>
    <row r="193" s="12" customFormat="1" ht="22.8" customHeight="1">
      <c r="A193" s="12"/>
      <c r="B193" s="151"/>
      <c r="C193" s="12"/>
      <c r="D193" s="152" t="s">
        <v>77</v>
      </c>
      <c r="E193" s="162" t="s">
        <v>146</v>
      </c>
      <c r="F193" s="162" t="s">
        <v>254</v>
      </c>
      <c r="G193" s="12"/>
      <c r="H193" s="12"/>
      <c r="I193" s="154"/>
      <c r="J193" s="163">
        <f>BK193</f>
        <v>0</v>
      </c>
      <c r="K193" s="12"/>
      <c r="L193" s="151"/>
      <c r="M193" s="156"/>
      <c r="N193" s="157"/>
      <c r="O193" s="157"/>
      <c r="P193" s="158">
        <f>SUM(P194:P208)</f>
        <v>0</v>
      </c>
      <c r="Q193" s="157"/>
      <c r="R193" s="158">
        <f>SUM(R194:R208)</f>
        <v>14.5456</v>
      </c>
      <c r="S193" s="157"/>
      <c r="T193" s="159">
        <f>SUM(T194:T208)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2" t="s">
        <v>83</v>
      </c>
      <c r="AT193" s="160" t="s">
        <v>77</v>
      </c>
      <c r="AU193" s="160" t="s">
        <v>83</v>
      </c>
      <c r="AY193" s="152" t="s">
        <v>117</v>
      </c>
      <c r="BK193" s="161">
        <f>SUM(BK194:BK208)</f>
        <v>0</v>
      </c>
    </row>
    <row r="194" s="2" customFormat="1" ht="24.15" customHeight="1">
      <c r="A194" s="37"/>
      <c r="B194" s="164"/>
      <c r="C194" s="165" t="s">
        <v>255</v>
      </c>
      <c r="D194" s="165" t="s">
        <v>119</v>
      </c>
      <c r="E194" s="166" t="s">
        <v>256</v>
      </c>
      <c r="F194" s="167" t="s">
        <v>257</v>
      </c>
      <c r="G194" s="168" t="s">
        <v>122</v>
      </c>
      <c r="H194" s="169">
        <v>288</v>
      </c>
      <c r="I194" s="170"/>
      <c r="J194" s="171">
        <f>ROUND(I194*H194,2)</f>
        <v>0</v>
      </c>
      <c r="K194" s="167" t="s">
        <v>123</v>
      </c>
      <c r="L194" s="38"/>
      <c r="M194" s="172" t="s">
        <v>1</v>
      </c>
      <c r="N194" s="173" t="s">
        <v>43</v>
      </c>
      <c r="O194" s="76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76" t="s">
        <v>124</v>
      </c>
      <c r="AT194" s="176" t="s">
        <v>119</v>
      </c>
      <c r="AU194" s="176" t="s">
        <v>85</v>
      </c>
      <c r="AY194" s="18" t="s">
        <v>117</v>
      </c>
      <c r="BE194" s="177">
        <f>IF(N194="základní",J194,0)</f>
        <v>0</v>
      </c>
      <c r="BF194" s="177">
        <f>IF(N194="snížená",J194,0)</f>
        <v>0</v>
      </c>
      <c r="BG194" s="177">
        <f>IF(N194="zákl. přenesená",J194,0)</f>
        <v>0</v>
      </c>
      <c r="BH194" s="177">
        <f>IF(N194="sníž. přenesená",J194,0)</f>
        <v>0</v>
      </c>
      <c r="BI194" s="177">
        <f>IF(N194="nulová",J194,0)</f>
        <v>0</v>
      </c>
      <c r="BJ194" s="18" t="s">
        <v>83</v>
      </c>
      <c r="BK194" s="177">
        <f>ROUND(I194*H194,2)</f>
        <v>0</v>
      </c>
      <c r="BL194" s="18" t="s">
        <v>124</v>
      </c>
      <c r="BM194" s="176" t="s">
        <v>258</v>
      </c>
    </row>
    <row r="195" s="2" customFormat="1" ht="24.15" customHeight="1">
      <c r="A195" s="37"/>
      <c r="B195" s="164"/>
      <c r="C195" s="165" t="s">
        <v>259</v>
      </c>
      <c r="D195" s="165" t="s">
        <v>119</v>
      </c>
      <c r="E195" s="166" t="s">
        <v>260</v>
      </c>
      <c r="F195" s="167" t="s">
        <v>261</v>
      </c>
      <c r="G195" s="168" t="s">
        <v>122</v>
      </c>
      <c r="H195" s="169">
        <v>288</v>
      </c>
      <c r="I195" s="170"/>
      <c r="J195" s="171">
        <f>ROUND(I195*H195,2)</f>
        <v>0</v>
      </c>
      <c r="K195" s="167" t="s">
        <v>123</v>
      </c>
      <c r="L195" s="38"/>
      <c r="M195" s="172" t="s">
        <v>1</v>
      </c>
      <c r="N195" s="173" t="s">
        <v>43</v>
      </c>
      <c r="O195" s="76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76" t="s">
        <v>124</v>
      </c>
      <c r="AT195" s="176" t="s">
        <v>119</v>
      </c>
      <c r="AU195" s="176" t="s">
        <v>85</v>
      </c>
      <c r="AY195" s="18" t="s">
        <v>117</v>
      </c>
      <c r="BE195" s="177">
        <f>IF(N195="základní",J195,0)</f>
        <v>0</v>
      </c>
      <c r="BF195" s="177">
        <f>IF(N195="snížená",J195,0)</f>
        <v>0</v>
      </c>
      <c r="BG195" s="177">
        <f>IF(N195="zákl. přenesená",J195,0)</f>
        <v>0</v>
      </c>
      <c r="BH195" s="177">
        <f>IF(N195="sníž. přenesená",J195,0)</f>
        <v>0</v>
      </c>
      <c r="BI195" s="177">
        <f>IF(N195="nulová",J195,0)</f>
        <v>0</v>
      </c>
      <c r="BJ195" s="18" t="s">
        <v>83</v>
      </c>
      <c r="BK195" s="177">
        <f>ROUND(I195*H195,2)</f>
        <v>0</v>
      </c>
      <c r="BL195" s="18" t="s">
        <v>124</v>
      </c>
      <c r="BM195" s="176" t="s">
        <v>262</v>
      </c>
    </row>
    <row r="196" s="14" customFormat="1">
      <c r="A196" s="14"/>
      <c r="B196" s="187"/>
      <c r="C196" s="14"/>
      <c r="D196" s="179" t="s">
        <v>126</v>
      </c>
      <c r="E196" s="188" t="s">
        <v>1</v>
      </c>
      <c r="F196" s="189" t="s">
        <v>263</v>
      </c>
      <c r="G196" s="14"/>
      <c r="H196" s="188" t="s">
        <v>1</v>
      </c>
      <c r="I196" s="190"/>
      <c r="J196" s="14"/>
      <c r="K196" s="14"/>
      <c r="L196" s="187"/>
      <c r="M196" s="191"/>
      <c r="N196" s="192"/>
      <c r="O196" s="192"/>
      <c r="P196" s="192"/>
      <c r="Q196" s="192"/>
      <c r="R196" s="192"/>
      <c r="S196" s="192"/>
      <c r="T196" s="19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88" t="s">
        <v>126</v>
      </c>
      <c r="AU196" s="188" t="s">
        <v>85</v>
      </c>
      <c r="AV196" s="14" t="s">
        <v>83</v>
      </c>
      <c r="AW196" s="14" t="s">
        <v>34</v>
      </c>
      <c r="AX196" s="14" t="s">
        <v>78</v>
      </c>
      <c r="AY196" s="188" t="s">
        <v>117</v>
      </c>
    </row>
    <row r="197" s="14" customFormat="1">
      <c r="A197" s="14"/>
      <c r="B197" s="187"/>
      <c r="C197" s="14"/>
      <c r="D197" s="179" t="s">
        <v>126</v>
      </c>
      <c r="E197" s="188" t="s">
        <v>1</v>
      </c>
      <c r="F197" s="189" t="s">
        <v>264</v>
      </c>
      <c r="G197" s="14"/>
      <c r="H197" s="188" t="s">
        <v>1</v>
      </c>
      <c r="I197" s="190"/>
      <c r="J197" s="14"/>
      <c r="K197" s="14"/>
      <c r="L197" s="187"/>
      <c r="M197" s="191"/>
      <c r="N197" s="192"/>
      <c r="O197" s="192"/>
      <c r="P197" s="192"/>
      <c r="Q197" s="192"/>
      <c r="R197" s="192"/>
      <c r="S197" s="192"/>
      <c r="T197" s="19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88" t="s">
        <v>126</v>
      </c>
      <c r="AU197" s="188" t="s">
        <v>85</v>
      </c>
      <c r="AV197" s="14" t="s">
        <v>83</v>
      </c>
      <c r="AW197" s="14" t="s">
        <v>34</v>
      </c>
      <c r="AX197" s="14" t="s">
        <v>78</v>
      </c>
      <c r="AY197" s="188" t="s">
        <v>117</v>
      </c>
    </row>
    <row r="198" s="13" customFormat="1">
      <c r="A198" s="13"/>
      <c r="B198" s="178"/>
      <c r="C198" s="13"/>
      <c r="D198" s="179" t="s">
        <v>126</v>
      </c>
      <c r="E198" s="180" t="s">
        <v>1</v>
      </c>
      <c r="F198" s="181" t="s">
        <v>265</v>
      </c>
      <c r="G198" s="13"/>
      <c r="H198" s="182">
        <v>288</v>
      </c>
      <c r="I198" s="183"/>
      <c r="J198" s="13"/>
      <c r="K198" s="13"/>
      <c r="L198" s="178"/>
      <c r="M198" s="184"/>
      <c r="N198" s="185"/>
      <c r="O198" s="185"/>
      <c r="P198" s="185"/>
      <c r="Q198" s="185"/>
      <c r="R198" s="185"/>
      <c r="S198" s="185"/>
      <c r="T198" s="18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0" t="s">
        <v>126</v>
      </c>
      <c r="AU198" s="180" t="s">
        <v>85</v>
      </c>
      <c r="AV198" s="13" t="s">
        <v>85</v>
      </c>
      <c r="AW198" s="13" t="s">
        <v>34</v>
      </c>
      <c r="AX198" s="13" t="s">
        <v>78</v>
      </c>
      <c r="AY198" s="180" t="s">
        <v>117</v>
      </c>
    </row>
    <row r="199" s="15" customFormat="1">
      <c r="A199" s="15"/>
      <c r="B199" s="194"/>
      <c r="C199" s="15"/>
      <c r="D199" s="179" t="s">
        <v>126</v>
      </c>
      <c r="E199" s="195" t="s">
        <v>1</v>
      </c>
      <c r="F199" s="196" t="s">
        <v>140</v>
      </c>
      <c r="G199" s="15"/>
      <c r="H199" s="197">
        <v>288</v>
      </c>
      <c r="I199" s="198"/>
      <c r="J199" s="15"/>
      <c r="K199" s="15"/>
      <c r="L199" s="194"/>
      <c r="M199" s="199"/>
      <c r="N199" s="200"/>
      <c r="O199" s="200"/>
      <c r="P199" s="200"/>
      <c r="Q199" s="200"/>
      <c r="R199" s="200"/>
      <c r="S199" s="200"/>
      <c r="T199" s="20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195" t="s">
        <v>126</v>
      </c>
      <c r="AU199" s="195" t="s">
        <v>85</v>
      </c>
      <c r="AV199" s="15" t="s">
        <v>124</v>
      </c>
      <c r="AW199" s="15" t="s">
        <v>34</v>
      </c>
      <c r="AX199" s="15" t="s">
        <v>83</v>
      </c>
      <c r="AY199" s="195" t="s">
        <v>117</v>
      </c>
    </row>
    <row r="200" s="2" customFormat="1" ht="24.15" customHeight="1">
      <c r="A200" s="37"/>
      <c r="B200" s="164"/>
      <c r="C200" s="165" t="s">
        <v>266</v>
      </c>
      <c r="D200" s="165" t="s">
        <v>119</v>
      </c>
      <c r="E200" s="166" t="s">
        <v>267</v>
      </c>
      <c r="F200" s="167" t="s">
        <v>268</v>
      </c>
      <c r="G200" s="168" t="s">
        <v>122</v>
      </c>
      <c r="H200" s="169">
        <v>288</v>
      </c>
      <c r="I200" s="170"/>
      <c r="J200" s="171">
        <f>ROUND(I200*H200,2)</f>
        <v>0</v>
      </c>
      <c r="K200" s="167" t="s">
        <v>123</v>
      </c>
      <c r="L200" s="38"/>
      <c r="M200" s="172" t="s">
        <v>1</v>
      </c>
      <c r="N200" s="173" t="s">
        <v>43</v>
      </c>
      <c r="O200" s="76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76" t="s">
        <v>124</v>
      </c>
      <c r="AT200" s="176" t="s">
        <v>119</v>
      </c>
      <c r="AU200" s="176" t="s">
        <v>85</v>
      </c>
      <c r="AY200" s="18" t="s">
        <v>117</v>
      </c>
      <c r="BE200" s="177">
        <f>IF(N200="základní",J200,0)</f>
        <v>0</v>
      </c>
      <c r="BF200" s="177">
        <f>IF(N200="snížená",J200,0)</f>
        <v>0</v>
      </c>
      <c r="BG200" s="177">
        <f>IF(N200="zákl. přenesená",J200,0)</f>
        <v>0</v>
      </c>
      <c r="BH200" s="177">
        <f>IF(N200="sníž. přenesená",J200,0)</f>
        <v>0</v>
      </c>
      <c r="BI200" s="177">
        <f>IF(N200="nulová",J200,0)</f>
        <v>0</v>
      </c>
      <c r="BJ200" s="18" t="s">
        <v>83</v>
      </c>
      <c r="BK200" s="177">
        <f>ROUND(I200*H200,2)</f>
        <v>0</v>
      </c>
      <c r="BL200" s="18" t="s">
        <v>124</v>
      </c>
      <c r="BM200" s="176" t="s">
        <v>269</v>
      </c>
    </row>
    <row r="201" s="2" customFormat="1" ht="24.15" customHeight="1">
      <c r="A201" s="37"/>
      <c r="B201" s="164"/>
      <c r="C201" s="165" t="s">
        <v>270</v>
      </c>
      <c r="D201" s="165" t="s">
        <v>119</v>
      </c>
      <c r="E201" s="166" t="s">
        <v>271</v>
      </c>
      <c r="F201" s="167" t="s">
        <v>272</v>
      </c>
      <c r="G201" s="168" t="s">
        <v>122</v>
      </c>
      <c r="H201" s="169">
        <v>288</v>
      </c>
      <c r="I201" s="170"/>
      <c r="J201" s="171">
        <f>ROUND(I201*H201,2)</f>
        <v>0</v>
      </c>
      <c r="K201" s="167" t="s">
        <v>123</v>
      </c>
      <c r="L201" s="38"/>
      <c r="M201" s="172" t="s">
        <v>1</v>
      </c>
      <c r="N201" s="173" t="s">
        <v>43</v>
      </c>
      <c r="O201" s="76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76" t="s">
        <v>124</v>
      </c>
      <c r="AT201" s="176" t="s">
        <v>119</v>
      </c>
      <c r="AU201" s="176" t="s">
        <v>85</v>
      </c>
      <c r="AY201" s="18" t="s">
        <v>117</v>
      </c>
      <c r="BE201" s="177">
        <f>IF(N201="základní",J201,0)</f>
        <v>0</v>
      </c>
      <c r="BF201" s="177">
        <f>IF(N201="snížená",J201,0)</f>
        <v>0</v>
      </c>
      <c r="BG201" s="177">
        <f>IF(N201="zákl. přenesená",J201,0)</f>
        <v>0</v>
      </c>
      <c r="BH201" s="177">
        <f>IF(N201="sníž. přenesená",J201,0)</f>
        <v>0</v>
      </c>
      <c r="BI201" s="177">
        <f>IF(N201="nulová",J201,0)</f>
        <v>0</v>
      </c>
      <c r="BJ201" s="18" t="s">
        <v>83</v>
      </c>
      <c r="BK201" s="177">
        <f>ROUND(I201*H201,2)</f>
        <v>0</v>
      </c>
      <c r="BL201" s="18" t="s">
        <v>124</v>
      </c>
      <c r="BM201" s="176" t="s">
        <v>273</v>
      </c>
    </row>
    <row r="202" s="2" customFormat="1" ht="37.8" customHeight="1">
      <c r="A202" s="37"/>
      <c r="B202" s="164"/>
      <c r="C202" s="165" t="s">
        <v>274</v>
      </c>
      <c r="D202" s="165" t="s">
        <v>119</v>
      </c>
      <c r="E202" s="166" t="s">
        <v>275</v>
      </c>
      <c r="F202" s="167" t="s">
        <v>276</v>
      </c>
      <c r="G202" s="168" t="s">
        <v>122</v>
      </c>
      <c r="H202" s="169">
        <v>288</v>
      </c>
      <c r="I202" s="170"/>
      <c r="J202" s="171">
        <f>ROUND(I202*H202,2)</f>
        <v>0</v>
      </c>
      <c r="K202" s="167" t="s">
        <v>1</v>
      </c>
      <c r="L202" s="38"/>
      <c r="M202" s="172" t="s">
        <v>1</v>
      </c>
      <c r="N202" s="173" t="s">
        <v>43</v>
      </c>
      <c r="O202" s="76"/>
      <c r="P202" s="174">
        <f>O202*H202</f>
        <v>0</v>
      </c>
      <c r="Q202" s="174">
        <v>0.050500000000000003</v>
      </c>
      <c r="R202" s="174">
        <f>Q202*H202</f>
        <v>14.544000000000001</v>
      </c>
      <c r="S202" s="174">
        <v>0</v>
      </c>
      <c r="T202" s="17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6" t="s">
        <v>124</v>
      </c>
      <c r="AT202" s="176" t="s">
        <v>119</v>
      </c>
      <c r="AU202" s="176" t="s">
        <v>85</v>
      </c>
      <c r="AY202" s="18" t="s">
        <v>117</v>
      </c>
      <c r="BE202" s="177">
        <f>IF(N202="základní",J202,0)</f>
        <v>0</v>
      </c>
      <c r="BF202" s="177">
        <f>IF(N202="snížená",J202,0)</f>
        <v>0</v>
      </c>
      <c r="BG202" s="177">
        <f>IF(N202="zákl. přenesená",J202,0)</f>
        <v>0</v>
      </c>
      <c r="BH202" s="177">
        <f>IF(N202="sníž. přenesená",J202,0)</f>
        <v>0</v>
      </c>
      <c r="BI202" s="177">
        <f>IF(N202="nulová",J202,0)</f>
        <v>0</v>
      </c>
      <c r="BJ202" s="18" t="s">
        <v>83</v>
      </c>
      <c r="BK202" s="177">
        <f>ROUND(I202*H202,2)</f>
        <v>0</v>
      </c>
      <c r="BL202" s="18" t="s">
        <v>124</v>
      </c>
      <c r="BM202" s="176" t="s">
        <v>277</v>
      </c>
    </row>
    <row r="203" s="14" customFormat="1">
      <c r="A203" s="14"/>
      <c r="B203" s="187"/>
      <c r="C203" s="14"/>
      <c r="D203" s="179" t="s">
        <v>126</v>
      </c>
      <c r="E203" s="188" t="s">
        <v>1</v>
      </c>
      <c r="F203" s="189" t="s">
        <v>263</v>
      </c>
      <c r="G203" s="14"/>
      <c r="H203" s="188" t="s">
        <v>1</v>
      </c>
      <c r="I203" s="190"/>
      <c r="J203" s="14"/>
      <c r="K203" s="14"/>
      <c r="L203" s="187"/>
      <c r="M203" s="191"/>
      <c r="N203" s="192"/>
      <c r="O203" s="192"/>
      <c r="P203" s="192"/>
      <c r="Q203" s="192"/>
      <c r="R203" s="192"/>
      <c r="S203" s="192"/>
      <c r="T203" s="19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88" t="s">
        <v>126</v>
      </c>
      <c r="AU203" s="188" t="s">
        <v>85</v>
      </c>
      <c r="AV203" s="14" t="s">
        <v>83</v>
      </c>
      <c r="AW203" s="14" t="s">
        <v>34</v>
      </c>
      <c r="AX203" s="14" t="s">
        <v>78</v>
      </c>
      <c r="AY203" s="188" t="s">
        <v>117</v>
      </c>
    </row>
    <row r="204" s="14" customFormat="1">
      <c r="A204" s="14"/>
      <c r="B204" s="187"/>
      <c r="C204" s="14"/>
      <c r="D204" s="179" t="s">
        <v>126</v>
      </c>
      <c r="E204" s="188" t="s">
        <v>1</v>
      </c>
      <c r="F204" s="189" t="s">
        <v>184</v>
      </c>
      <c r="G204" s="14"/>
      <c r="H204" s="188" t="s">
        <v>1</v>
      </c>
      <c r="I204" s="190"/>
      <c r="J204" s="14"/>
      <c r="K204" s="14"/>
      <c r="L204" s="187"/>
      <c r="M204" s="191"/>
      <c r="N204" s="192"/>
      <c r="O204" s="192"/>
      <c r="P204" s="192"/>
      <c r="Q204" s="192"/>
      <c r="R204" s="192"/>
      <c r="S204" s="192"/>
      <c r="T204" s="19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88" t="s">
        <v>126</v>
      </c>
      <c r="AU204" s="188" t="s">
        <v>85</v>
      </c>
      <c r="AV204" s="14" t="s">
        <v>83</v>
      </c>
      <c r="AW204" s="14" t="s">
        <v>34</v>
      </c>
      <c r="AX204" s="14" t="s">
        <v>78</v>
      </c>
      <c r="AY204" s="188" t="s">
        <v>117</v>
      </c>
    </row>
    <row r="205" s="13" customFormat="1">
      <c r="A205" s="13"/>
      <c r="B205" s="178"/>
      <c r="C205" s="13"/>
      <c r="D205" s="179" t="s">
        <v>126</v>
      </c>
      <c r="E205" s="180" t="s">
        <v>1</v>
      </c>
      <c r="F205" s="181" t="s">
        <v>265</v>
      </c>
      <c r="G205" s="13"/>
      <c r="H205" s="182">
        <v>288</v>
      </c>
      <c r="I205" s="183"/>
      <c r="J205" s="13"/>
      <c r="K205" s="13"/>
      <c r="L205" s="178"/>
      <c r="M205" s="184"/>
      <c r="N205" s="185"/>
      <c r="O205" s="185"/>
      <c r="P205" s="185"/>
      <c r="Q205" s="185"/>
      <c r="R205" s="185"/>
      <c r="S205" s="185"/>
      <c r="T205" s="18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0" t="s">
        <v>126</v>
      </c>
      <c r="AU205" s="180" t="s">
        <v>85</v>
      </c>
      <c r="AV205" s="13" t="s">
        <v>85</v>
      </c>
      <c r="AW205" s="13" t="s">
        <v>34</v>
      </c>
      <c r="AX205" s="13" t="s">
        <v>78</v>
      </c>
      <c r="AY205" s="180" t="s">
        <v>117</v>
      </c>
    </row>
    <row r="206" s="15" customFormat="1">
      <c r="A206" s="15"/>
      <c r="B206" s="194"/>
      <c r="C206" s="15"/>
      <c r="D206" s="179" t="s">
        <v>126</v>
      </c>
      <c r="E206" s="195" t="s">
        <v>1</v>
      </c>
      <c r="F206" s="196" t="s">
        <v>140</v>
      </c>
      <c r="G206" s="15"/>
      <c r="H206" s="197">
        <v>288</v>
      </c>
      <c r="I206" s="198"/>
      <c r="J206" s="15"/>
      <c r="K206" s="15"/>
      <c r="L206" s="194"/>
      <c r="M206" s="199"/>
      <c r="N206" s="200"/>
      <c r="O206" s="200"/>
      <c r="P206" s="200"/>
      <c r="Q206" s="200"/>
      <c r="R206" s="200"/>
      <c r="S206" s="200"/>
      <c r="T206" s="20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195" t="s">
        <v>126</v>
      </c>
      <c r="AU206" s="195" t="s">
        <v>85</v>
      </c>
      <c r="AV206" s="15" t="s">
        <v>124</v>
      </c>
      <c r="AW206" s="15" t="s">
        <v>34</v>
      </c>
      <c r="AX206" s="15" t="s">
        <v>83</v>
      </c>
      <c r="AY206" s="195" t="s">
        <v>117</v>
      </c>
    </row>
    <row r="207" s="2" customFormat="1" ht="24.15" customHeight="1">
      <c r="A207" s="37"/>
      <c r="B207" s="164"/>
      <c r="C207" s="165" t="s">
        <v>278</v>
      </c>
      <c r="D207" s="165" t="s">
        <v>119</v>
      </c>
      <c r="E207" s="166" t="s">
        <v>279</v>
      </c>
      <c r="F207" s="167" t="s">
        <v>280</v>
      </c>
      <c r="G207" s="168" t="s">
        <v>281</v>
      </c>
      <c r="H207" s="169">
        <v>160</v>
      </c>
      <c r="I207" s="170"/>
      <c r="J207" s="171">
        <f>ROUND(I207*H207,2)</f>
        <v>0</v>
      </c>
      <c r="K207" s="167" t="s">
        <v>1</v>
      </c>
      <c r="L207" s="38"/>
      <c r="M207" s="172" t="s">
        <v>1</v>
      </c>
      <c r="N207" s="173" t="s">
        <v>43</v>
      </c>
      <c r="O207" s="76"/>
      <c r="P207" s="174">
        <f>O207*H207</f>
        <v>0</v>
      </c>
      <c r="Q207" s="174">
        <v>1.0000000000000001E-05</v>
      </c>
      <c r="R207" s="174">
        <f>Q207*H207</f>
        <v>0.0016000000000000001</v>
      </c>
      <c r="S207" s="174">
        <v>0</v>
      </c>
      <c r="T207" s="17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76" t="s">
        <v>124</v>
      </c>
      <c r="AT207" s="176" t="s">
        <v>119</v>
      </c>
      <c r="AU207" s="176" t="s">
        <v>85</v>
      </c>
      <c r="AY207" s="18" t="s">
        <v>117</v>
      </c>
      <c r="BE207" s="177">
        <f>IF(N207="základní",J207,0)</f>
        <v>0</v>
      </c>
      <c r="BF207" s="177">
        <f>IF(N207="snížená",J207,0)</f>
        <v>0</v>
      </c>
      <c r="BG207" s="177">
        <f>IF(N207="zákl. přenesená",J207,0)</f>
        <v>0</v>
      </c>
      <c r="BH207" s="177">
        <f>IF(N207="sníž. přenesená",J207,0)</f>
        <v>0</v>
      </c>
      <c r="BI207" s="177">
        <f>IF(N207="nulová",J207,0)</f>
        <v>0</v>
      </c>
      <c r="BJ207" s="18" t="s">
        <v>83</v>
      </c>
      <c r="BK207" s="177">
        <f>ROUND(I207*H207,2)</f>
        <v>0</v>
      </c>
      <c r="BL207" s="18" t="s">
        <v>124</v>
      </c>
      <c r="BM207" s="176" t="s">
        <v>282</v>
      </c>
    </row>
    <row r="208" s="13" customFormat="1">
      <c r="A208" s="13"/>
      <c r="B208" s="178"/>
      <c r="C208" s="13"/>
      <c r="D208" s="179" t="s">
        <v>126</v>
      </c>
      <c r="E208" s="180" t="s">
        <v>1</v>
      </c>
      <c r="F208" s="181" t="s">
        <v>283</v>
      </c>
      <c r="G208" s="13"/>
      <c r="H208" s="182">
        <v>160</v>
      </c>
      <c r="I208" s="183"/>
      <c r="J208" s="13"/>
      <c r="K208" s="13"/>
      <c r="L208" s="178"/>
      <c r="M208" s="184"/>
      <c r="N208" s="185"/>
      <c r="O208" s="185"/>
      <c r="P208" s="185"/>
      <c r="Q208" s="185"/>
      <c r="R208" s="185"/>
      <c r="S208" s="185"/>
      <c r="T208" s="18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0" t="s">
        <v>126</v>
      </c>
      <c r="AU208" s="180" t="s">
        <v>85</v>
      </c>
      <c r="AV208" s="13" t="s">
        <v>85</v>
      </c>
      <c r="AW208" s="13" t="s">
        <v>34</v>
      </c>
      <c r="AX208" s="13" t="s">
        <v>83</v>
      </c>
      <c r="AY208" s="180" t="s">
        <v>117</v>
      </c>
    </row>
    <row r="209" s="12" customFormat="1" ht="22.8" customHeight="1">
      <c r="A209" s="12"/>
      <c r="B209" s="151"/>
      <c r="C209" s="12"/>
      <c r="D209" s="152" t="s">
        <v>77</v>
      </c>
      <c r="E209" s="162" t="s">
        <v>167</v>
      </c>
      <c r="F209" s="162" t="s">
        <v>284</v>
      </c>
      <c r="G209" s="12"/>
      <c r="H209" s="12"/>
      <c r="I209" s="154"/>
      <c r="J209" s="163">
        <f>BK209</f>
        <v>0</v>
      </c>
      <c r="K209" s="12"/>
      <c r="L209" s="151"/>
      <c r="M209" s="156"/>
      <c r="N209" s="157"/>
      <c r="O209" s="157"/>
      <c r="P209" s="158">
        <f>SUM(P210:P219)</f>
        <v>0</v>
      </c>
      <c r="Q209" s="157"/>
      <c r="R209" s="158">
        <f>SUM(R210:R219)</f>
        <v>0.0086400000000000001</v>
      </c>
      <c r="S209" s="157"/>
      <c r="T209" s="159">
        <f>SUM(T210:T219)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52" t="s">
        <v>83</v>
      </c>
      <c r="AT209" s="160" t="s">
        <v>77</v>
      </c>
      <c r="AU209" s="160" t="s">
        <v>83</v>
      </c>
      <c r="AY209" s="152" t="s">
        <v>117</v>
      </c>
      <c r="BK209" s="161">
        <f>SUM(BK210:BK219)</f>
        <v>0</v>
      </c>
    </row>
    <row r="210" s="2" customFormat="1" ht="24.15" customHeight="1">
      <c r="A210" s="37"/>
      <c r="B210" s="164"/>
      <c r="C210" s="165" t="s">
        <v>285</v>
      </c>
      <c r="D210" s="165" t="s">
        <v>119</v>
      </c>
      <c r="E210" s="166" t="s">
        <v>286</v>
      </c>
      <c r="F210" s="167" t="s">
        <v>287</v>
      </c>
      <c r="G210" s="168" t="s">
        <v>122</v>
      </c>
      <c r="H210" s="169">
        <v>24</v>
      </c>
      <c r="I210" s="170"/>
      <c r="J210" s="171">
        <f>ROUND(I210*H210,2)</f>
        <v>0</v>
      </c>
      <c r="K210" s="167" t="s">
        <v>1</v>
      </c>
      <c r="L210" s="38"/>
      <c r="M210" s="172" t="s">
        <v>1</v>
      </c>
      <c r="N210" s="173" t="s">
        <v>43</v>
      </c>
      <c r="O210" s="76"/>
      <c r="P210" s="174">
        <f>O210*H210</f>
        <v>0</v>
      </c>
      <c r="Q210" s="174">
        <v>0.00036000000000000002</v>
      </c>
      <c r="R210" s="174">
        <f>Q210*H210</f>
        <v>0.0086400000000000001</v>
      </c>
      <c r="S210" s="174">
        <v>0</v>
      </c>
      <c r="T210" s="17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76" t="s">
        <v>124</v>
      </c>
      <c r="AT210" s="176" t="s">
        <v>119</v>
      </c>
      <c r="AU210" s="176" t="s">
        <v>85</v>
      </c>
      <c r="AY210" s="18" t="s">
        <v>117</v>
      </c>
      <c r="BE210" s="177">
        <f>IF(N210="základní",J210,0)</f>
        <v>0</v>
      </c>
      <c r="BF210" s="177">
        <f>IF(N210="snížená",J210,0)</f>
        <v>0</v>
      </c>
      <c r="BG210" s="177">
        <f>IF(N210="zákl. přenesená",J210,0)</f>
        <v>0</v>
      </c>
      <c r="BH210" s="177">
        <f>IF(N210="sníž. přenesená",J210,0)</f>
        <v>0</v>
      </c>
      <c r="BI210" s="177">
        <f>IF(N210="nulová",J210,0)</f>
        <v>0</v>
      </c>
      <c r="BJ210" s="18" t="s">
        <v>83</v>
      </c>
      <c r="BK210" s="177">
        <f>ROUND(I210*H210,2)</f>
        <v>0</v>
      </c>
      <c r="BL210" s="18" t="s">
        <v>124</v>
      </c>
      <c r="BM210" s="176" t="s">
        <v>288</v>
      </c>
    </row>
    <row r="211" s="14" customFormat="1">
      <c r="A211" s="14"/>
      <c r="B211" s="187"/>
      <c r="C211" s="14"/>
      <c r="D211" s="179" t="s">
        <v>126</v>
      </c>
      <c r="E211" s="188" t="s">
        <v>1</v>
      </c>
      <c r="F211" s="189" t="s">
        <v>289</v>
      </c>
      <c r="G211" s="14"/>
      <c r="H211" s="188" t="s">
        <v>1</v>
      </c>
      <c r="I211" s="190"/>
      <c r="J211" s="14"/>
      <c r="K211" s="14"/>
      <c r="L211" s="187"/>
      <c r="M211" s="191"/>
      <c r="N211" s="192"/>
      <c r="O211" s="192"/>
      <c r="P211" s="192"/>
      <c r="Q211" s="192"/>
      <c r="R211" s="192"/>
      <c r="S211" s="192"/>
      <c r="T211" s="19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88" t="s">
        <v>126</v>
      </c>
      <c r="AU211" s="188" t="s">
        <v>85</v>
      </c>
      <c r="AV211" s="14" t="s">
        <v>83</v>
      </c>
      <c r="AW211" s="14" t="s">
        <v>34</v>
      </c>
      <c r="AX211" s="14" t="s">
        <v>78</v>
      </c>
      <c r="AY211" s="188" t="s">
        <v>117</v>
      </c>
    </row>
    <row r="212" s="14" customFormat="1">
      <c r="A212" s="14"/>
      <c r="B212" s="187"/>
      <c r="C212" s="14"/>
      <c r="D212" s="179" t="s">
        <v>126</v>
      </c>
      <c r="E212" s="188" t="s">
        <v>1</v>
      </c>
      <c r="F212" s="189" t="s">
        <v>144</v>
      </c>
      <c r="G212" s="14"/>
      <c r="H212" s="188" t="s">
        <v>1</v>
      </c>
      <c r="I212" s="190"/>
      <c r="J212" s="14"/>
      <c r="K212" s="14"/>
      <c r="L212" s="187"/>
      <c r="M212" s="191"/>
      <c r="N212" s="192"/>
      <c r="O212" s="192"/>
      <c r="P212" s="192"/>
      <c r="Q212" s="192"/>
      <c r="R212" s="192"/>
      <c r="S212" s="192"/>
      <c r="T212" s="19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88" t="s">
        <v>126</v>
      </c>
      <c r="AU212" s="188" t="s">
        <v>85</v>
      </c>
      <c r="AV212" s="14" t="s">
        <v>83</v>
      </c>
      <c r="AW212" s="14" t="s">
        <v>34</v>
      </c>
      <c r="AX212" s="14" t="s">
        <v>78</v>
      </c>
      <c r="AY212" s="188" t="s">
        <v>117</v>
      </c>
    </row>
    <row r="213" s="13" customFormat="1">
      <c r="A213" s="13"/>
      <c r="B213" s="178"/>
      <c r="C213" s="13"/>
      <c r="D213" s="179" t="s">
        <v>126</v>
      </c>
      <c r="E213" s="180" t="s">
        <v>1</v>
      </c>
      <c r="F213" s="181" t="s">
        <v>290</v>
      </c>
      <c r="G213" s="13"/>
      <c r="H213" s="182">
        <v>24</v>
      </c>
      <c r="I213" s="183"/>
      <c r="J213" s="13"/>
      <c r="K213" s="13"/>
      <c r="L213" s="178"/>
      <c r="M213" s="184"/>
      <c r="N213" s="185"/>
      <c r="O213" s="185"/>
      <c r="P213" s="185"/>
      <c r="Q213" s="185"/>
      <c r="R213" s="185"/>
      <c r="S213" s="185"/>
      <c r="T213" s="18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0" t="s">
        <v>126</v>
      </c>
      <c r="AU213" s="180" t="s">
        <v>85</v>
      </c>
      <c r="AV213" s="13" t="s">
        <v>85</v>
      </c>
      <c r="AW213" s="13" t="s">
        <v>34</v>
      </c>
      <c r="AX213" s="13" t="s">
        <v>78</v>
      </c>
      <c r="AY213" s="180" t="s">
        <v>117</v>
      </c>
    </row>
    <row r="214" s="15" customFormat="1">
      <c r="A214" s="15"/>
      <c r="B214" s="194"/>
      <c r="C214" s="15"/>
      <c r="D214" s="179" t="s">
        <v>126</v>
      </c>
      <c r="E214" s="195" t="s">
        <v>1</v>
      </c>
      <c r="F214" s="196" t="s">
        <v>140</v>
      </c>
      <c r="G214" s="15"/>
      <c r="H214" s="197">
        <v>24</v>
      </c>
      <c r="I214" s="198"/>
      <c r="J214" s="15"/>
      <c r="K214" s="15"/>
      <c r="L214" s="194"/>
      <c r="M214" s="199"/>
      <c r="N214" s="200"/>
      <c r="O214" s="200"/>
      <c r="P214" s="200"/>
      <c r="Q214" s="200"/>
      <c r="R214" s="200"/>
      <c r="S214" s="200"/>
      <c r="T214" s="20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195" t="s">
        <v>126</v>
      </c>
      <c r="AU214" s="195" t="s">
        <v>85</v>
      </c>
      <c r="AV214" s="15" t="s">
        <v>124</v>
      </c>
      <c r="AW214" s="15" t="s">
        <v>34</v>
      </c>
      <c r="AX214" s="15" t="s">
        <v>83</v>
      </c>
      <c r="AY214" s="195" t="s">
        <v>117</v>
      </c>
    </row>
    <row r="215" s="2" customFormat="1" ht="16.5" customHeight="1">
      <c r="A215" s="37"/>
      <c r="B215" s="164"/>
      <c r="C215" s="165" t="s">
        <v>291</v>
      </c>
      <c r="D215" s="165" t="s">
        <v>119</v>
      </c>
      <c r="E215" s="166" t="s">
        <v>292</v>
      </c>
      <c r="F215" s="167" t="s">
        <v>293</v>
      </c>
      <c r="G215" s="168" t="s">
        <v>122</v>
      </c>
      <c r="H215" s="169">
        <v>96</v>
      </c>
      <c r="I215" s="170"/>
      <c r="J215" s="171">
        <f>ROUND(I215*H215,2)</f>
        <v>0</v>
      </c>
      <c r="K215" s="167" t="s">
        <v>123</v>
      </c>
      <c r="L215" s="38"/>
      <c r="M215" s="172" t="s">
        <v>1</v>
      </c>
      <c r="N215" s="173" t="s">
        <v>43</v>
      </c>
      <c r="O215" s="76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76" t="s">
        <v>124</v>
      </c>
      <c r="AT215" s="176" t="s">
        <v>119</v>
      </c>
      <c r="AU215" s="176" t="s">
        <v>85</v>
      </c>
      <c r="AY215" s="18" t="s">
        <v>117</v>
      </c>
      <c r="BE215" s="177">
        <f>IF(N215="základní",J215,0)</f>
        <v>0</v>
      </c>
      <c r="BF215" s="177">
        <f>IF(N215="snížená",J215,0)</f>
        <v>0</v>
      </c>
      <c r="BG215" s="177">
        <f>IF(N215="zákl. přenesená",J215,0)</f>
        <v>0</v>
      </c>
      <c r="BH215" s="177">
        <f>IF(N215="sníž. přenesená",J215,0)</f>
        <v>0</v>
      </c>
      <c r="BI215" s="177">
        <f>IF(N215="nulová",J215,0)</f>
        <v>0</v>
      </c>
      <c r="BJ215" s="18" t="s">
        <v>83</v>
      </c>
      <c r="BK215" s="177">
        <f>ROUND(I215*H215,2)</f>
        <v>0</v>
      </c>
      <c r="BL215" s="18" t="s">
        <v>124</v>
      </c>
      <c r="BM215" s="176" t="s">
        <v>294</v>
      </c>
    </row>
    <row r="216" s="13" customFormat="1">
      <c r="A216" s="13"/>
      <c r="B216" s="178"/>
      <c r="C216" s="13"/>
      <c r="D216" s="179" t="s">
        <v>126</v>
      </c>
      <c r="E216" s="180" t="s">
        <v>1</v>
      </c>
      <c r="F216" s="181" t="s">
        <v>295</v>
      </c>
      <c r="G216" s="13"/>
      <c r="H216" s="182">
        <v>96</v>
      </c>
      <c r="I216" s="183"/>
      <c r="J216" s="13"/>
      <c r="K216" s="13"/>
      <c r="L216" s="178"/>
      <c r="M216" s="184"/>
      <c r="N216" s="185"/>
      <c r="O216" s="185"/>
      <c r="P216" s="185"/>
      <c r="Q216" s="185"/>
      <c r="R216" s="185"/>
      <c r="S216" s="185"/>
      <c r="T216" s="18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0" t="s">
        <v>126</v>
      </c>
      <c r="AU216" s="180" t="s">
        <v>85</v>
      </c>
      <c r="AV216" s="13" t="s">
        <v>85</v>
      </c>
      <c r="AW216" s="13" t="s">
        <v>34</v>
      </c>
      <c r="AX216" s="13" t="s">
        <v>78</v>
      </c>
      <c r="AY216" s="180" t="s">
        <v>117</v>
      </c>
    </row>
    <row r="217" s="15" customFormat="1">
      <c r="A217" s="15"/>
      <c r="B217" s="194"/>
      <c r="C217" s="15"/>
      <c r="D217" s="179" t="s">
        <v>126</v>
      </c>
      <c r="E217" s="195" t="s">
        <v>1</v>
      </c>
      <c r="F217" s="196" t="s">
        <v>140</v>
      </c>
      <c r="G217" s="15"/>
      <c r="H217" s="197">
        <v>96</v>
      </c>
      <c r="I217" s="198"/>
      <c r="J217" s="15"/>
      <c r="K217" s="15"/>
      <c r="L217" s="194"/>
      <c r="M217" s="199"/>
      <c r="N217" s="200"/>
      <c r="O217" s="200"/>
      <c r="P217" s="200"/>
      <c r="Q217" s="200"/>
      <c r="R217" s="200"/>
      <c r="S217" s="200"/>
      <c r="T217" s="20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195" t="s">
        <v>126</v>
      </c>
      <c r="AU217" s="195" t="s">
        <v>85</v>
      </c>
      <c r="AV217" s="15" t="s">
        <v>124</v>
      </c>
      <c r="AW217" s="15" t="s">
        <v>34</v>
      </c>
      <c r="AX217" s="15" t="s">
        <v>83</v>
      </c>
      <c r="AY217" s="195" t="s">
        <v>117</v>
      </c>
    </row>
    <row r="218" s="2" customFormat="1" ht="24.15" customHeight="1">
      <c r="A218" s="37"/>
      <c r="B218" s="164"/>
      <c r="C218" s="202" t="s">
        <v>296</v>
      </c>
      <c r="D218" s="202" t="s">
        <v>168</v>
      </c>
      <c r="E218" s="203" t="s">
        <v>297</v>
      </c>
      <c r="F218" s="204" t="s">
        <v>298</v>
      </c>
      <c r="G218" s="205" t="s">
        <v>122</v>
      </c>
      <c r="H218" s="206">
        <v>100.8</v>
      </c>
      <c r="I218" s="207"/>
      <c r="J218" s="208">
        <f>ROUND(I218*H218,2)</f>
        <v>0</v>
      </c>
      <c r="K218" s="204" t="s">
        <v>1</v>
      </c>
      <c r="L218" s="209"/>
      <c r="M218" s="210" t="s">
        <v>1</v>
      </c>
      <c r="N218" s="211" t="s">
        <v>43</v>
      </c>
      <c r="O218" s="76"/>
      <c r="P218" s="174">
        <f>O218*H218</f>
        <v>0</v>
      </c>
      <c r="Q218" s="174">
        <v>0</v>
      </c>
      <c r="R218" s="174">
        <f>Q218*H218</f>
        <v>0</v>
      </c>
      <c r="S218" s="174">
        <v>0</v>
      </c>
      <c r="T218" s="17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76" t="s">
        <v>162</v>
      </c>
      <c r="AT218" s="176" t="s">
        <v>168</v>
      </c>
      <c r="AU218" s="176" t="s">
        <v>85</v>
      </c>
      <c r="AY218" s="18" t="s">
        <v>117</v>
      </c>
      <c r="BE218" s="177">
        <f>IF(N218="základní",J218,0)</f>
        <v>0</v>
      </c>
      <c r="BF218" s="177">
        <f>IF(N218="snížená",J218,0)</f>
        <v>0</v>
      </c>
      <c r="BG218" s="177">
        <f>IF(N218="zákl. přenesená",J218,0)</f>
        <v>0</v>
      </c>
      <c r="BH218" s="177">
        <f>IF(N218="sníž. přenesená",J218,0)</f>
        <v>0</v>
      </c>
      <c r="BI218" s="177">
        <f>IF(N218="nulová",J218,0)</f>
        <v>0</v>
      </c>
      <c r="BJ218" s="18" t="s">
        <v>83</v>
      </c>
      <c r="BK218" s="177">
        <f>ROUND(I218*H218,2)</f>
        <v>0</v>
      </c>
      <c r="BL218" s="18" t="s">
        <v>124</v>
      </c>
      <c r="BM218" s="176" t="s">
        <v>299</v>
      </c>
    </row>
    <row r="219" s="13" customFormat="1">
      <c r="A219" s="13"/>
      <c r="B219" s="178"/>
      <c r="C219" s="13"/>
      <c r="D219" s="179" t="s">
        <v>126</v>
      </c>
      <c r="E219" s="180" t="s">
        <v>1</v>
      </c>
      <c r="F219" s="181" t="s">
        <v>300</v>
      </c>
      <c r="G219" s="13"/>
      <c r="H219" s="182">
        <v>100.8</v>
      </c>
      <c r="I219" s="183"/>
      <c r="J219" s="13"/>
      <c r="K219" s="13"/>
      <c r="L219" s="178"/>
      <c r="M219" s="184"/>
      <c r="N219" s="185"/>
      <c r="O219" s="185"/>
      <c r="P219" s="185"/>
      <c r="Q219" s="185"/>
      <c r="R219" s="185"/>
      <c r="S219" s="185"/>
      <c r="T219" s="18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0" t="s">
        <v>126</v>
      </c>
      <c r="AU219" s="180" t="s">
        <v>85</v>
      </c>
      <c r="AV219" s="13" t="s">
        <v>85</v>
      </c>
      <c r="AW219" s="13" t="s">
        <v>34</v>
      </c>
      <c r="AX219" s="13" t="s">
        <v>83</v>
      </c>
      <c r="AY219" s="180" t="s">
        <v>117</v>
      </c>
    </row>
    <row r="220" s="12" customFormat="1" ht="22.8" customHeight="1">
      <c r="A220" s="12"/>
      <c r="B220" s="151"/>
      <c r="C220" s="12"/>
      <c r="D220" s="152" t="s">
        <v>77</v>
      </c>
      <c r="E220" s="162" t="s">
        <v>301</v>
      </c>
      <c r="F220" s="162" t="s">
        <v>302</v>
      </c>
      <c r="G220" s="12"/>
      <c r="H220" s="12"/>
      <c r="I220" s="154"/>
      <c r="J220" s="163">
        <f>BK220</f>
        <v>0</v>
      </c>
      <c r="K220" s="12"/>
      <c r="L220" s="151"/>
      <c r="M220" s="156"/>
      <c r="N220" s="157"/>
      <c r="O220" s="157"/>
      <c r="P220" s="158">
        <f>SUM(P221:P223)</f>
        <v>0</v>
      </c>
      <c r="Q220" s="157"/>
      <c r="R220" s="158">
        <f>SUM(R221:R223)</f>
        <v>0</v>
      </c>
      <c r="S220" s="157"/>
      <c r="T220" s="159">
        <f>SUM(T221:T223)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52" t="s">
        <v>83</v>
      </c>
      <c r="AT220" s="160" t="s">
        <v>77</v>
      </c>
      <c r="AU220" s="160" t="s">
        <v>83</v>
      </c>
      <c r="AY220" s="152" t="s">
        <v>117</v>
      </c>
      <c r="BK220" s="161">
        <f>SUM(BK221:BK223)</f>
        <v>0</v>
      </c>
    </row>
    <row r="221" s="2" customFormat="1" ht="16.5" customHeight="1">
      <c r="A221" s="37"/>
      <c r="B221" s="164"/>
      <c r="C221" s="165" t="s">
        <v>303</v>
      </c>
      <c r="D221" s="165" t="s">
        <v>119</v>
      </c>
      <c r="E221" s="166" t="s">
        <v>304</v>
      </c>
      <c r="F221" s="167" t="s">
        <v>305</v>
      </c>
      <c r="G221" s="168" t="s">
        <v>159</v>
      </c>
      <c r="H221" s="169">
        <v>172.80000000000001</v>
      </c>
      <c r="I221" s="170"/>
      <c r="J221" s="171">
        <f>ROUND(I221*H221,2)</f>
        <v>0</v>
      </c>
      <c r="K221" s="167" t="s">
        <v>1</v>
      </c>
      <c r="L221" s="38"/>
      <c r="M221" s="172" t="s">
        <v>1</v>
      </c>
      <c r="N221" s="173" t="s">
        <v>43</v>
      </c>
      <c r="O221" s="76"/>
      <c r="P221" s="174">
        <f>O221*H221</f>
        <v>0</v>
      </c>
      <c r="Q221" s="174">
        <v>0</v>
      </c>
      <c r="R221" s="174">
        <f>Q221*H221</f>
        <v>0</v>
      </c>
      <c r="S221" s="174">
        <v>0</v>
      </c>
      <c r="T221" s="17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76" t="s">
        <v>124</v>
      </c>
      <c r="AT221" s="176" t="s">
        <v>119</v>
      </c>
      <c r="AU221" s="176" t="s">
        <v>85</v>
      </c>
      <c r="AY221" s="18" t="s">
        <v>117</v>
      </c>
      <c r="BE221" s="177">
        <f>IF(N221="základní",J221,0)</f>
        <v>0</v>
      </c>
      <c r="BF221" s="177">
        <f>IF(N221="snížená",J221,0)</f>
        <v>0</v>
      </c>
      <c r="BG221" s="177">
        <f>IF(N221="zákl. přenesená",J221,0)</f>
        <v>0</v>
      </c>
      <c r="BH221" s="177">
        <f>IF(N221="sníž. přenesená",J221,0)</f>
        <v>0</v>
      </c>
      <c r="BI221" s="177">
        <f>IF(N221="nulová",J221,0)</f>
        <v>0</v>
      </c>
      <c r="BJ221" s="18" t="s">
        <v>83</v>
      </c>
      <c r="BK221" s="177">
        <f>ROUND(I221*H221,2)</f>
        <v>0</v>
      </c>
      <c r="BL221" s="18" t="s">
        <v>124</v>
      </c>
      <c r="BM221" s="176" t="s">
        <v>306</v>
      </c>
    </row>
    <row r="222" s="14" customFormat="1">
      <c r="A222" s="14"/>
      <c r="B222" s="187"/>
      <c r="C222" s="14"/>
      <c r="D222" s="179" t="s">
        <v>126</v>
      </c>
      <c r="E222" s="188" t="s">
        <v>1</v>
      </c>
      <c r="F222" s="189" t="s">
        <v>307</v>
      </c>
      <c r="G222" s="14"/>
      <c r="H222" s="188" t="s">
        <v>1</v>
      </c>
      <c r="I222" s="190"/>
      <c r="J222" s="14"/>
      <c r="K222" s="14"/>
      <c r="L222" s="187"/>
      <c r="M222" s="191"/>
      <c r="N222" s="192"/>
      <c r="O222" s="192"/>
      <c r="P222" s="192"/>
      <c r="Q222" s="192"/>
      <c r="R222" s="192"/>
      <c r="S222" s="192"/>
      <c r="T222" s="19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88" t="s">
        <v>126</v>
      </c>
      <c r="AU222" s="188" t="s">
        <v>85</v>
      </c>
      <c r="AV222" s="14" t="s">
        <v>83</v>
      </c>
      <c r="AW222" s="14" t="s">
        <v>34</v>
      </c>
      <c r="AX222" s="14" t="s">
        <v>78</v>
      </c>
      <c r="AY222" s="188" t="s">
        <v>117</v>
      </c>
    </row>
    <row r="223" s="13" customFormat="1">
      <c r="A223" s="13"/>
      <c r="B223" s="178"/>
      <c r="C223" s="13"/>
      <c r="D223" s="179" t="s">
        <v>126</v>
      </c>
      <c r="E223" s="180" t="s">
        <v>1</v>
      </c>
      <c r="F223" s="181" t="s">
        <v>308</v>
      </c>
      <c r="G223" s="13"/>
      <c r="H223" s="182">
        <v>172.80000000000001</v>
      </c>
      <c r="I223" s="183"/>
      <c r="J223" s="13"/>
      <c r="K223" s="13"/>
      <c r="L223" s="178"/>
      <c r="M223" s="184"/>
      <c r="N223" s="185"/>
      <c r="O223" s="185"/>
      <c r="P223" s="185"/>
      <c r="Q223" s="185"/>
      <c r="R223" s="185"/>
      <c r="S223" s="185"/>
      <c r="T223" s="18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0" t="s">
        <v>126</v>
      </c>
      <c r="AU223" s="180" t="s">
        <v>85</v>
      </c>
      <c r="AV223" s="13" t="s">
        <v>85</v>
      </c>
      <c r="AW223" s="13" t="s">
        <v>34</v>
      </c>
      <c r="AX223" s="13" t="s">
        <v>83</v>
      </c>
      <c r="AY223" s="180" t="s">
        <v>117</v>
      </c>
    </row>
    <row r="224" s="12" customFormat="1" ht="22.8" customHeight="1">
      <c r="A224" s="12"/>
      <c r="B224" s="151"/>
      <c r="C224" s="12"/>
      <c r="D224" s="152" t="s">
        <v>77</v>
      </c>
      <c r="E224" s="162" t="s">
        <v>309</v>
      </c>
      <c r="F224" s="162" t="s">
        <v>310</v>
      </c>
      <c r="G224" s="12"/>
      <c r="H224" s="12"/>
      <c r="I224" s="154"/>
      <c r="J224" s="163">
        <f>BK224</f>
        <v>0</v>
      </c>
      <c r="K224" s="12"/>
      <c r="L224" s="151"/>
      <c r="M224" s="156"/>
      <c r="N224" s="157"/>
      <c r="O224" s="157"/>
      <c r="P224" s="158">
        <f>P225</f>
        <v>0</v>
      </c>
      <c r="Q224" s="157"/>
      <c r="R224" s="158">
        <f>R225</f>
        <v>0</v>
      </c>
      <c r="S224" s="157"/>
      <c r="T224" s="159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2" t="s">
        <v>83</v>
      </c>
      <c r="AT224" s="160" t="s">
        <v>77</v>
      </c>
      <c r="AU224" s="160" t="s">
        <v>83</v>
      </c>
      <c r="AY224" s="152" t="s">
        <v>117</v>
      </c>
      <c r="BK224" s="161">
        <f>BK225</f>
        <v>0</v>
      </c>
    </row>
    <row r="225" s="2" customFormat="1" ht="16.5" customHeight="1">
      <c r="A225" s="37"/>
      <c r="B225" s="164"/>
      <c r="C225" s="165" t="s">
        <v>311</v>
      </c>
      <c r="D225" s="165" t="s">
        <v>119</v>
      </c>
      <c r="E225" s="166" t="s">
        <v>312</v>
      </c>
      <c r="F225" s="167" t="s">
        <v>313</v>
      </c>
      <c r="G225" s="168" t="s">
        <v>159</v>
      </c>
      <c r="H225" s="169">
        <v>30.221</v>
      </c>
      <c r="I225" s="170"/>
      <c r="J225" s="171">
        <f>ROUND(I225*H225,2)</f>
        <v>0</v>
      </c>
      <c r="K225" s="167" t="s">
        <v>123</v>
      </c>
      <c r="L225" s="38"/>
      <c r="M225" s="172" t="s">
        <v>1</v>
      </c>
      <c r="N225" s="173" t="s">
        <v>43</v>
      </c>
      <c r="O225" s="76"/>
      <c r="P225" s="174">
        <f>O225*H225</f>
        <v>0</v>
      </c>
      <c r="Q225" s="174">
        <v>0</v>
      </c>
      <c r="R225" s="174">
        <f>Q225*H225</f>
        <v>0</v>
      </c>
      <c r="S225" s="174">
        <v>0</v>
      </c>
      <c r="T225" s="17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76" t="s">
        <v>124</v>
      </c>
      <c r="AT225" s="176" t="s">
        <v>119</v>
      </c>
      <c r="AU225" s="176" t="s">
        <v>85</v>
      </c>
      <c r="AY225" s="18" t="s">
        <v>117</v>
      </c>
      <c r="BE225" s="177">
        <f>IF(N225="základní",J225,0)</f>
        <v>0</v>
      </c>
      <c r="BF225" s="177">
        <f>IF(N225="snížená",J225,0)</f>
        <v>0</v>
      </c>
      <c r="BG225" s="177">
        <f>IF(N225="zákl. přenesená",J225,0)</f>
        <v>0</v>
      </c>
      <c r="BH225" s="177">
        <f>IF(N225="sníž. přenesená",J225,0)</f>
        <v>0</v>
      </c>
      <c r="BI225" s="177">
        <f>IF(N225="nulová",J225,0)</f>
        <v>0</v>
      </c>
      <c r="BJ225" s="18" t="s">
        <v>83</v>
      </c>
      <c r="BK225" s="177">
        <f>ROUND(I225*H225,2)</f>
        <v>0</v>
      </c>
      <c r="BL225" s="18" t="s">
        <v>124</v>
      </c>
      <c r="BM225" s="176" t="s">
        <v>314</v>
      </c>
    </row>
    <row r="226" s="12" customFormat="1" ht="25.92" customHeight="1">
      <c r="A226" s="12"/>
      <c r="B226" s="151"/>
      <c r="C226" s="12"/>
      <c r="D226" s="152" t="s">
        <v>77</v>
      </c>
      <c r="E226" s="153" t="s">
        <v>315</v>
      </c>
      <c r="F226" s="153" t="s">
        <v>316</v>
      </c>
      <c r="G226" s="12"/>
      <c r="H226" s="12"/>
      <c r="I226" s="154"/>
      <c r="J226" s="155">
        <f>BK226</f>
        <v>0</v>
      </c>
      <c r="K226" s="12"/>
      <c r="L226" s="151"/>
      <c r="M226" s="156"/>
      <c r="N226" s="157"/>
      <c r="O226" s="157"/>
      <c r="P226" s="158">
        <f>P227</f>
        <v>0</v>
      </c>
      <c r="Q226" s="157"/>
      <c r="R226" s="158">
        <f>R227</f>
        <v>0.0079183999999999991</v>
      </c>
      <c r="S226" s="157"/>
      <c r="T226" s="159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52" t="s">
        <v>85</v>
      </c>
      <c r="AT226" s="160" t="s">
        <v>77</v>
      </c>
      <c r="AU226" s="160" t="s">
        <v>78</v>
      </c>
      <c r="AY226" s="152" t="s">
        <v>117</v>
      </c>
      <c r="BK226" s="161">
        <f>BK227</f>
        <v>0</v>
      </c>
    </row>
    <row r="227" s="12" customFormat="1" ht="22.8" customHeight="1">
      <c r="A227" s="12"/>
      <c r="B227" s="151"/>
      <c r="C227" s="12"/>
      <c r="D227" s="152" t="s">
        <v>77</v>
      </c>
      <c r="E227" s="162" t="s">
        <v>317</v>
      </c>
      <c r="F227" s="162" t="s">
        <v>318</v>
      </c>
      <c r="G227" s="12"/>
      <c r="H227" s="12"/>
      <c r="I227" s="154"/>
      <c r="J227" s="163">
        <f>BK227</f>
        <v>0</v>
      </c>
      <c r="K227" s="12"/>
      <c r="L227" s="151"/>
      <c r="M227" s="156"/>
      <c r="N227" s="157"/>
      <c r="O227" s="157"/>
      <c r="P227" s="158">
        <f>SUM(P228:P244)</f>
        <v>0</v>
      </c>
      <c r="Q227" s="157"/>
      <c r="R227" s="158">
        <f>SUM(R228:R244)</f>
        <v>0.0079183999999999991</v>
      </c>
      <c r="S227" s="157"/>
      <c r="T227" s="159">
        <f>SUM(T228:T244)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2" t="s">
        <v>85</v>
      </c>
      <c r="AT227" s="160" t="s">
        <v>77</v>
      </c>
      <c r="AU227" s="160" t="s">
        <v>83</v>
      </c>
      <c r="AY227" s="152" t="s">
        <v>117</v>
      </c>
      <c r="BK227" s="161">
        <f>SUM(BK228:BK244)</f>
        <v>0</v>
      </c>
    </row>
    <row r="228" s="2" customFormat="1" ht="24.15" customHeight="1">
      <c r="A228" s="37"/>
      <c r="B228" s="164"/>
      <c r="C228" s="165" t="s">
        <v>319</v>
      </c>
      <c r="D228" s="165" t="s">
        <v>119</v>
      </c>
      <c r="E228" s="166" t="s">
        <v>320</v>
      </c>
      <c r="F228" s="167" t="s">
        <v>321</v>
      </c>
      <c r="G228" s="168" t="s">
        <v>216</v>
      </c>
      <c r="H228" s="169">
        <v>24</v>
      </c>
      <c r="I228" s="170"/>
      <c r="J228" s="171">
        <f>ROUND(I228*H228,2)</f>
        <v>0</v>
      </c>
      <c r="K228" s="167" t="s">
        <v>1</v>
      </c>
      <c r="L228" s="38"/>
      <c r="M228" s="172" t="s">
        <v>1</v>
      </c>
      <c r="N228" s="173" t="s">
        <v>43</v>
      </c>
      <c r="O228" s="76"/>
      <c r="P228" s="174">
        <f>O228*H228</f>
        <v>0</v>
      </c>
      <c r="Q228" s="174">
        <v>0</v>
      </c>
      <c r="R228" s="174">
        <f>Q228*H228</f>
        <v>0</v>
      </c>
      <c r="S228" s="174">
        <v>0</v>
      </c>
      <c r="T228" s="17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76" t="s">
        <v>202</v>
      </c>
      <c r="AT228" s="176" t="s">
        <v>119</v>
      </c>
      <c r="AU228" s="176" t="s">
        <v>85</v>
      </c>
      <c r="AY228" s="18" t="s">
        <v>117</v>
      </c>
      <c r="BE228" s="177">
        <f>IF(N228="základní",J228,0)</f>
        <v>0</v>
      </c>
      <c r="BF228" s="177">
        <f>IF(N228="snížená",J228,0)</f>
        <v>0</v>
      </c>
      <c r="BG228" s="177">
        <f>IF(N228="zákl. přenesená",J228,0)</f>
        <v>0</v>
      </c>
      <c r="BH228" s="177">
        <f>IF(N228="sníž. přenesená",J228,0)</f>
        <v>0</v>
      </c>
      <c r="BI228" s="177">
        <f>IF(N228="nulová",J228,0)</f>
        <v>0</v>
      </c>
      <c r="BJ228" s="18" t="s">
        <v>83</v>
      </c>
      <c r="BK228" s="177">
        <f>ROUND(I228*H228,2)</f>
        <v>0</v>
      </c>
      <c r="BL228" s="18" t="s">
        <v>202</v>
      </c>
      <c r="BM228" s="176" t="s">
        <v>322</v>
      </c>
    </row>
    <row r="229" s="14" customFormat="1">
      <c r="A229" s="14"/>
      <c r="B229" s="187"/>
      <c r="C229" s="14"/>
      <c r="D229" s="179" t="s">
        <v>126</v>
      </c>
      <c r="E229" s="188" t="s">
        <v>1</v>
      </c>
      <c r="F229" s="189" t="s">
        <v>323</v>
      </c>
      <c r="G229" s="14"/>
      <c r="H229" s="188" t="s">
        <v>1</v>
      </c>
      <c r="I229" s="190"/>
      <c r="J229" s="14"/>
      <c r="K229" s="14"/>
      <c r="L229" s="187"/>
      <c r="M229" s="191"/>
      <c r="N229" s="192"/>
      <c r="O229" s="192"/>
      <c r="P229" s="192"/>
      <c r="Q229" s="192"/>
      <c r="R229" s="192"/>
      <c r="S229" s="192"/>
      <c r="T229" s="19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88" t="s">
        <v>126</v>
      </c>
      <c r="AU229" s="188" t="s">
        <v>85</v>
      </c>
      <c r="AV229" s="14" t="s">
        <v>83</v>
      </c>
      <c r="AW229" s="14" t="s">
        <v>34</v>
      </c>
      <c r="AX229" s="14" t="s">
        <v>78</v>
      </c>
      <c r="AY229" s="188" t="s">
        <v>117</v>
      </c>
    </row>
    <row r="230" s="13" customFormat="1">
      <c r="A230" s="13"/>
      <c r="B230" s="178"/>
      <c r="C230" s="13"/>
      <c r="D230" s="179" t="s">
        <v>126</v>
      </c>
      <c r="E230" s="180" t="s">
        <v>1</v>
      </c>
      <c r="F230" s="181" t="s">
        <v>324</v>
      </c>
      <c r="G230" s="13"/>
      <c r="H230" s="182">
        <v>24</v>
      </c>
      <c r="I230" s="183"/>
      <c r="J230" s="13"/>
      <c r="K230" s="13"/>
      <c r="L230" s="178"/>
      <c r="M230" s="184"/>
      <c r="N230" s="185"/>
      <c r="O230" s="185"/>
      <c r="P230" s="185"/>
      <c r="Q230" s="185"/>
      <c r="R230" s="185"/>
      <c r="S230" s="185"/>
      <c r="T230" s="18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0" t="s">
        <v>126</v>
      </c>
      <c r="AU230" s="180" t="s">
        <v>85</v>
      </c>
      <c r="AV230" s="13" t="s">
        <v>85</v>
      </c>
      <c r="AW230" s="13" t="s">
        <v>34</v>
      </c>
      <c r="AX230" s="13" t="s">
        <v>78</v>
      </c>
      <c r="AY230" s="180" t="s">
        <v>117</v>
      </c>
    </row>
    <row r="231" s="15" customFormat="1">
      <c r="A231" s="15"/>
      <c r="B231" s="194"/>
      <c r="C231" s="15"/>
      <c r="D231" s="179" t="s">
        <v>126</v>
      </c>
      <c r="E231" s="195" t="s">
        <v>1</v>
      </c>
      <c r="F231" s="196" t="s">
        <v>140</v>
      </c>
      <c r="G231" s="15"/>
      <c r="H231" s="197">
        <v>24</v>
      </c>
      <c r="I231" s="198"/>
      <c r="J231" s="15"/>
      <c r="K231" s="15"/>
      <c r="L231" s="194"/>
      <c r="M231" s="199"/>
      <c r="N231" s="200"/>
      <c r="O231" s="200"/>
      <c r="P231" s="200"/>
      <c r="Q231" s="200"/>
      <c r="R231" s="200"/>
      <c r="S231" s="200"/>
      <c r="T231" s="20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195" t="s">
        <v>126</v>
      </c>
      <c r="AU231" s="195" t="s">
        <v>85</v>
      </c>
      <c r="AV231" s="15" t="s">
        <v>124</v>
      </c>
      <c r="AW231" s="15" t="s">
        <v>34</v>
      </c>
      <c r="AX231" s="15" t="s">
        <v>83</v>
      </c>
      <c r="AY231" s="195" t="s">
        <v>117</v>
      </c>
    </row>
    <row r="232" s="2" customFormat="1" ht="16.5" customHeight="1">
      <c r="A232" s="37"/>
      <c r="B232" s="164"/>
      <c r="C232" s="202" t="s">
        <v>325</v>
      </c>
      <c r="D232" s="202" t="s">
        <v>168</v>
      </c>
      <c r="E232" s="203" t="s">
        <v>326</v>
      </c>
      <c r="F232" s="204" t="s">
        <v>327</v>
      </c>
      <c r="G232" s="205" t="s">
        <v>216</v>
      </c>
      <c r="H232" s="206">
        <v>25.199999999999999</v>
      </c>
      <c r="I232" s="207"/>
      <c r="J232" s="208">
        <f>ROUND(I232*H232,2)</f>
        <v>0</v>
      </c>
      <c r="K232" s="204" t="s">
        <v>1</v>
      </c>
      <c r="L232" s="209"/>
      <c r="M232" s="210" t="s">
        <v>1</v>
      </c>
      <c r="N232" s="211" t="s">
        <v>43</v>
      </c>
      <c r="O232" s="76"/>
      <c r="P232" s="174">
        <f>O232*H232</f>
        <v>0</v>
      </c>
      <c r="Q232" s="174">
        <v>0</v>
      </c>
      <c r="R232" s="174">
        <f>Q232*H232</f>
        <v>0</v>
      </c>
      <c r="S232" s="174">
        <v>0</v>
      </c>
      <c r="T232" s="17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76" t="s">
        <v>285</v>
      </c>
      <c r="AT232" s="176" t="s">
        <v>168</v>
      </c>
      <c r="AU232" s="176" t="s">
        <v>85</v>
      </c>
      <c r="AY232" s="18" t="s">
        <v>117</v>
      </c>
      <c r="BE232" s="177">
        <f>IF(N232="základní",J232,0)</f>
        <v>0</v>
      </c>
      <c r="BF232" s="177">
        <f>IF(N232="snížená",J232,0)</f>
        <v>0</v>
      </c>
      <c r="BG232" s="177">
        <f>IF(N232="zákl. přenesená",J232,0)</f>
        <v>0</v>
      </c>
      <c r="BH232" s="177">
        <f>IF(N232="sníž. přenesená",J232,0)</f>
        <v>0</v>
      </c>
      <c r="BI232" s="177">
        <f>IF(N232="nulová",J232,0)</f>
        <v>0</v>
      </c>
      <c r="BJ232" s="18" t="s">
        <v>83</v>
      </c>
      <c r="BK232" s="177">
        <f>ROUND(I232*H232,2)</f>
        <v>0</v>
      </c>
      <c r="BL232" s="18" t="s">
        <v>202</v>
      </c>
      <c r="BM232" s="176" t="s">
        <v>328</v>
      </c>
    </row>
    <row r="233" s="13" customFormat="1">
      <c r="A233" s="13"/>
      <c r="B233" s="178"/>
      <c r="C233" s="13"/>
      <c r="D233" s="179" t="s">
        <v>126</v>
      </c>
      <c r="E233" s="180" t="s">
        <v>1</v>
      </c>
      <c r="F233" s="181" t="s">
        <v>329</v>
      </c>
      <c r="G233" s="13"/>
      <c r="H233" s="182">
        <v>25.199999999999999</v>
      </c>
      <c r="I233" s="183"/>
      <c r="J233" s="13"/>
      <c r="K233" s="13"/>
      <c r="L233" s="178"/>
      <c r="M233" s="184"/>
      <c r="N233" s="185"/>
      <c r="O233" s="185"/>
      <c r="P233" s="185"/>
      <c r="Q233" s="185"/>
      <c r="R233" s="185"/>
      <c r="S233" s="185"/>
      <c r="T233" s="18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0" t="s">
        <v>126</v>
      </c>
      <c r="AU233" s="180" t="s">
        <v>85</v>
      </c>
      <c r="AV233" s="13" t="s">
        <v>85</v>
      </c>
      <c r="AW233" s="13" t="s">
        <v>34</v>
      </c>
      <c r="AX233" s="13" t="s">
        <v>83</v>
      </c>
      <c r="AY233" s="180" t="s">
        <v>117</v>
      </c>
    </row>
    <row r="234" s="2" customFormat="1" ht="24.15" customHeight="1">
      <c r="A234" s="37"/>
      <c r="B234" s="164"/>
      <c r="C234" s="165" t="s">
        <v>330</v>
      </c>
      <c r="D234" s="165" t="s">
        <v>119</v>
      </c>
      <c r="E234" s="166" t="s">
        <v>331</v>
      </c>
      <c r="F234" s="167" t="s">
        <v>332</v>
      </c>
      <c r="G234" s="168" t="s">
        <v>171</v>
      </c>
      <c r="H234" s="169">
        <v>113.12000000000001</v>
      </c>
      <c r="I234" s="170"/>
      <c r="J234" s="171">
        <f>ROUND(I234*H234,2)</f>
        <v>0</v>
      </c>
      <c r="K234" s="167" t="s">
        <v>123</v>
      </c>
      <c r="L234" s="38"/>
      <c r="M234" s="172" t="s">
        <v>1</v>
      </c>
      <c r="N234" s="173" t="s">
        <v>43</v>
      </c>
      <c r="O234" s="76"/>
      <c r="P234" s="174">
        <f>O234*H234</f>
        <v>0</v>
      </c>
      <c r="Q234" s="174">
        <v>6.9999999999999994E-05</v>
      </c>
      <c r="R234" s="174">
        <f>Q234*H234</f>
        <v>0.0079183999999999991</v>
      </c>
      <c r="S234" s="174">
        <v>0</v>
      </c>
      <c r="T234" s="17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76" t="s">
        <v>202</v>
      </c>
      <c r="AT234" s="176" t="s">
        <v>119</v>
      </c>
      <c r="AU234" s="176" t="s">
        <v>85</v>
      </c>
      <c r="AY234" s="18" t="s">
        <v>117</v>
      </c>
      <c r="BE234" s="177">
        <f>IF(N234="základní",J234,0)</f>
        <v>0</v>
      </c>
      <c r="BF234" s="177">
        <f>IF(N234="snížená",J234,0)</f>
        <v>0</v>
      </c>
      <c r="BG234" s="177">
        <f>IF(N234="zákl. přenesená",J234,0)</f>
        <v>0</v>
      </c>
      <c r="BH234" s="177">
        <f>IF(N234="sníž. přenesená",J234,0)</f>
        <v>0</v>
      </c>
      <c r="BI234" s="177">
        <f>IF(N234="nulová",J234,0)</f>
        <v>0</v>
      </c>
      <c r="BJ234" s="18" t="s">
        <v>83</v>
      </c>
      <c r="BK234" s="177">
        <f>ROUND(I234*H234,2)</f>
        <v>0</v>
      </c>
      <c r="BL234" s="18" t="s">
        <v>202</v>
      </c>
      <c r="BM234" s="176" t="s">
        <v>333</v>
      </c>
    </row>
    <row r="235" s="14" customFormat="1">
      <c r="A235" s="14"/>
      <c r="B235" s="187"/>
      <c r="C235" s="14"/>
      <c r="D235" s="179" t="s">
        <v>126</v>
      </c>
      <c r="E235" s="188" t="s">
        <v>1</v>
      </c>
      <c r="F235" s="189" t="s">
        <v>334</v>
      </c>
      <c r="G235" s="14"/>
      <c r="H235" s="188" t="s">
        <v>1</v>
      </c>
      <c r="I235" s="190"/>
      <c r="J235" s="14"/>
      <c r="K235" s="14"/>
      <c r="L235" s="187"/>
      <c r="M235" s="191"/>
      <c r="N235" s="192"/>
      <c r="O235" s="192"/>
      <c r="P235" s="192"/>
      <c r="Q235" s="192"/>
      <c r="R235" s="192"/>
      <c r="S235" s="192"/>
      <c r="T235" s="19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88" t="s">
        <v>126</v>
      </c>
      <c r="AU235" s="188" t="s">
        <v>85</v>
      </c>
      <c r="AV235" s="14" t="s">
        <v>83</v>
      </c>
      <c r="AW235" s="14" t="s">
        <v>34</v>
      </c>
      <c r="AX235" s="14" t="s">
        <v>78</v>
      </c>
      <c r="AY235" s="188" t="s">
        <v>117</v>
      </c>
    </row>
    <row r="236" s="13" customFormat="1">
      <c r="A236" s="13"/>
      <c r="B236" s="178"/>
      <c r="C236" s="13"/>
      <c r="D236" s="179" t="s">
        <v>126</v>
      </c>
      <c r="E236" s="180" t="s">
        <v>1</v>
      </c>
      <c r="F236" s="181" t="s">
        <v>335</v>
      </c>
      <c r="G236" s="13"/>
      <c r="H236" s="182">
        <v>93.120000000000005</v>
      </c>
      <c r="I236" s="183"/>
      <c r="J236" s="13"/>
      <c r="K236" s="13"/>
      <c r="L236" s="178"/>
      <c r="M236" s="184"/>
      <c r="N236" s="185"/>
      <c r="O236" s="185"/>
      <c r="P236" s="185"/>
      <c r="Q236" s="185"/>
      <c r="R236" s="185"/>
      <c r="S236" s="185"/>
      <c r="T236" s="18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0" t="s">
        <v>126</v>
      </c>
      <c r="AU236" s="180" t="s">
        <v>85</v>
      </c>
      <c r="AV236" s="13" t="s">
        <v>85</v>
      </c>
      <c r="AW236" s="13" t="s">
        <v>34</v>
      </c>
      <c r="AX236" s="13" t="s">
        <v>78</v>
      </c>
      <c r="AY236" s="180" t="s">
        <v>117</v>
      </c>
    </row>
    <row r="237" s="13" customFormat="1">
      <c r="A237" s="13"/>
      <c r="B237" s="178"/>
      <c r="C237" s="13"/>
      <c r="D237" s="179" t="s">
        <v>126</v>
      </c>
      <c r="E237" s="180" t="s">
        <v>1</v>
      </c>
      <c r="F237" s="181" t="s">
        <v>336</v>
      </c>
      <c r="G237" s="13"/>
      <c r="H237" s="182">
        <v>20</v>
      </c>
      <c r="I237" s="183"/>
      <c r="J237" s="13"/>
      <c r="K237" s="13"/>
      <c r="L237" s="178"/>
      <c r="M237" s="184"/>
      <c r="N237" s="185"/>
      <c r="O237" s="185"/>
      <c r="P237" s="185"/>
      <c r="Q237" s="185"/>
      <c r="R237" s="185"/>
      <c r="S237" s="185"/>
      <c r="T237" s="18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0" t="s">
        <v>126</v>
      </c>
      <c r="AU237" s="180" t="s">
        <v>85</v>
      </c>
      <c r="AV237" s="13" t="s">
        <v>85</v>
      </c>
      <c r="AW237" s="13" t="s">
        <v>34</v>
      </c>
      <c r="AX237" s="13" t="s">
        <v>78</v>
      </c>
      <c r="AY237" s="180" t="s">
        <v>117</v>
      </c>
    </row>
    <row r="238" s="15" customFormat="1">
      <c r="A238" s="15"/>
      <c r="B238" s="194"/>
      <c r="C238" s="15"/>
      <c r="D238" s="179" t="s">
        <v>126</v>
      </c>
      <c r="E238" s="195" t="s">
        <v>1</v>
      </c>
      <c r="F238" s="196" t="s">
        <v>140</v>
      </c>
      <c r="G238" s="15"/>
      <c r="H238" s="197">
        <v>113.12000000000001</v>
      </c>
      <c r="I238" s="198"/>
      <c r="J238" s="15"/>
      <c r="K238" s="15"/>
      <c r="L238" s="194"/>
      <c r="M238" s="199"/>
      <c r="N238" s="200"/>
      <c r="O238" s="200"/>
      <c r="P238" s="200"/>
      <c r="Q238" s="200"/>
      <c r="R238" s="200"/>
      <c r="S238" s="200"/>
      <c r="T238" s="20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195" t="s">
        <v>126</v>
      </c>
      <c r="AU238" s="195" t="s">
        <v>85</v>
      </c>
      <c r="AV238" s="15" t="s">
        <v>124</v>
      </c>
      <c r="AW238" s="15" t="s">
        <v>34</v>
      </c>
      <c r="AX238" s="15" t="s">
        <v>83</v>
      </c>
      <c r="AY238" s="195" t="s">
        <v>117</v>
      </c>
    </row>
    <row r="239" s="2" customFormat="1" ht="33" customHeight="1">
      <c r="A239" s="37"/>
      <c r="B239" s="164"/>
      <c r="C239" s="202" t="s">
        <v>337</v>
      </c>
      <c r="D239" s="202" t="s">
        <v>168</v>
      </c>
      <c r="E239" s="203" t="s">
        <v>338</v>
      </c>
      <c r="F239" s="204" t="s">
        <v>339</v>
      </c>
      <c r="G239" s="205" t="s">
        <v>171</v>
      </c>
      <c r="H239" s="206">
        <v>116.514</v>
      </c>
      <c r="I239" s="207"/>
      <c r="J239" s="208">
        <f>ROUND(I239*H239,2)</f>
        <v>0</v>
      </c>
      <c r="K239" s="204" t="s">
        <v>1</v>
      </c>
      <c r="L239" s="209"/>
      <c r="M239" s="210" t="s">
        <v>1</v>
      </c>
      <c r="N239" s="211" t="s">
        <v>43</v>
      </c>
      <c r="O239" s="76"/>
      <c r="P239" s="174">
        <f>O239*H239</f>
        <v>0</v>
      </c>
      <c r="Q239" s="174">
        <v>0</v>
      </c>
      <c r="R239" s="174">
        <f>Q239*H239</f>
        <v>0</v>
      </c>
      <c r="S239" s="174">
        <v>0</v>
      </c>
      <c r="T239" s="175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6" t="s">
        <v>285</v>
      </c>
      <c r="AT239" s="176" t="s">
        <v>168</v>
      </c>
      <c r="AU239" s="176" t="s">
        <v>85</v>
      </c>
      <c r="AY239" s="18" t="s">
        <v>117</v>
      </c>
      <c r="BE239" s="177">
        <f>IF(N239="základní",J239,0)</f>
        <v>0</v>
      </c>
      <c r="BF239" s="177">
        <f>IF(N239="snížená",J239,0)</f>
        <v>0</v>
      </c>
      <c r="BG239" s="177">
        <f>IF(N239="zákl. přenesená",J239,0)</f>
        <v>0</v>
      </c>
      <c r="BH239" s="177">
        <f>IF(N239="sníž. přenesená",J239,0)</f>
        <v>0</v>
      </c>
      <c r="BI239" s="177">
        <f>IF(N239="nulová",J239,0)</f>
        <v>0</v>
      </c>
      <c r="BJ239" s="18" t="s">
        <v>83</v>
      </c>
      <c r="BK239" s="177">
        <f>ROUND(I239*H239,2)</f>
        <v>0</v>
      </c>
      <c r="BL239" s="18" t="s">
        <v>202</v>
      </c>
      <c r="BM239" s="176" t="s">
        <v>340</v>
      </c>
    </row>
    <row r="240" s="14" customFormat="1">
      <c r="A240" s="14"/>
      <c r="B240" s="187"/>
      <c r="C240" s="14"/>
      <c r="D240" s="179" t="s">
        <v>126</v>
      </c>
      <c r="E240" s="188" t="s">
        <v>1</v>
      </c>
      <c r="F240" s="189" t="s">
        <v>334</v>
      </c>
      <c r="G240" s="14"/>
      <c r="H240" s="188" t="s">
        <v>1</v>
      </c>
      <c r="I240" s="190"/>
      <c r="J240" s="14"/>
      <c r="K240" s="14"/>
      <c r="L240" s="187"/>
      <c r="M240" s="191"/>
      <c r="N240" s="192"/>
      <c r="O240" s="192"/>
      <c r="P240" s="192"/>
      <c r="Q240" s="192"/>
      <c r="R240" s="192"/>
      <c r="S240" s="192"/>
      <c r="T240" s="19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88" t="s">
        <v>126</v>
      </c>
      <c r="AU240" s="188" t="s">
        <v>85</v>
      </c>
      <c r="AV240" s="14" t="s">
        <v>83</v>
      </c>
      <c r="AW240" s="14" t="s">
        <v>34</v>
      </c>
      <c r="AX240" s="14" t="s">
        <v>78</v>
      </c>
      <c r="AY240" s="188" t="s">
        <v>117</v>
      </c>
    </row>
    <row r="241" s="13" customFormat="1">
      <c r="A241" s="13"/>
      <c r="B241" s="178"/>
      <c r="C241" s="13"/>
      <c r="D241" s="179" t="s">
        <v>126</v>
      </c>
      <c r="E241" s="180" t="s">
        <v>1</v>
      </c>
      <c r="F241" s="181" t="s">
        <v>341</v>
      </c>
      <c r="G241" s="13"/>
      <c r="H241" s="182">
        <v>95.914000000000001</v>
      </c>
      <c r="I241" s="183"/>
      <c r="J241" s="13"/>
      <c r="K241" s="13"/>
      <c r="L241" s="178"/>
      <c r="M241" s="184"/>
      <c r="N241" s="185"/>
      <c r="O241" s="185"/>
      <c r="P241" s="185"/>
      <c r="Q241" s="185"/>
      <c r="R241" s="185"/>
      <c r="S241" s="185"/>
      <c r="T241" s="18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0" t="s">
        <v>126</v>
      </c>
      <c r="AU241" s="180" t="s">
        <v>85</v>
      </c>
      <c r="AV241" s="13" t="s">
        <v>85</v>
      </c>
      <c r="AW241" s="13" t="s">
        <v>34</v>
      </c>
      <c r="AX241" s="13" t="s">
        <v>78</v>
      </c>
      <c r="AY241" s="180" t="s">
        <v>117</v>
      </c>
    </row>
    <row r="242" s="13" customFormat="1">
      <c r="A242" s="13"/>
      <c r="B242" s="178"/>
      <c r="C242" s="13"/>
      <c r="D242" s="179" t="s">
        <v>126</v>
      </c>
      <c r="E242" s="180" t="s">
        <v>1</v>
      </c>
      <c r="F242" s="181" t="s">
        <v>342</v>
      </c>
      <c r="G242" s="13"/>
      <c r="H242" s="182">
        <v>20.600000000000001</v>
      </c>
      <c r="I242" s="183"/>
      <c r="J242" s="13"/>
      <c r="K242" s="13"/>
      <c r="L242" s="178"/>
      <c r="M242" s="184"/>
      <c r="N242" s="185"/>
      <c r="O242" s="185"/>
      <c r="P242" s="185"/>
      <c r="Q242" s="185"/>
      <c r="R242" s="185"/>
      <c r="S242" s="185"/>
      <c r="T242" s="18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0" t="s">
        <v>126</v>
      </c>
      <c r="AU242" s="180" t="s">
        <v>85</v>
      </c>
      <c r="AV242" s="13" t="s">
        <v>85</v>
      </c>
      <c r="AW242" s="13" t="s">
        <v>34</v>
      </c>
      <c r="AX242" s="13" t="s">
        <v>78</v>
      </c>
      <c r="AY242" s="180" t="s">
        <v>117</v>
      </c>
    </row>
    <row r="243" s="15" customFormat="1">
      <c r="A243" s="15"/>
      <c r="B243" s="194"/>
      <c r="C243" s="15"/>
      <c r="D243" s="179" t="s">
        <v>126</v>
      </c>
      <c r="E243" s="195" t="s">
        <v>1</v>
      </c>
      <c r="F243" s="196" t="s">
        <v>140</v>
      </c>
      <c r="G243" s="15"/>
      <c r="H243" s="197">
        <v>116.514</v>
      </c>
      <c r="I243" s="198"/>
      <c r="J243" s="15"/>
      <c r="K243" s="15"/>
      <c r="L243" s="194"/>
      <c r="M243" s="199"/>
      <c r="N243" s="200"/>
      <c r="O243" s="200"/>
      <c r="P243" s="200"/>
      <c r="Q243" s="200"/>
      <c r="R243" s="200"/>
      <c r="S243" s="200"/>
      <c r="T243" s="20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195" t="s">
        <v>126</v>
      </c>
      <c r="AU243" s="195" t="s">
        <v>85</v>
      </c>
      <c r="AV243" s="15" t="s">
        <v>124</v>
      </c>
      <c r="AW243" s="15" t="s">
        <v>34</v>
      </c>
      <c r="AX243" s="15" t="s">
        <v>83</v>
      </c>
      <c r="AY243" s="195" t="s">
        <v>117</v>
      </c>
    </row>
    <row r="244" s="2" customFormat="1" ht="24.15" customHeight="1">
      <c r="A244" s="37"/>
      <c r="B244" s="164"/>
      <c r="C244" s="165" t="s">
        <v>343</v>
      </c>
      <c r="D244" s="165" t="s">
        <v>119</v>
      </c>
      <c r="E244" s="166" t="s">
        <v>344</v>
      </c>
      <c r="F244" s="167" t="s">
        <v>345</v>
      </c>
      <c r="G244" s="168" t="s">
        <v>346</v>
      </c>
      <c r="H244" s="212"/>
      <c r="I244" s="170"/>
      <c r="J244" s="171">
        <f>ROUND(I244*H244,2)</f>
        <v>0</v>
      </c>
      <c r="K244" s="167" t="s">
        <v>123</v>
      </c>
      <c r="L244" s="38"/>
      <c r="M244" s="213" t="s">
        <v>1</v>
      </c>
      <c r="N244" s="214" t="s">
        <v>43</v>
      </c>
      <c r="O244" s="215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76" t="s">
        <v>202</v>
      </c>
      <c r="AT244" s="176" t="s">
        <v>119</v>
      </c>
      <c r="AU244" s="176" t="s">
        <v>85</v>
      </c>
      <c r="AY244" s="18" t="s">
        <v>117</v>
      </c>
      <c r="BE244" s="177">
        <f>IF(N244="základní",J244,0)</f>
        <v>0</v>
      </c>
      <c r="BF244" s="177">
        <f>IF(N244="snížená",J244,0)</f>
        <v>0</v>
      </c>
      <c r="BG244" s="177">
        <f>IF(N244="zákl. přenesená",J244,0)</f>
        <v>0</v>
      </c>
      <c r="BH244" s="177">
        <f>IF(N244="sníž. přenesená",J244,0)</f>
        <v>0</v>
      </c>
      <c r="BI244" s="177">
        <f>IF(N244="nulová",J244,0)</f>
        <v>0</v>
      </c>
      <c r="BJ244" s="18" t="s">
        <v>83</v>
      </c>
      <c r="BK244" s="177">
        <f>ROUND(I244*H244,2)</f>
        <v>0</v>
      </c>
      <c r="BL244" s="18" t="s">
        <v>202</v>
      </c>
      <c r="BM244" s="176" t="s">
        <v>347</v>
      </c>
    </row>
    <row r="245" s="2" customFormat="1" ht="6.96" customHeight="1">
      <c r="A245" s="37"/>
      <c r="B245" s="59"/>
      <c r="C245" s="60"/>
      <c r="D245" s="60"/>
      <c r="E245" s="60"/>
      <c r="F245" s="60"/>
      <c r="G245" s="60"/>
      <c r="H245" s="60"/>
      <c r="I245" s="60"/>
      <c r="J245" s="60"/>
      <c r="K245" s="60"/>
      <c r="L245" s="38"/>
      <c r="M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</sheetData>
  <autoFilter ref="C121:K244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Doma\Sládková</dc:creator>
  <cp:lastModifiedBy>Doma\Sládková</cp:lastModifiedBy>
  <dcterms:created xsi:type="dcterms:W3CDTF">2025-05-01T04:36:07Z</dcterms:created>
  <dcterms:modified xsi:type="dcterms:W3CDTF">2025-05-01T04:36:08Z</dcterms:modified>
</cp:coreProperties>
</file>