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coufalcz-my.sharepoint.com/personal/petr_marsalek_coufal-georges_cz/Documents/AK/MČ Brno Žabovřesky/VZ/Služby - zeleň a další/Zěman ZD č. 1 - ceníky/"/>
    </mc:Choice>
  </mc:AlternateContent>
  <xr:revisionPtr revIDLastSave="2" documentId="13_ncr:1_{FAF233F3-24A7-4631-A0E0-67E4953563CD}" xr6:coauthVersionLast="47" xr6:coauthVersionMax="47" xr10:uidLastSave="{62585C0D-27F8-4313-A1DD-1D3490D2A495}"/>
  <bookViews>
    <workbookView xWindow="-120" yWindow="-120" windowWidth="29040" windowHeight="17640" xr2:uid="{8DAA0E7B-E945-4E10-B676-424AA7AB8D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4" i="1"/>
  <c r="I33" i="1"/>
  <c r="I32" i="1"/>
  <c r="I31" i="1"/>
  <c r="G15" i="1"/>
  <c r="I15" i="1" s="1"/>
  <c r="I16" i="1"/>
  <c r="G24" i="1" l="1"/>
  <c r="G23" i="1"/>
  <c r="I23" i="1" s="1"/>
  <c r="G22" i="1"/>
  <c r="I22" i="1" s="1"/>
  <c r="I28" i="1"/>
  <c r="I29" i="1"/>
  <c r="I30" i="1"/>
  <c r="I24" i="1"/>
  <c r="I25" i="1"/>
  <c r="I26" i="1"/>
  <c r="I27" i="1"/>
  <c r="G21" i="1"/>
  <c r="I21" i="1" s="1"/>
  <c r="G20" i="1"/>
  <c r="I20" i="1" s="1"/>
  <c r="G19" i="1"/>
  <c r="I19" i="1" s="1"/>
  <c r="G18" i="1"/>
  <c r="I18" i="1" s="1"/>
  <c r="G17" i="1"/>
  <c r="I17" i="1" s="1"/>
  <c r="G14" i="1"/>
  <c r="I14" i="1" s="1"/>
  <c r="G13" i="1"/>
  <c r="I13" i="1" s="1"/>
  <c r="G12" i="1"/>
  <c r="I12" i="1" s="1"/>
  <c r="G8" i="1"/>
  <c r="I8" i="1" s="1"/>
  <c r="G7" i="1"/>
  <c r="I7" i="1" s="1"/>
  <c r="G6" i="1"/>
  <c r="I6" i="1" s="1"/>
  <c r="I11" i="1"/>
  <c r="I10" i="1"/>
  <c r="I9" i="1"/>
</calcChain>
</file>

<file path=xl/sharedStrings.xml><?xml version="1.0" encoding="utf-8"?>
<sst xmlns="http://schemas.openxmlformats.org/spreadsheetml/2006/main" count="154" uniqueCount="73">
  <si>
    <t>Předmět činnosti</t>
  </si>
  <si>
    <t>Jednotka</t>
  </si>
  <si>
    <t>Cena za jednotku</t>
  </si>
  <si>
    <t>bez DPH</t>
  </si>
  <si>
    <t>Předpokládaný roční objem</t>
  </si>
  <si>
    <t>Cena za předpokládaný roční objem prací bez DPH</t>
  </si>
  <si>
    <t>1.</t>
  </si>
  <si>
    <t>[DOPLNÍ DODAVATEL]</t>
  </si>
  <si>
    <t>2.</t>
  </si>
  <si>
    <t>3.</t>
  </si>
  <si>
    <t>4.</t>
  </si>
  <si>
    <t>5.</t>
  </si>
  <si>
    <t xml:space="preserve">6.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</si>
  <si>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</si>
  <si>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</si>
  <si>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</si>
  <si>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</si>
  <si>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</si>
  <si>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</si>
  <si>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</si>
  <si>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</si>
  <si>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</si>
  <si>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</si>
  <si>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</si>
  <si>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</si>
  <si>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</si>
  <si>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</si>
  <si>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</si>
  <si>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</si>
  <si>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ks</t>
  </si>
  <si>
    <t>t</t>
  </si>
  <si>
    <r>
      <t>Nabídková cena bez DPH = součet všech řádků ve sloupci označeném „</t>
    </r>
    <r>
      <rPr>
        <i/>
        <sz val="12"/>
        <color theme="1"/>
        <rFont val="Calibri"/>
        <family val="2"/>
        <charset val="238"/>
      </rPr>
      <t>Cena za předpokládaný roční objem prací bez DPH</t>
    </r>
    <r>
      <rPr>
        <b/>
        <sz val="12"/>
        <color theme="1"/>
        <rFont val="Calibri"/>
        <family val="2"/>
        <charset val="238"/>
      </rPr>
      <t>“</t>
    </r>
    <r>
      <rPr>
        <sz val="12"/>
        <color theme="1"/>
        <rFont val="Calibri"/>
        <family val="2"/>
        <charset val="238"/>
      </rPr>
      <t xml:space="preserve"> </t>
    </r>
  </si>
  <si>
    <r>
      <t>m</t>
    </r>
    <r>
      <rPr>
        <vertAlign val="superscript"/>
        <sz val="8"/>
        <color rgb="FF000000"/>
        <rFont val="Verdana"/>
        <family val="2"/>
        <charset val="238"/>
      </rPr>
      <t>2</t>
    </r>
  </si>
  <si>
    <r>
      <t>m</t>
    </r>
    <r>
      <rPr>
        <vertAlign val="superscript"/>
        <sz val="8"/>
        <color rgb="FF000000"/>
        <rFont val="Verdana"/>
        <family val="2"/>
        <charset val="238"/>
      </rPr>
      <t>2</t>
    </r>
    <r>
      <rPr>
        <sz val="11"/>
        <color theme="1"/>
        <rFont val="Aptos Narrow"/>
        <family val="2"/>
        <charset val="238"/>
        <scheme val="minor"/>
      </rPr>
      <t/>
    </r>
  </si>
  <si>
    <t>Odplevelení keřů a keřových skupin</t>
  </si>
  <si>
    <t>PRAVIDELNÁ ÚDRŽBA SÍDELNÍ ZELENĚ</t>
  </si>
  <si>
    <t>Průběžná úprava volně rostoucích keřů a keřových skupin, odstraňování suchých výhonů, přesahů do chodníků a silničních profilů va svahu do 1:5</t>
  </si>
  <si>
    <t>Průběžná úprava volně rostoucích keřů a keřových skupin, odstraňování suchých výhonů, přesahů do chodníků a silničních profilů va svahu do 1:2</t>
  </si>
  <si>
    <t>Průběžná úprava volně rostoucích keřů a keřových skupin, odstraňování suchých výhonů, přesahů do chodníků a silničních profilů va svahu do 1:1</t>
  </si>
  <si>
    <t>Štěpkování dřevní hmoty a uložení na místo určené objednatelem</t>
  </si>
  <si>
    <t>Ořez suchých větví bez použití stromolezecké techniky včetně úklidu a likvidace odpadu</t>
  </si>
  <si>
    <t>Kácení dřevin s obvodem kmene do 80 cm včetně úklidu a likvidace odpadu</t>
  </si>
  <si>
    <t>Odvoz uklizeného listí</t>
  </si>
  <si>
    <t>Výhrab listí zpod keřů a keřových skupin vyjma keřů urcčených k přezimování drobných živočichů</t>
  </si>
  <si>
    <t>23.</t>
  </si>
  <si>
    <t>Intenzivní údržba travních ploch včetně odstranění odpadu biologického i nebiologického původu ve svahu do 1:1 s mulčováním</t>
  </si>
  <si>
    <t>Intenzivní údržba travních ploch včetně odstranění odpadu biologického i nebiologického původu ve svahu do 1:2 s mulčováním</t>
  </si>
  <si>
    <t>Intenzivní údržba travních ploch ve včetně odstranění odpadu biologického i nebiologického původu svahu do 1:5 s mulčováním</t>
  </si>
  <si>
    <t>Intenzivní údržba travních ploch ve včetně odstranění odpadu biologického i nebiologického původu svahu do 1:1 se sběrem</t>
  </si>
  <si>
    <t>Intenzivní údržba travních ploch včetně odstranění odpadu biologického i nebiologického původu ve svahu do 1:2 se sběrem</t>
  </si>
  <si>
    <t>Intenzivní údržba travních ploch včetně odstranění odpadu biologického i nebiologického původu ve svahu do 1:5 se sběrem</t>
  </si>
  <si>
    <t>Extenzivní údržba travních ploch (mozaiková seč) včetně odstranění odpadu biologického i nebiologického původu ve svahu do 1:1 s mulčováním</t>
  </si>
  <si>
    <t>Extenzivní údržba travních ploch (mozaiková seč) včetně odstranění odpadu biologického i nebiologického původu ve svahu do 1:2 s mulčováním</t>
  </si>
  <si>
    <t>Extenzivní údržba travních ploch (mozaiková seč) včetně odstranění odpadu biologického i nebiologického původu ve svahu do 1:5 s mulčováním</t>
  </si>
  <si>
    <t>Sečení travních ploch včetně odstranění odpadu biologického i nebiologického původu ve psích výbězích se sběrem</t>
  </si>
  <si>
    <t>Mechanické odstranění plevelů ze spár mezi travní plochou a komunikacemi před sečením</t>
  </si>
  <si>
    <t>bm</t>
  </si>
  <si>
    <t>Úklid odstraněných plevelů ze spár mezi travní plochou a komunikací</t>
  </si>
  <si>
    <t>24.</t>
  </si>
  <si>
    <t>25.</t>
  </si>
  <si>
    <t>Řez živých plotů z pěti stran výšky do 2m a úklidem větví ve svahu do 1:1</t>
  </si>
  <si>
    <t>Řez živých plotů z pěti stran výšky do 2m a úklidem větví ve svahu do 1:2</t>
  </si>
  <si>
    <t>Řez živých plotů z pěti stran výšky do 2m a úklidem větví ve svahu do 1:5</t>
  </si>
  <si>
    <t>26.</t>
  </si>
  <si>
    <t>Použití plachet a ochranných prostředků k zabránění znečištění nebo poškození vozidel, nemovitostí a dalších objektů; odpovědnost za případné škody</t>
  </si>
  <si>
    <t>27.</t>
  </si>
  <si>
    <t>Průběžné odstraňování výmladků stromů</t>
  </si>
  <si>
    <t>28.</t>
  </si>
  <si>
    <t>Údržba dřevin v podchodné/podjezdové výšce</t>
  </si>
  <si>
    <t>Kompletní ošetření všech vybraných chodníků: odstranění veškerého opadu listí z celých ploch chodníků</t>
  </si>
  <si>
    <t>Obnova zatravněných ploch provedena Dodavatelem v souladu s ČSN 83 9031 Technologie vegetačních úprav v krajině–Trávníky a jejich zakládání</t>
  </si>
  <si>
    <t>29.</t>
  </si>
  <si>
    <t>Příloha č. 6 Smlouvy o provádění údržby sídelní zeleně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</si>
</sst>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8"/>
      <color rgb="FF000000"/>
      <name val="Verdana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1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/>
      <top style="medium">
        <color indexed="64"/>
      </top>
      <bottom/>
      <diagonal/>
    </border>
    <border>
      <left/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3" xfId="0" applyBorder="1"/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21" xfId="0" applyFont="1" applyBorder="1"/>
    <xf numFmtId="0" fontId="0" fillId="0" borderId="22" xfId="0" applyBorder="1"/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2" fillId="3" borderId="8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2" fillId="3" borderId="19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715-C792-46BC-B3B9-4E55CAA8C9B1}">
  <sheetPr>
    <pageSetUpPr fitToPage="1"/>
  </sheetPr>
  <dimension ref="A1:M36"/>
  <sheetViews>
    <sheetView tabSelected="1" workbookViewId="0">
      <selection activeCell="C3" sqref="C3:D4"/>
    </sheetView>
  </sheetViews>
  <sheetFormatPr defaultRowHeight="15" x14ac:dyDescent="0.25"/>
  <cols>
    <col min="2" max="2" width="5.42578125" customWidth="1"/>
    <col min="3" max="3" width="36" style="18" customWidth="1"/>
    <col min="4" max="4" width="17.28515625" customWidth="1"/>
    <col min="5" max="5" width="11.140625" customWidth="1"/>
    <col min="6" max="6" width="25.42578125" customWidth="1"/>
    <col min="7" max="7" width="12.140625" customWidth="1"/>
    <col min="8" max="8" width="15.85546875" customWidth="1"/>
    <col min="9" max="9" width="29.85546875" customWidth="1"/>
  </cols>
  <sheetData>
    <row r="1" spans="1:13" ht="18.75" x14ac:dyDescent="0.3">
      <c r="A1" s="49" t="s">
        <v>72</v>
      </c>
      <c r="B1" s="49"/>
      <c r="C1" s="49"/>
      <c r="D1" s="49"/>
      <c r="E1" s="49"/>
      <c r="F1" s="49"/>
      <c r="G1" s="49"/>
      <c r="H1" s="49"/>
      <c r="I1" s="49"/>
    </row>
    <row r="2" spans="1:13" ht="15.75" thickBot="1" x14ac:dyDescent="0.3"/>
    <row r="3" spans="1:13" ht="57.75" customHeight="1" x14ac:dyDescent="0.25">
      <c r="B3" s="42"/>
      <c r="C3" s="29" t="s">
        <v>0</v>
      </c>
      <c r="D3" s="30"/>
      <c r="E3" s="44" t="s">
        <v>1</v>
      </c>
      <c r="F3" s="2" t="s">
        <v>2</v>
      </c>
      <c r="G3" s="36" t="s">
        <v>4</v>
      </c>
      <c r="H3" s="37"/>
      <c r="I3" s="3" t="s">
        <v>5</v>
      </c>
    </row>
    <row r="4" spans="1:13" ht="15.75" thickBot="1" x14ac:dyDescent="0.3">
      <c r="B4" s="43"/>
      <c r="C4" s="31"/>
      <c r="D4" s="32"/>
      <c r="E4" s="45"/>
      <c r="F4" s="4" t="s">
        <v>3</v>
      </c>
      <c r="G4" s="38"/>
      <c r="H4" s="39"/>
      <c r="I4" s="5"/>
    </row>
    <row r="5" spans="1:13" ht="15.75" thickBot="1" x14ac:dyDescent="0.3">
      <c r="B5" s="33" t="s">
        <v>35</v>
      </c>
      <c r="C5" s="34"/>
      <c r="D5" s="34"/>
      <c r="E5" s="34"/>
      <c r="F5" s="34"/>
      <c r="G5" s="34"/>
      <c r="H5" s="34"/>
      <c r="I5" s="35"/>
    </row>
    <row r="6" spans="1:13" ht="45" customHeight="1" thickBot="1" x14ac:dyDescent="0.3">
      <c r="B6" s="9" t="s">
        <v>6</v>
      </c>
      <c r="C6" s="40" t="s">
        <v>45</v>
      </c>
      <c r="D6" s="41"/>
      <c r="E6" s="10" t="s">
        <v>32</v>
      </c>
      <c r="F6" s="11" t="s">
        <v>7</v>
      </c>
      <c r="G6" s="17">
        <f>15588*5</f>
        <v>77940</v>
      </c>
      <c r="H6" s="10" t="s">
        <v>32</v>
      </c>
      <c r="I6" s="10" t="e">
        <f t="shared" ref="I6:I13" si="0">G6*F6</f>
        <v>#VALUE!</v>
      </c>
    </row>
    <row r="7" spans="1:13" ht="55.5" customHeight="1" thickBot="1" x14ac:dyDescent="0.3">
      <c r="B7" s="9" t="s">
        <v>8</v>
      </c>
      <c r="C7" s="40" t="s">
        <v>46</v>
      </c>
      <c r="D7" s="41"/>
      <c r="E7" s="10" t="s">
        <v>32</v>
      </c>
      <c r="F7" s="13" t="s">
        <v>7</v>
      </c>
      <c r="G7" s="12">
        <f>27690*5</f>
        <v>138450</v>
      </c>
      <c r="H7" s="10" t="s">
        <v>32</v>
      </c>
      <c r="I7" s="14" t="e">
        <f t="shared" si="0"/>
        <v>#VALUE!</v>
      </c>
    </row>
    <row r="8" spans="1:13" ht="63" customHeight="1" thickBot="1" x14ac:dyDescent="0.3">
      <c r="B8" s="9" t="s">
        <v>9</v>
      </c>
      <c r="C8" s="40" t="s">
        <v>47</v>
      </c>
      <c r="D8" s="41"/>
      <c r="E8" s="10" t="s">
        <v>32</v>
      </c>
      <c r="F8" s="13" t="s">
        <v>7</v>
      </c>
      <c r="G8" s="12">
        <f>189238*5</f>
        <v>946190</v>
      </c>
      <c r="H8" s="10" t="s">
        <v>32</v>
      </c>
      <c r="I8" s="14" t="e">
        <f t="shared" si="0"/>
        <v>#VALUE!</v>
      </c>
      <c r="M8" s="16"/>
    </row>
    <row r="9" spans="1:13" ht="57.75" customHeight="1" thickBot="1" x14ac:dyDescent="0.3">
      <c r="B9" s="9" t="s">
        <v>10</v>
      </c>
      <c r="C9" s="40" t="s">
        <v>48</v>
      </c>
      <c r="D9" s="41"/>
      <c r="E9" s="10" t="s">
        <v>32</v>
      </c>
      <c r="F9" s="13" t="s">
        <v>7</v>
      </c>
      <c r="G9" s="12">
        <v>15588</v>
      </c>
      <c r="H9" s="10" t="s">
        <v>32</v>
      </c>
      <c r="I9" s="14" t="e">
        <f t="shared" si="0"/>
        <v>#VALUE!</v>
      </c>
    </row>
    <row r="10" spans="1:13" ht="75.75" customHeight="1" thickBot="1" x14ac:dyDescent="0.3">
      <c r="B10" s="9" t="s">
        <v>11</v>
      </c>
      <c r="C10" s="40" t="s">
        <v>49</v>
      </c>
      <c r="D10" s="41"/>
      <c r="E10" s="10" t="s">
        <v>32</v>
      </c>
      <c r="F10" s="13" t="s">
        <v>7</v>
      </c>
      <c r="G10" s="12">
        <v>27690</v>
      </c>
      <c r="H10" s="10" t="s">
        <v>32</v>
      </c>
      <c r="I10" s="14" t="e">
        <f t="shared" si="0"/>
        <v>#VALUE!</v>
      </c>
    </row>
    <row r="11" spans="1:13" ht="66" customHeight="1" thickBot="1" x14ac:dyDescent="0.3">
      <c r="B11" s="9" t="s">
        <v>12</v>
      </c>
      <c r="C11" s="40" t="s">
        <v>50</v>
      </c>
      <c r="D11" s="41"/>
      <c r="E11" s="10" t="s">
        <v>32</v>
      </c>
      <c r="F11" s="13" t="s">
        <v>7</v>
      </c>
      <c r="G11" s="12">
        <v>189238</v>
      </c>
      <c r="H11" s="10" t="s">
        <v>32</v>
      </c>
      <c r="I11" s="14" t="e">
        <f t="shared" si="0"/>
        <v>#VALUE!</v>
      </c>
    </row>
    <row r="12" spans="1:13" ht="66" customHeight="1" thickBot="1" x14ac:dyDescent="0.3">
      <c r="B12" s="9" t="s">
        <v>13</v>
      </c>
      <c r="C12" s="40" t="s">
        <v>51</v>
      </c>
      <c r="D12" s="41"/>
      <c r="E12" s="10" t="s">
        <v>33</v>
      </c>
      <c r="F12" s="13" t="s">
        <v>7</v>
      </c>
      <c r="G12" s="25">
        <f>7505*6*0.66</f>
        <v>29719.800000000003</v>
      </c>
      <c r="H12" s="10" t="s">
        <v>33</v>
      </c>
      <c r="I12" s="14" t="e">
        <f t="shared" si="0"/>
        <v>#VALUE!</v>
      </c>
    </row>
    <row r="13" spans="1:13" ht="66" customHeight="1" thickBot="1" x14ac:dyDescent="0.3">
      <c r="B13" s="9" t="s">
        <v>14</v>
      </c>
      <c r="C13" s="40" t="s">
        <v>52</v>
      </c>
      <c r="D13" s="41"/>
      <c r="E13" s="10" t="s">
        <v>33</v>
      </c>
      <c r="F13" s="13" t="s">
        <v>7</v>
      </c>
      <c r="G13" s="25">
        <f>13666*6*0.66</f>
        <v>54117.36</v>
      </c>
      <c r="H13" s="10" t="s">
        <v>33</v>
      </c>
      <c r="I13" s="14" t="e">
        <f t="shared" si="0"/>
        <v>#VALUE!</v>
      </c>
    </row>
    <row r="14" spans="1:13" ht="66" customHeight="1" thickBot="1" x14ac:dyDescent="0.3">
      <c r="B14" s="9" t="s">
        <v>15</v>
      </c>
      <c r="C14" s="40" t="s">
        <v>53</v>
      </c>
      <c r="D14" s="41"/>
      <c r="E14" s="10" t="s">
        <v>33</v>
      </c>
      <c r="F14" s="13" t="s">
        <v>7</v>
      </c>
      <c r="G14" s="25">
        <f>121443*6*0.66</f>
        <v>480914.28</v>
      </c>
      <c r="H14" s="10" t="s">
        <v>33</v>
      </c>
      <c r="I14" s="14" t="e">
        <f>G14*F14</f>
        <v>#VALUE!</v>
      </c>
    </row>
    <row r="15" spans="1:13" ht="63" customHeight="1" thickBot="1" x14ac:dyDescent="0.3">
      <c r="B15" s="9" t="s">
        <v>16</v>
      </c>
      <c r="C15" s="26" t="s">
        <v>55</v>
      </c>
      <c r="D15" s="27"/>
      <c r="E15" s="10" t="s">
        <v>56</v>
      </c>
      <c r="F15" s="13" t="s">
        <v>7</v>
      </c>
      <c r="G15" s="12">
        <f>124700*6</f>
        <v>748200</v>
      </c>
      <c r="H15" s="10" t="s">
        <v>56</v>
      </c>
      <c r="I15" s="14" t="e">
        <f t="shared" ref="I15:I16" si="1">G15*F15</f>
        <v>#VALUE!</v>
      </c>
      <c r="M15" s="16"/>
    </row>
    <row r="16" spans="1:13" ht="63" customHeight="1" thickBot="1" x14ac:dyDescent="0.3">
      <c r="B16" s="9" t="s">
        <v>17</v>
      </c>
      <c r="C16" s="26" t="s">
        <v>57</v>
      </c>
      <c r="D16" s="27"/>
      <c r="E16" s="10" t="s">
        <v>30</v>
      </c>
      <c r="F16" s="13" t="s">
        <v>7</v>
      </c>
      <c r="G16" s="23">
        <v>6</v>
      </c>
      <c r="H16" s="20" t="s">
        <v>30</v>
      </c>
      <c r="I16" s="14" t="e">
        <f t="shared" si="1"/>
        <v>#VALUE!</v>
      </c>
      <c r="M16" s="16"/>
    </row>
    <row r="17" spans="2:9" ht="66" customHeight="1" thickBot="1" x14ac:dyDescent="0.3">
      <c r="B17" s="9" t="s">
        <v>18</v>
      </c>
      <c r="C17" s="26" t="s">
        <v>54</v>
      </c>
      <c r="D17" s="28"/>
      <c r="E17" s="10" t="s">
        <v>33</v>
      </c>
      <c r="F17" s="22" t="s">
        <v>7</v>
      </c>
      <c r="G17" s="23">
        <f>8107*16</f>
        <v>129712</v>
      </c>
      <c r="H17" s="20" t="s">
        <v>33</v>
      </c>
      <c r="I17" s="14" t="e">
        <f>G17*F17</f>
        <v>#VALUE!</v>
      </c>
    </row>
    <row r="18" spans="2:9" ht="66" customHeight="1" thickBot="1" x14ac:dyDescent="0.3">
      <c r="B18" s="9" t="s">
        <v>19</v>
      </c>
      <c r="C18" s="26" t="s">
        <v>60</v>
      </c>
      <c r="D18" s="28"/>
      <c r="E18" s="10" t="s">
        <v>33</v>
      </c>
      <c r="F18" s="22" t="s">
        <v>7</v>
      </c>
      <c r="G18" s="23">
        <f>935*3</f>
        <v>2805</v>
      </c>
      <c r="H18" s="20" t="s">
        <v>33</v>
      </c>
      <c r="I18" s="14" t="e">
        <f t="shared" ref="I18:I30" si="2">G18*F18</f>
        <v>#VALUE!</v>
      </c>
    </row>
    <row r="19" spans="2:9" ht="66" customHeight="1" thickBot="1" x14ac:dyDescent="0.3">
      <c r="B19" s="9" t="s">
        <v>20</v>
      </c>
      <c r="C19" s="26" t="s">
        <v>61</v>
      </c>
      <c r="D19" s="28"/>
      <c r="E19" s="10" t="s">
        <v>33</v>
      </c>
      <c r="F19" s="22" t="s">
        <v>7</v>
      </c>
      <c r="G19" s="23">
        <f>856*3</f>
        <v>2568</v>
      </c>
      <c r="H19" s="20" t="s">
        <v>33</v>
      </c>
      <c r="I19" s="14" t="e">
        <f t="shared" si="2"/>
        <v>#VALUE!</v>
      </c>
    </row>
    <row r="20" spans="2:9" ht="66" customHeight="1" thickBot="1" x14ac:dyDescent="0.3">
      <c r="B20" s="9" t="s">
        <v>21</v>
      </c>
      <c r="C20" s="26" t="s">
        <v>62</v>
      </c>
      <c r="D20" s="28"/>
      <c r="E20" s="10" t="s">
        <v>33</v>
      </c>
      <c r="F20" s="22" t="s">
        <v>7</v>
      </c>
      <c r="G20" s="23">
        <f>7340*3</f>
        <v>22020</v>
      </c>
      <c r="H20" s="20" t="s">
        <v>33</v>
      </c>
      <c r="I20" s="14" t="e">
        <f t="shared" si="2"/>
        <v>#VALUE!</v>
      </c>
    </row>
    <row r="21" spans="2:9" ht="66" customHeight="1" thickBot="1" x14ac:dyDescent="0.3">
      <c r="B21" s="9" t="s">
        <v>22</v>
      </c>
      <c r="C21" s="26" t="s">
        <v>38</v>
      </c>
      <c r="D21" s="28"/>
      <c r="E21" s="10" t="s">
        <v>33</v>
      </c>
      <c r="F21" s="22" t="s">
        <v>7</v>
      </c>
      <c r="G21" s="23">
        <f>3574*2</f>
        <v>7148</v>
      </c>
      <c r="H21" s="20" t="s">
        <v>33</v>
      </c>
      <c r="I21" s="14" t="e">
        <f t="shared" si="2"/>
        <v>#VALUE!</v>
      </c>
    </row>
    <row r="22" spans="2:9" ht="66" customHeight="1" thickBot="1" x14ac:dyDescent="0.3">
      <c r="B22" s="9" t="s">
        <v>23</v>
      </c>
      <c r="C22" s="26" t="s">
        <v>37</v>
      </c>
      <c r="D22" s="28"/>
      <c r="E22" s="10" t="s">
        <v>33</v>
      </c>
      <c r="F22" s="22" t="s">
        <v>7</v>
      </c>
      <c r="G22" s="23">
        <f>2766*2</f>
        <v>5532</v>
      </c>
      <c r="H22" s="20" t="s">
        <v>33</v>
      </c>
      <c r="I22" s="14" t="e">
        <f t="shared" si="2"/>
        <v>#VALUE!</v>
      </c>
    </row>
    <row r="23" spans="2:9" ht="66" customHeight="1" thickBot="1" x14ac:dyDescent="0.3">
      <c r="B23" s="9" t="s">
        <v>24</v>
      </c>
      <c r="C23" s="26" t="s">
        <v>36</v>
      </c>
      <c r="D23" s="28"/>
      <c r="E23" s="10" t="s">
        <v>33</v>
      </c>
      <c r="F23" s="22" t="s">
        <v>7</v>
      </c>
      <c r="G23" s="23">
        <f>13188*2</f>
        <v>26376</v>
      </c>
      <c r="H23" s="20" t="s">
        <v>33</v>
      </c>
      <c r="I23" s="14" t="e">
        <f t="shared" si="2"/>
        <v>#VALUE!</v>
      </c>
    </row>
    <row r="24" spans="2:9" ht="66" customHeight="1" thickBot="1" x14ac:dyDescent="0.3">
      <c r="B24" s="9" t="s">
        <v>25</v>
      </c>
      <c r="C24" s="26" t="s">
        <v>34</v>
      </c>
      <c r="D24" s="28"/>
      <c r="E24" s="10" t="s">
        <v>33</v>
      </c>
      <c r="F24" s="22" t="s">
        <v>7</v>
      </c>
      <c r="G24" s="23">
        <f>28660*3</f>
        <v>85980</v>
      </c>
      <c r="H24" s="20" t="s">
        <v>33</v>
      </c>
      <c r="I24" s="14" t="e">
        <f t="shared" si="2"/>
        <v>#VALUE!</v>
      </c>
    </row>
    <row r="25" spans="2:9" ht="66" customHeight="1" thickBot="1" x14ac:dyDescent="0.3">
      <c r="B25" s="9" t="s">
        <v>26</v>
      </c>
      <c r="C25" s="26" t="s">
        <v>41</v>
      </c>
      <c r="D25" s="27"/>
      <c r="E25" s="15" t="s">
        <v>29</v>
      </c>
      <c r="F25" s="22" t="s">
        <v>7</v>
      </c>
      <c r="G25" s="23">
        <v>50</v>
      </c>
      <c r="H25" s="10" t="s">
        <v>29</v>
      </c>
      <c r="I25" s="10" t="e">
        <f t="shared" si="2"/>
        <v>#VALUE!</v>
      </c>
    </row>
    <row r="26" spans="2:9" ht="66" customHeight="1" thickBot="1" x14ac:dyDescent="0.3">
      <c r="B26" s="9" t="s">
        <v>27</v>
      </c>
      <c r="C26" s="26" t="s">
        <v>40</v>
      </c>
      <c r="D26" s="27"/>
      <c r="E26" s="15" t="s">
        <v>29</v>
      </c>
      <c r="F26" s="22" t="s">
        <v>7</v>
      </c>
      <c r="G26" s="23">
        <v>50</v>
      </c>
      <c r="H26" s="10" t="s">
        <v>29</v>
      </c>
      <c r="I26" s="10" t="e">
        <f t="shared" si="2"/>
        <v>#VALUE!</v>
      </c>
    </row>
    <row r="27" spans="2:9" ht="66" customHeight="1" thickBot="1" x14ac:dyDescent="0.3">
      <c r="B27" s="9" t="s">
        <v>28</v>
      </c>
      <c r="C27" s="26" t="s">
        <v>39</v>
      </c>
      <c r="D27" s="27"/>
      <c r="E27" s="15" t="s">
        <v>30</v>
      </c>
      <c r="F27" s="22" t="s">
        <v>7</v>
      </c>
      <c r="G27" s="23">
        <v>65</v>
      </c>
      <c r="H27" s="10" t="s">
        <v>30</v>
      </c>
      <c r="I27" s="10" t="e">
        <f t="shared" si="2"/>
        <v>#VALUE!</v>
      </c>
    </row>
    <row r="28" spans="2:9" ht="66" customHeight="1" thickBot="1" x14ac:dyDescent="0.3">
      <c r="B28" s="9" t="s">
        <v>44</v>
      </c>
      <c r="C28" s="26" t="s">
        <v>69</v>
      </c>
      <c r="D28" s="27"/>
      <c r="E28" s="20" t="s">
        <v>33</v>
      </c>
      <c r="F28" s="22" t="s">
        <v>7</v>
      </c>
      <c r="G28" s="24">
        <v>28500</v>
      </c>
      <c r="H28" s="10" t="s">
        <v>33</v>
      </c>
      <c r="I28" s="10" t="e">
        <f t="shared" si="2"/>
        <v>#VALUE!</v>
      </c>
    </row>
    <row r="29" spans="2:9" ht="66" customHeight="1" thickBot="1" x14ac:dyDescent="0.3">
      <c r="B29" s="9" t="s">
        <v>58</v>
      </c>
      <c r="C29" s="26" t="s">
        <v>43</v>
      </c>
      <c r="D29" s="27"/>
      <c r="E29" s="20" t="s">
        <v>33</v>
      </c>
      <c r="F29" s="22" t="s">
        <v>7</v>
      </c>
      <c r="G29" s="23">
        <v>17985</v>
      </c>
      <c r="H29" s="10" t="s">
        <v>33</v>
      </c>
      <c r="I29" s="10" t="e">
        <f t="shared" si="2"/>
        <v>#VALUE!</v>
      </c>
    </row>
    <row r="30" spans="2:9" ht="66" customHeight="1" thickBot="1" x14ac:dyDescent="0.3">
      <c r="B30" s="9" t="s">
        <v>59</v>
      </c>
      <c r="C30" s="26" t="s">
        <v>42</v>
      </c>
      <c r="D30" s="27"/>
      <c r="E30" s="21" t="s">
        <v>30</v>
      </c>
      <c r="F30" s="22" t="s">
        <v>7</v>
      </c>
      <c r="G30" s="23">
        <v>90</v>
      </c>
      <c r="H30" s="10" t="s">
        <v>30</v>
      </c>
      <c r="I30" s="10" t="e">
        <f t="shared" si="2"/>
        <v>#VALUE!</v>
      </c>
    </row>
    <row r="31" spans="2:9" ht="66" customHeight="1" thickBot="1" x14ac:dyDescent="0.3">
      <c r="B31" s="9" t="s">
        <v>63</v>
      </c>
      <c r="C31" s="26" t="s">
        <v>64</v>
      </c>
      <c r="D31" s="27"/>
      <c r="E31" s="21" t="s">
        <v>29</v>
      </c>
      <c r="F31" s="22" t="s">
        <v>7</v>
      </c>
      <c r="G31" s="23">
        <v>6</v>
      </c>
      <c r="H31" s="10" t="s">
        <v>29</v>
      </c>
      <c r="I31" s="10" t="e">
        <f t="shared" ref="I31" si="3">G31*F31</f>
        <v>#VALUE!</v>
      </c>
    </row>
    <row r="32" spans="2:9" ht="66" customHeight="1" thickBot="1" x14ac:dyDescent="0.3">
      <c r="B32" s="9" t="s">
        <v>65</v>
      </c>
      <c r="C32" s="48" t="s">
        <v>66</v>
      </c>
      <c r="D32" s="48"/>
      <c r="E32" s="21" t="s">
        <v>29</v>
      </c>
      <c r="F32" s="22" t="s">
        <v>7</v>
      </c>
      <c r="G32" s="23">
        <v>100</v>
      </c>
      <c r="H32" s="10" t="s">
        <v>29</v>
      </c>
      <c r="I32" s="10" t="e">
        <f t="shared" ref="I32" si="4">G32*F32</f>
        <v>#VALUE!</v>
      </c>
    </row>
    <row r="33" spans="2:9" ht="66" customHeight="1" thickBot="1" x14ac:dyDescent="0.3">
      <c r="B33" s="9" t="s">
        <v>67</v>
      </c>
      <c r="C33" s="48" t="s">
        <v>68</v>
      </c>
      <c r="D33" s="48"/>
      <c r="E33" s="21" t="s">
        <v>29</v>
      </c>
      <c r="F33" s="22" t="s">
        <v>7</v>
      </c>
      <c r="G33" s="23">
        <v>100</v>
      </c>
      <c r="H33" s="10" t="s">
        <v>29</v>
      </c>
      <c r="I33" s="10" t="e">
        <f t="shared" ref="I33" si="5">G33*F33</f>
        <v>#VALUE!</v>
      </c>
    </row>
    <row r="34" spans="2:9" ht="66" customHeight="1" thickBot="1" x14ac:dyDescent="0.3">
      <c r="B34" s="9" t="s">
        <v>71</v>
      </c>
      <c r="C34" s="46" t="s">
        <v>70</v>
      </c>
      <c r="D34" s="47"/>
      <c r="E34" s="10" t="s">
        <v>33</v>
      </c>
      <c r="F34" s="22" t="s">
        <v>7</v>
      </c>
      <c r="G34" s="23">
        <v>100</v>
      </c>
      <c r="H34" s="10" t="s">
        <v>33</v>
      </c>
      <c r="I34" s="10" t="e">
        <f t="shared" ref="I34" si="6">G34*F34</f>
        <v>#VALUE!</v>
      </c>
    </row>
    <row r="35" spans="2:9" ht="21.75" customHeight="1" thickBot="1" x14ac:dyDescent="0.3"/>
    <row r="36" spans="2:9" ht="16.5" thickBot="1" x14ac:dyDescent="0.3">
      <c r="B36" s="7" t="s">
        <v>31</v>
      </c>
      <c r="C36" s="19"/>
      <c r="D36" s="8"/>
      <c r="E36" s="8"/>
      <c r="F36" s="8"/>
      <c r="G36" s="8"/>
      <c r="H36" s="1"/>
      <c r="I36" s="6" t="e">
        <f>SUM(I6:I34)</f>
        <v>#VALUE!</v>
      </c>
    </row>
  </sheetData>
  <mergeCells count="36">
    <mergeCell ref="A1:I1"/>
    <mergeCell ref="C12:D12"/>
    <mergeCell ref="C34:D34"/>
    <mergeCell ref="C7:D7"/>
    <mergeCell ref="C8:D8"/>
    <mergeCell ref="C9:D9"/>
    <mergeCell ref="C10:D10"/>
    <mergeCell ref="C11:D11"/>
    <mergeCell ref="C27:D27"/>
    <mergeCell ref="C25:D25"/>
    <mergeCell ref="C28:D28"/>
    <mergeCell ref="C14:D14"/>
    <mergeCell ref="C13:D13"/>
    <mergeCell ref="C33:D33"/>
    <mergeCell ref="C31:D31"/>
    <mergeCell ref="C32:D32"/>
    <mergeCell ref="C15:D15"/>
    <mergeCell ref="C3:D4"/>
    <mergeCell ref="B5:I5"/>
    <mergeCell ref="G3:H3"/>
    <mergeCell ref="G4:H4"/>
    <mergeCell ref="C6:D6"/>
    <mergeCell ref="B3:B4"/>
    <mergeCell ref="E3:E4"/>
    <mergeCell ref="C16:D16"/>
    <mergeCell ref="C30:D30"/>
    <mergeCell ref="C17:D17"/>
    <mergeCell ref="C24:D24"/>
    <mergeCell ref="C20:D20"/>
    <mergeCell ref="C21:D21"/>
    <mergeCell ref="C29:D29"/>
    <mergeCell ref="C26:D26"/>
    <mergeCell ref="C18:D18"/>
    <mergeCell ref="C19:D19"/>
    <mergeCell ref="C22:D22"/>
    <mergeCell ref="C23:D23"/>
  </mergeCells>
  <phoneticPr fontId="8" type="noConversion"/>
  <pageMargins left="0.7" right="0.7" top="0.78740157499999996" bottom="0.78740157499999996" header="0.3" footer="0.3"/>
  <pageSetup paperSize="9" scale="53" fitToHeight="0" orientation="portrait" r:id="rId1"/>
  <ignoredErrors>
    <ignoredError sqref="I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Miloš (MČ Brno-Žabovřesky)</dc:creator>
  <cp:lastModifiedBy>Mgr. Petr Maršálek</cp:lastModifiedBy>
  <cp:lastPrinted>2025-12-11T10:31:18Z</cp:lastPrinted>
  <dcterms:created xsi:type="dcterms:W3CDTF">2025-12-02T10:07:42Z</dcterms:created>
  <dcterms:modified xsi:type="dcterms:W3CDTF">2026-01-29T11:12:26Z</dcterms:modified>
</cp:coreProperties>
</file>