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INGVAMA\2025\Petrovice\"/>
    </mc:Choice>
  </mc:AlternateContent>
  <bookViews>
    <workbookView xWindow="0" yWindow="0" windowWidth="0" windowHeight="0"/>
  </bookViews>
  <sheets>
    <sheet name="Rekapitulace stavby" sheetId="1" r:id="rId1"/>
    <sheet name="D.1 - Prodloužení vod. př..." sheetId="2" r:id="rId2"/>
    <sheet name="D.1.7 - Elektrické připoj..." sheetId="3" r:id="rId3"/>
    <sheet name="D.2 - Prodloužení grav. k..." sheetId="4" r:id="rId4"/>
    <sheet name="D.3 - ČSOV Petrovice" sheetId="5" r:id="rId5"/>
    <sheet name="D.3.8 - Přípojka elektro" sheetId="6" r:id="rId6"/>
    <sheet name="D.4 - Výtlak kanalizace d..." sheetId="7" r:id="rId7"/>
    <sheet name="D.5 - Kanalizace a KP v P..." sheetId="8" r:id="rId8"/>
    <sheet name="D.5.10 - Kanalizační příp..." sheetId="9" r:id="rId9"/>
    <sheet name="VRN - Vedlejší a ostatní ..." sheetId="10" r:id="rId10"/>
  </sheets>
  <definedNames>
    <definedName name="_xlnm.Print_Area" localSheetId="0">'Rekapitulace stavby'!$D$4:$AO$76,'Rekapitulace stavby'!$C$82:$AQ$107</definedName>
    <definedName name="_xlnm.Print_Titles" localSheetId="0">'Rekapitulace stavby'!$92:$92</definedName>
    <definedName name="_xlnm._FilterDatabase" localSheetId="1" hidden="1">'D.1 - Prodloužení vod. př...'!$C$124:$K$436</definedName>
    <definedName name="_xlnm.Print_Area" localSheetId="1">'D.1 - Prodloužení vod. př...'!$C$4:$J$76,'D.1 - Prodloužení vod. př...'!$C$82:$J$106,'D.1 - Prodloužení vod. př...'!$C$112:$K$436</definedName>
    <definedName name="_xlnm.Print_Titles" localSheetId="1">'D.1 - Prodloužení vod. př...'!$124:$124</definedName>
    <definedName name="_xlnm._FilterDatabase" localSheetId="2" hidden="1">'D.1.7 - Elektrické připoj...'!$C$124:$K$167</definedName>
    <definedName name="_xlnm.Print_Area" localSheetId="2">'D.1.7 - Elektrické připoj...'!$C$4:$J$76,'D.1.7 - Elektrické připoj...'!$C$82:$J$104,'D.1.7 - Elektrické připoj...'!$C$110:$K$167</definedName>
    <definedName name="_xlnm.Print_Titles" localSheetId="2">'D.1.7 - Elektrické připoj...'!$124:$124</definedName>
    <definedName name="_xlnm._FilterDatabase" localSheetId="3" hidden="1">'D.2 - Prodloužení grav. k...'!$C$124:$K$302</definedName>
    <definedName name="_xlnm.Print_Area" localSheetId="3">'D.2 - Prodloužení grav. k...'!$C$4:$J$76,'D.2 - Prodloužení grav. k...'!$C$82:$J$106,'D.2 - Prodloužení grav. k...'!$C$112:$K$302</definedName>
    <definedName name="_xlnm.Print_Titles" localSheetId="3">'D.2 - Prodloužení grav. k...'!$124:$124</definedName>
    <definedName name="_xlnm._FilterDatabase" localSheetId="4" hidden="1">'D.3 - ČSOV Petrovice'!$C$126:$K$329</definedName>
    <definedName name="_xlnm.Print_Area" localSheetId="4">'D.3 - ČSOV Petrovice'!$C$4:$J$76,'D.3 - ČSOV Petrovice'!$C$82:$J$108,'D.3 - ČSOV Petrovice'!$C$114:$K$329</definedName>
    <definedName name="_xlnm.Print_Titles" localSheetId="4">'D.3 - ČSOV Petrovice'!$126:$126</definedName>
    <definedName name="_xlnm._FilterDatabase" localSheetId="5" hidden="1">'D.3.8 - Přípojka elektro'!$C$124:$K$155</definedName>
    <definedName name="_xlnm.Print_Area" localSheetId="5">'D.3.8 - Přípojka elektro'!$C$4:$J$76,'D.3.8 - Přípojka elektro'!$C$82:$J$104,'D.3.8 - Přípojka elektro'!$C$110:$K$155</definedName>
    <definedName name="_xlnm.Print_Titles" localSheetId="5">'D.3.8 - Přípojka elektro'!$124:$124</definedName>
    <definedName name="_xlnm._FilterDatabase" localSheetId="6" hidden="1">'D.4 - Výtlak kanalizace d...'!$C$121:$K$330</definedName>
    <definedName name="_xlnm.Print_Area" localSheetId="6">'D.4 - Výtlak kanalizace d...'!$C$4:$J$76,'D.4 - Výtlak kanalizace d...'!$C$82:$J$103,'D.4 - Výtlak kanalizace d...'!$C$109:$K$330</definedName>
    <definedName name="_xlnm.Print_Titles" localSheetId="6">'D.4 - Výtlak kanalizace d...'!$121:$121</definedName>
    <definedName name="_xlnm._FilterDatabase" localSheetId="7" hidden="1">'D.5 - Kanalizace a KP v P...'!$C$124:$K$726</definedName>
    <definedName name="_xlnm.Print_Area" localSheetId="7">'D.5 - Kanalizace a KP v P...'!$C$4:$J$76,'D.5 - Kanalizace a KP v P...'!$C$82:$J$106,'D.5 - Kanalizace a KP v P...'!$C$112:$K$726</definedName>
    <definedName name="_xlnm.Print_Titles" localSheetId="7">'D.5 - Kanalizace a KP v P...'!$124:$124</definedName>
    <definedName name="_xlnm._FilterDatabase" localSheetId="8" hidden="1">'D.5.10 - Kanalizační příp...'!$C$128:$K$386</definedName>
    <definedName name="_xlnm.Print_Area" localSheetId="8">'D.5.10 - Kanalizační příp...'!$C$4:$J$76,'D.5.10 - Kanalizační příp...'!$C$82:$J$108,'D.5.10 - Kanalizační příp...'!$C$114:$K$386</definedName>
    <definedName name="_xlnm.Print_Titles" localSheetId="8">'D.5.10 - Kanalizační příp...'!$128:$128</definedName>
    <definedName name="_xlnm._FilterDatabase" localSheetId="9" hidden="1">'VRN - Vedlejší a ostatní ...'!$C$121:$K$169</definedName>
    <definedName name="_xlnm.Print_Area" localSheetId="9">'VRN - Vedlejší a ostatní ...'!$C$4:$J$76,'VRN - Vedlejší a ostatní ...'!$C$82:$J$103,'VRN - Vedlejší a ostatní ...'!$C$109:$K$169</definedName>
    <definedName name="_xlnm.Print_Titles" localSheetId="9">'VRN - Vedlejší a ostatní ...'!$121:$121</definedName>
  </definedNames>
  <calcPr/>
</workbook>
</file>

<file path=xl/calcChain.xml><?xml version="1.0" encoding="utf-8"?>
<calcChain xmlns="http://schemas.openxmlformats.org/spreadsheetml/2006/main">
  <c i="10" l="1" r="T166"/>
  <c r="J37"/>
  <c r="J36"/>
  <c i="1" r="AY106"/>
  <c i="10" r="J35"/>
  <c i="1" r="AX106"/>
  <c i="10" r="BI169"/>
  <c r="BH169"/>
  <c r="BG169"/>
  <c r="BF169"/>
  <c r="T169"/>
  <c r="R169"/>
  <c r="P169"/>
  <c r="BI167"/>
  <c r="BH167"/>
  <c r="BG167"/>
  <c r="BF167"/>
  <c r="T167"/>
  <c r="R167"/>
  <c r="P167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J119"/>
  <c r="J118"/>
  <c r="F118"/>
  <c r="F116"/>
  <c r="E114"/>
  <c r="J92"/>
  <c r="J91"/>
  <c r="F91"/>
  <c r="F89"/>
  <c r="E87"/>
  <c r="J18"/>
  <c r="E18"/>
  <c r="F119"/>
  <c r="J17"/>
  <c r="J12"/>
  <c r="J116"/>
  <c r="E7"/>
  <c r="E112"/>
  <c i="9" r="J39"/>
  <c r="J38"/>
  <c i="1" r="AY105"/>
  <c i="9" r="J37"/>
  <c i="1" r="AX105"/>
  <c i="9" r="BI385"/>
  <c r="BH385"/>
  <c r="BG385"/>
  <c r="BF385"/>
  <c r="T385"/>
  <c r="R385"/>
  <c r="R384"/>
  <c r="P385"/>
  <c r="P384"/>
  <c r="BI379"/>
  <c r="BH379"/>
  <c r="BG379"/>
  <c r="BF379"/>
  <c r="T379"/>
  <c r="R379"/>
  <c r="P379"/>
  <c r="BI376"/>
  <c r="BH376"/>
  <c r="BG376"/>
  <c r="BF376"/>
  <c r="T376"/>
  <c r="R376"/>
  <c r="P376"/>
  <c r="BI374"/>
  <c r="BH374"/>
  <c r="BG374"/>
  <c r="BF374"/>
  <c r="T374"/>
  <c r="R374"/>
  <c r="P374"/>
  <c r="BI371"/>
  <c r="BH371"/>
  <c r="BG371"/>
  <c r="BF371"/>
  <c r="T371"/>
  <c r="R371"/>
  <c r="P371"/>
  <c r="BI369"/>
  <c r="BH369"/>
  <c r="BG369"/>
  <c r="BF369"/>
  <c r="T369"/>
  <c r="R369"/>
  <c r="P369"/>
  <c r="BI365"/>
  <c r="BH365"/>
  <c r="BG365"/>
  <c r="BF365"/>
  <c r="T365"/>
  <c r="R365"/>
  <c r="P365"/>
  <c r="BI362"/>
  <c r="BH362"/>
  <c r="BG362"/>
  <c r="BF362"/>
  <c r="T362"/>
  <c r="R362"/>
  <c r="P362"/>
  <c r="BI359"/>
  <c r="BH359"/>
  <c r="BG359"/>
  <c r="BF359"/>
  <c r="T359"/>
  <c r="R359"/>
  <c r="P359"/>
  <c r="BI357"/>
  <c r="BH357"/>
  <c r="BG357"/>
  <c r="BF357"/>
  <c r="T357"/>
  <c r="R357"/>
  <c r="P357"/>
  <c r="BI356"/>
  <c r="BH356"/>
  <c r="BG356"/>
  <c r="BF356"/>
  <c r="T356"/>
  <c r="R356"/>
  <c r="P356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8"/>
  <c r="BH348"/>
  <c r="BG348"/>
  <c r="BF348"/>
  <c r="T348"/>
  <c r="R348"/>
  <c r="P348"/>
  <c r="BI346"/>
  <c r="BH346"/>
  <c r="BG346"/>
  <c r="BF346"/>
  <c r="T346"/>
  <c r="R346"/>
  <c r="P346"/>
  <c r="BI345"/>
  <c r="BH345"/>
  <c r="BG345"/>
  <c r="BF345"/>
  <c r="T345"/>
  <c r="R345"/>
  <c r="P345"/>
  <c r="BI343"/>
  <c r="BH343"/>
  <c r="BG343"/>
  <c r="BF343"/>
  <c r="T343"/>
  <c r="R343"/>
  <c r="P343"/>
  <c r="BI342"/>
  <c r="BH342"/>
  <c r="BG342"/>
  <c r="BF342"/>
  <c r="T342"/>
  <c r="R342"/>
  <c r="P342"/>
  <c r="BI340"/>
  <c r="BH340"/>
  <c r="BG340"/>
  <c r="BF340"/>
  <c r="T340"/>
  <c r="R340"/>
  <c r="P340"/>
  <c r="BI339"/>
  <c r="BH339"/>
  <c r="BG339"/>
  <c r="BF339"/>
  <c r="T339"/>
  <c r="R339"/>
  <c r="P339"/>
  <c r="BI337"/>
  <c r="BH337"/>
  <c r="BG337"/>
  <c r="BF337"/>
  <c r="T337"/>
  <c r="R337"/>
  <c r="P337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4"/>
  <c r="BH324"/>
  <c r="BG324"/>
  <c r="BF324"/>
  <c r="T324"/>
  <c r="R324"/>
  <c r="P324"/>
  <c r="BI314"/>
  <c r="BH314"/>
  <c r="BG314"/>
  <c r="BF314"/>
  <c r="T314"/>
  <c r="R314"/>
  <c r="P314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0"/>
  <c r="BH300"/>
  <c r="BG300"/>
  <c r="BF300"/>
  <c r="T300"/>
  <c r="R300"/>
  <c r="P300"/>
  <c r="BI289"/>
  <c r="BH289"/>
  <c r="BG289"/>
  <c r="BF289"/>
  <c r="T289"/>
  <c r="R289"/>
  <c r="P289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R274"/>
  <c r="P274"/>
  <c r="BI271"/>
  <c r="BH271"/>
  <c r="BG271"/>
  <c r="BF271"/>
  <c r="T271"/>
  <c r="R271"/>
  <c r="P271"/>
  <c r="BI268"/>
  <c r="BH268"/>
  <c r="BG268"/>
  <c r="BF268"/>
  <c r="T268"/>
  <c r="R268"/>
  <c r="P268"/>
  <c r="BI265"/>
  <c r="BH265"/>
  <c r="BG265"/>
  <c r="BF265"/>
  <c r="T265"/>
  <c r="R265"/>
  <c r="P265"/>
  <c r="BI262"/>
  <c r="BH262"/>
  <c r="BG262"/>
  <c r="BF262"/>
  <c r="T262"/>
  <c r="R262"/>
  <c r="P262"/>
  <c r="BI259"/>
  <c r="BH259"/>
  <c r="BG259"/>
  <c r="BF259"/>
  <c r="T259"/>
  <c r="R259"/>
  <c r="P259"/>
  <c r="BI253"/>
  <c r="BH253"/>
  <c r="BG253"/>
  <c r="BF253"/>
  <c r="T253"/>
  <c r="R253"/>
  <c r="P253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5"/>
  <c r="BH245"/>
  <c r="BG245"/>
  <c r="BF245"/>
  <c r="T245"/>
  <c r="R245"/>
  <c r="P245"/>
  <c r="BI239"/>
  <c r="BH239"/>
  <c r="BG239"/>
  <c r="BF239"/>
  <c r="T239"/>
  <c r="R239"/>
  <c r="P239"/>
  <c r="BI237"/>
  <c r="BH237"/>
  <c r="BG237"/>
  <c r="BF237"/>
  <c r="T237"/>
  <c r="R237"/>
  <c r="P237"/>
  <c r="BI236"/>
  <c r="BH236"/>
  <c r="BG236"/>
  <c r="BF236"/>
  <c r="T236"/>
  <c r="R236"/>
  <c r="P236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3"/>
  <c r="BH213"/>
  <c r="BG213"/>
  <c r="BF213"/>
  <c r="T213"/>
  <c r="R213"/>
  <c r="P213"/>
  <c r="BI210"/>
  <c r="BH210"/>
  <c r="BG210"/>
  <c r="BF210"/>
  <c r="T210"/>
  <c r="R210"/>
  <c r="P210"/>
  <c r="BI195"/>
  <c r="BH195"/>
  <c r="BG195"/>
  <c r="BF195"/>
  <c r="T195"/>
  <c r="R195"/>
  <c r="P195"/>
  <c r="BI192"/>
  <c r="BH192"/>
  <c r="BG192"/>
  <c r="BF192"/>
  <c r="T192"/>
  <c r="R192"/>
  <c r="P192"/>
  <c r="BI190"/>
  <c r="BH190"/>
  <c r="BG190"/>
  <c r="BF190"/>
  <c r="T190"/>
  <c r="R190"/>
  <c r="P190"/>
  <c r="BI177"/>
  <c r="BH177"/>
  <c r="BG177"/>
  <c r="BF177"/>
  <c r="T177"/>
  <c r="R177"/>
  <c r="P177"/>
  <c r="BI175"/>
  <c r="BH175"/>
  <c r="BG175"/>
  <c r="BF175"/>
  <c r="T175"/>
  <c r="R175"/>
  <c r="P175"/>
  <c r="BI170"/>
  <c r="BH170"/>
  <c r="BG170"/>
  <c r="BF170"/>
  <c r="T170"/>
  <c r="R170"/>
  <c r="P170"/>
  <c r="BI165"/>
  <c r="BH165"/>
  <c r="BG165"/>
  <c r="BF165"/>
  <c r="T165"/>
  <c r="R165"/>
  <c r="P165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J126"/>
  <c r="J125"/>
  <c r="F125"/>
  <c r="F123"/>
  <c r="E121"/>
  <c r="J94"/>
  <c r="J93"/>
  <c r="F93"/>
  <c r="F91"/>
  <c r="E89"/>
  <c r="J20"/>
  <c r="E20"/>
  <c r="F94"/>
  <c r="J19"/>
  <c r="J14"/>
  <c r="J123"/>
  <c r="E7"/>
  <c r="E85"/>
  <c i="8" r="J37"/>
  <c r="J36"/>
  <c i="1" r="AY104"/>
  <c i="8" r="J35"/>
  <c i="1" r="AX104"/>
  <c i="8" r="BI725"/>
  <c r="BH725"/>
  <c r="BG725"/>
  <c r="BF725"/>
  <c r="T725"/>
  <c r="T724"/>
  <c r="R725"/>
  <c r="R724"/>
  <c r="P725"/>
  <c r="P724"/>
  <c r="BI719"/>
  <c r="BH719"/>
  <c r="BG719"/>
  <c r="BF719"/>
  <c r="T719"/>
  <c r="R719"/>
  <c r="P719"/>
  <c r="BI714"/>
  <c r="BH714"/>
  <c r="BG714"/>
  <c r="BF714"/>
  <c r="T714"/>
  <c r="R714"/>
  <c r="P714"/>
  <c r="BI712"/>
  <c r="BH712"/>
  <c r="BG712"/>
  <c r="BF712"/>
  <c r="T712"/>
  <c r="R712"/>
  <c r="P712"/>
  <c r="BI709"/>
  <c r="BH709"/>
  <c r="BG709"/>
  <c r="BF709"/>
  <c r="T709"/>
  <c r="R709"/>
  <c r="P709"/>
  <c r="BI707"/>
  <c r="BH707"/>
  <c r="BG707"/>
  <c r="BF707"/>
  <c r="T707"/>
  <c r="R707"/>
  <c r="P707"/>
  <c r="BI693"/>
  <c r="BH693"/>
  <c r="BG693"/>
  <c r="BF693"/>
  <c r="T693"/>
  <c r="T679"/>
  <c r="R693"/>
  <c r="R679"/>
  <c r="P693"/>
  <c r="P679"/>
  <c r="BI680"/>
  <c r="BH680"/>
  <c r="BG680"/>
  <c r="BF680"/>
  <c r="T680"/>
  <c r="R680"/>
  <c r="P680"/>
  <c r="BI674"/>
  <c r="BH674"/>
  <c r="BG674"/>
  <c r="BF674"/>
  <c r="T674"/>
  <c r="R674"/>
  <c r="P674"/>
  <c r="BI669"/>
  <c r="BH669"/>
  <c r="BG669"/>
  <c r="BF669"/>
  <c r="T669"/>
  <c r="R669"/>
  <c r="P669"/>
  <c r="BI664"/>
  <c r="BH664"/>
  <c r="BG664"/>
  <c r="BF664"/>
  <c r="T664"/>
  <c r="R664"/>
  <c r="P664"/>
  <c r="BI659"/>
  <c r="BH659"/>
  <c r="BG659"/>
  <c r="BF659"/>
  <c r="T659"/>
  <c r="R659"/>
  <c r="P659"/>
  <c r="BI658"/>
  <c r="BH658"/>
  <c r="BG658"/>
  <c r="BF658"/>
  <c r="T658"/>
  <c r="R658"/>
  <c r="P658"/>
  <c r="BI647"/>
  <c r="BH647"/>
  <c r="BG647"/>
  <c r="BF647"/>
  <c r="T647"/>
  <c r="R647"/>
  <c r="P647"/>
  <c r="BI645"/>
  <c r="BH645"/>
  <c r="BG645"/>
  <c r="BF645"/>
  <c r="T645"/>
  <c r="R645"/>
  <c r="P645"/>
  <c r="BI643"/>
  <c r="BH643"/>
  <c r="BG643"/>
  <c r="BF643"/>
  <c r="T643"/>
  <c r="R643"/>
  <c r="P643"/>
  <c r="BI642"/>
  <c r="BH642"/>
  <c r="BG642"/>
  <c r="BF642"/>
  <c r="T642"/>
  <c r="R642"/>
  <c r="P642"/>
  <c r="BI631"/>
  <c r="BH631"/>
  <c r="BG631"/>
  <c r="BF631"/>
  <c r="T631"/>
  <c r="R631"/>
  <c r="P631"/>
  <c r="BI630"/>
  <c r="BH630"/>
  <c r="BG630"/>
  <c r="BF630"/>
  <c r="T630"/>
  <c r="R630"/>
  <c r="P630"/>
  <c r="BI619"/>
  <c r="BH619"/>
  <c r="BG619"/>
  <c r="BF619"/>
  <c r="T619"/>
  <c r="R619"/>
  <c r="P619"/>
  <c r="BI618"/>
  <c r="BH618"/>
  <c r="BG618"/>
  <c r="BF618"/>
  <c r="T618"/>
  <c r="R618"/>
  <c r="P618"/>
  <c r="BI607"/>
  <c r="BH607"/>
  <c r="BG607"/>
  <c r="BF607"/>
  <c r="T607"/>
  <c r="R607"/>
  <c r="P607"/>
  <c r="BI606"/>
  <c r="BH606"/>
  <c r="BG606"/>
  <c r="BF606"/>
  <c r="T606"/>
  <c r="R606"/>
  <c r="P606"/>
  <c r="BI595"/>
  <c r="BH595"/>
  <c r="BG595"/>
  <c r="BF595"/>
  <c r="T595"/>
  <c r="R595"/>
  <c r="P595"/>
  <c r="BI594"/>
  <c r="BH594"/>
  <c r="BG594"/>
  <c r="BF594"/>
  <c r="T594"/>
  <c r="R594"/>
  <c r="P594"/>
  <c r="BI591"/>
  <c r="BH591"/>
  <c r="BG591"/>
  <c r="BF591"/>
  <c r="T591"/>
  <c r="R591"/>
  <c r="P591"/>
  <c r="BI589"/>
  <c r="BH589"/>
  <c r="BG589"/>
  <c r="BF589"/>
  <c r="T589"/>
  <c r="R589"/>
  <c r="P589"/>
  <c r="BI588"/>
  <c r="BH588"/>
  <c r="BG588"/>
  <c r="BF588"/>
  <c r="T588"/>
  <c r="R588"/>
  <c r="P588"/>
  <c r="BI577"/>
  <c r="BH577"/>
  <c r="BG577"/>
  <c r="BF577"/>
  <c r="T577"/>
  <c r="R577"/>
  <c r="P577"/>
  <c r="BI575"/>
  <c r="BH575"/>
  <c r="BG575"/>
  <c r="BF575"/>
  <c r="T575"/>
  <c r="R575"/>
  <c r="P575"/>
  <c r="BI573"/>
  <c r="BH573"/>
  <c r="BG573"/>
  <c r="BF573"/>
  <c r="T573"/>
  <c r="R573"/>
  <c r="P573"/>
  <c r="BI571"/>
  <c r="BH571"/>
  <c r="BG571"/>
  <c r="BF571"/>
  <c r="T571"/>
  <c r="R571"/>
  <c r="P571"/>
  <c r="BI569"/>
  <c r="BH569"/>
  <c r="BG569"/>
  <c r="BF569"/>
  <c r="T569"/>
  <c r="R569"/>
  <c r="P569"/>
  <c r="BI568"/>
  <c r="BH568"/>
  <c r="BG568"/>
  <c r="BF568"/>
  <c r="T568"/>
  <c r="R568"/>
  <c r="P568"/>
  <c r="BI565"/>
  <c r="BH565"/>
  <c r="BG565"/>
  <c r="BF565"/>
  <c r="T565"/>
  <c r="R565"/>
  <c r="P565"/>
  <c r="BI564"/>
  <c r="BH564"/>
  <c r="BG564"/>
  <c r="BF564"/>
  <c r="T564"/>
  <c r="R564"/>
  <c r="P564"/>
  <c r="BI553"/>
  <c r="BH553"/>
  <c r="BG553"/>
  <c r="BF553"/>
  <c r="T553"/>
  <c r="R553"/>
  <c r="P553"/>
  <c r="BI552"/>
  <c r="BH552"/>
  <c r="BG552"/>
  <c r="BF552"/>
  <c r="T552"/>
  <c r="R552"/>
  <c r="P552"/>
  <c r="BI549"/>
  <c r="BH549"/>
  <c r="BG549"/>
  <c r="BF549"/>
  <c r="T549"/>
  <c r="R549"/>
  <c r="P549"/>
  <c r="BI547"/>
  <c r="BH547"/>
  <c r="BG547"/>
  <c r="BF547"/>
  <c r="T547"/>
  <c r="R547"/>
  <c r="P547"/>
  <c r="BI544"/>
  <c r="BH544"/>
  <c r="BG544"/>
  <c r="BF544"/>
  <c r="T544"/>
  <c r="R544"/>
  <c r="P544"/>
  <c r="BI542"/>
  <c r="BH542"/>
  <c r="BG542"/>
  <c r="BF542"/>
  <c r="T542"/>
  <c r="R542"/>
  <c r="P542"/>
  <c r="BI531"/>
  <c r="BH531"/>
  <c r="BG531"/>
  <c r="BF531"/>
  <c r="T531"/>
  <c r="R531"/>
  <c r="P531"/>
  <c r="BI529"/>
  <c r="BH529"/>
  <c r="BG529"/>
  <c r="BF529"/>
  <c r="T529"/>
  <c r="R529"/>
  <c r="P529"/>
  <c r="BI526"/>
  <c r="BH526"/>
  <c r="BG526"/>
  <c r="BF526"/>
  <c r="T526"/>
  <c r="R526"/>
  <c r="P526"/>
  <c r="BI512"/>
  <c r="BH512"/>
  <c r="BG512"/>
  <c r="BF512"/>
  <c r="T512"/>
  <c r="R512"/>
  <c r="P512"/>
  <c r="BI499"/>
  <c r="BH499"/>
  <c r="BG499"/>
  <c r="BF499"/>
  <c r="T499"/>
  <c r="R499"/>
  <c r="P499"/>
  <c r="BI486"/>
  <c r="BH486"/>
  <c r="BG486"/>
  <c r="BF486"/>
  <c r="T486"/>
  <c r="R486"/>
  <c r="P486"/>
  <c r="BI473"/>
  <c r="BH473"/>
  <c r="BG473"/>
  <c r="BF473"/>
  <c r="T473"/>
  <c r="R473"/>
  <c r="P473"/>
  <c r="BI460"/>
  <c r="BH460"/>
  <c r="BG460"/>
  <c r="BF460"/>
  <c r="T460"/>
  <c r="R460"/>
  <c r="P460"/>
  <c r="BI447"/>
  <c r="BH447"/>
  <c r="BG447"/>
  <c r="BF447"/>
  <c r="T447"/>
  <c r="R447"/>
  <c r="P447"/>
  <c r="BI443"/>
  <c r="BH443"/>
  <c r="BG443"/>
  <c r="BF443"/>
  <c r="T443"/>
  <c r="R443"/>
  <c r="P443"/>
  <c r="BI433"/>
  <c r="BH433"/>
  <c r="BG433"/>
  <c r="BF433"/>
  <c r="T433"/>
  <c r="R433"/>
  <c r="P433"/>
  <c r="BI422"/>
  <c r="BH422"/>
  <c r="BG422"/>
  <c r="BF422"/>
  <c r="T422"/>
  <c r="R422"/>
  <c r="P422"/>
  <c r="BI412"/>
  <c r="BH412"/>
  <c r="BG412"/>
  <c r="BF412"/>
  <c r="T412"/>
  <c r="R412"/>
  <c r="P412"/>
  <c r="BI402"/>
  <c r="BH402"/>
  <c r="BG402"/>
  <c r="BF402"/>
  <c r="T402"/>
  <c r="R402"/>
  <c r="P402"/>
  <c r="BI392"/>
  <c r="BH392"/>
  <c r="BG392"/>
  <c r="BF392"/>
  <c r="T392"/>
  <c r="R392"/>
  <c r="P392"/>
  <c r="BI381"/>
  <c r="BH381"/>
  <c r="BG381"/>
  <c r="BF381"/>
  <c r="T381"/>
  <c r="R381"/>
  <c r="P381"/>
  <c r="BI370"/>
  <c r="BH370"/>
  <c r="BG370"/>
  <c r="BF370"/>
  <c r="T370"/>
  <c r="R370"/>
  <c r="P370"/>
  <c r="BI368"/>
  <c r="BH368"/>
  <c r="BG368"/>
  <c r="BF368"/>
  <c r="T368"/>
  <c r="R368"/>
  <c r="P368"/>
  <c r="BI363"/>
  <c r="BH363"/>
  <c r="BG363"/>
  <c r="BF363"/>
  <c r="T363"/>
  <c r="R363"/>
  <c r="P363"/>
  <c r="BI359"/>
  <c r="BH359"/>
  <c r="BG359"/>
  <c r="BF359"/>
  <c r="T359"/>
  <c r="R359"/>
  <c r="P359"/>
  <c r="BI357"/>
  <c r="BH357"/>
  <c r="BG357"/>
  <c r="BF357"/>
  <c r="T357"/>
  <c r="R357"/>
  <c r="P357"/>
  <c r="BI355"/>
  <c r="BH355"/>
  <c r="BG355"/>
  <c r="BF355"/>
  <c r="T355"/>
  <c r="R355"/>
  <c r="P355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34"/>
  <c r="BH334"/>
  <c r="BG334"/>
  <c r="BF334"/>
  <c r="T334"/>
  <c r="R334"/>
  <c r="P334"/>
  <c r="BI331"/>
  <c r="BH331"/>
  <c r="BG331"/>
  <c r="BF331"/>
  <c r="T331"/>
  <c r="R331"/>
  <c r="P331"/>
  <c r="BI300"/>
  <c r="BH300"/>
  <c r="BG300"/>
  <c r="BF300"/>
  <c r="T300"/>
  <c r="R300"/>
  <c r="P300"/>
  <c r="BI297"/>
  <c r="BH297"/>
  <c r="BG297"/>
  <c r="BF297"/>
  <c r="T297"/>
  <c r="R297"/>
  <c r="P297"/>
  <c r="BI295"/>
  <c r="BH295"/>
  <c r="BG295"/>
  <c r="BF295"/>
  <c r="T295"/>
  <c r="R295"/>
  <c r="P295"/>
  <c r="BI279"/>
  <c r="BH279"/>
  <c r="BG279"/>
  <c r="BF279"/>
  <c r="T279"/>
  <c r="R279"/>
  <c r="P279"/>
  <c r="BI277"/>
  <c r="BH277"/>
  <c r="BG277"/>
  <c r="BF277"/>
  <c r="T277"/>
  <c r="R277"/>
  <c r="P277"/>
  <c r="BI262"/>
  <c r="BH262"/>
  <c r="BG262"/>
  <c r="BF262"/>
  <c r="T262"/>
  <c r="R262"/>
  <c r="P262"/>
  <c r="BI257"/>
  <c r="BH257"/>
  <c r="BG257"/>
  <c r="BF257"/>
  <c r="T257"/>
  <c r="R257"/>
  <c r="P257"/>
  <c r="BI245"/>
  <c r="BH245"/>
  <c r="BG245"/>
  <c r="BF245"/>
  <c r="T245"/>
  <c r="R245"/>
  <c r="P245"/>
  <c r="BI236"/>
  <c r="BH236"/>
  <c r="BG236"/>
  <c r="BF236"/>
  <c r="T236"/>
  <c r="R236"/>
  <c r="P236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09"/>
  <c r="BH209"/>
  <c r="BG209"/>
  <c r="BF209"/>
  <c r="T209"/>
  <c r="R209"/>
  <c r="P209"/>
  <c r="BI198"/>
  <c r="BH198"/>
  <c r="BG198"/>
  <c r="BF198"/>
  <c r="T198"/>
  <c r="R198"/>
  <c r="P198"/>
  <c r="BI187"/>
  <c r="BH187"/>
  <c r="BG187"/>
  <c r="BF187"/>
  <c r="T187"/>
  <c r="R187"/>
  <c r="P187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67"/>
  <c r="BH167"/>
  <c r="BG167"/>
  <c r="BF167"/>
  <c r="T167"/>
  <c r="R167"/>
  <c r="P167"/>
  <c r="BI154"/>
  <c r="BH154"/>
  <c r="BG154"/>
  <c r="BF154"/>
  <c r="T154"/>
  <c r="R154"/>
  <c r="P154"/>
  <c r="BI141"/>
  <c r="BH141"/>
  <c r="BG141"/>
  <c r="BF141"/>
  <c r="T141"/>
  <c r="R141"/>
  <c r="P141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92"/>
  <c r="J17"/>
  <c r="J12"/>
  <c r="J119"/>
  <c r="E7"/>
  <c r="E115"/>
  <c i="7" r="J37"/>
  <c r="J36"/>
  <c i="1" r="AY102"/>
  <c i="7" r="J35"/>
  <c i="1" r="AX102"/>
  <c i="7" r="BI329"/>
  <c r="BH329"/>
  <c r="BG329"/>
  <c r="BF329"/>
  <c r="T329"/>
  <c r="T328"/>
  <c r="R329"/>
  <c r="R328"/>
  <c r="P329"/>
  <c r="P328"/>
  <c r="BI323"/>
  <c r="BH323"/>
  <c r="BG323"/>
  <c r="BF323"/>
  <c r="T323"/>
  <c r="R323"/>
  <c r="P323"/>
  <c r="BI321"/>
  <c r="BH321"/>
  <c r="BG321"/>
  <c r="BF321"/>
  <c r="T321"/>
  <c r="R321"/>
  <c r="P321"/>
  <c r="BI318"/>
  <c r="BH318"/>
  <c r="BG318"/>
  <c r="BF318"/>
  <c r="T318"/>
  <c r="R318"/>
  <c r="P318"/>
  <c r="BI317"/>
  <c r="BH317"/>
  <c r="BG317"/>
  <c r="BF317"/>
  <c r="T317"/>
  <c r="R317"/>
  <c r="P317"/>
  <c r="BI316"/>
  <c r="BH316"/>
  <c r="BG316"/>
  <c r="BF316"/>
  <c r="T316"/>
  <c r="R316"/>
  <c r="P316"/>
  <c r="BI314"/>
  <c r="BH314"/>
  <c r="BG314"/>
  <c r="BF314"/>
  <c r="T314"/>
  <c r="R314"/>
  <c r="P314"/>
  <c r="BI313"/>
  <c r="BH313"/>
  <c r="BG313"/>
  <c r="BF313"/>
  <c r="T313"/>
  <c r="R313"/>
  <c r="P313"/>
  <c r="BI311"/>
  <c r="BH311"/>
  <c r="BG311"/>
  <c r="BF311"/>
  <c r="T311"/>
  <c r="R311"/>
  <c r="P311"/>
  <c r="BI310"/>
  <c r="BH310"/>
  <c r="BG310"/>
  <c r="BF310"/>
  <c r="T310"/>
  <c r="R310"/>
  <c r="P310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4"/>
  <c r="BH304"/>
  <c r="BG304"/>
  <c r="BF304"/>
  <c r="T304"/>
  <c r="R304"/>
  <c r="P304"/>
  <c r="BI303"/>
  <c r="BH303"/>
  <c r="BG303"/>
  <c r="BF303"/>
  <c r="T303"/>
  <c r="R303"/>
  <c r="P303"/>
  <c r="BI301"/>
  <c r="BH301"/>
  <c r="BG301"/>
  <c r="BF301"/>
  <c r="T301"/>
  <c r="R301"/>
  <c r="P301"/>
  <c r="BI300"/>
  <c r="BH300"/>
  <c r="BG300"/>
  <c r="BF300"/>
  <c r="T300"/>
  <c r="R300"/>
  <c r="P300"/>
  <c r="BI299"/>
  <c r="BH299"/>
  <c r="BG299"/>
  <c r="BF299"/>
  <c r="T299"/>
  <c r="R299"/>
  <c r="P299"/>
  <c r="BI297"/>
  <c r="BH297"/>
  <c r="BG297"/>
  <c r="BF297"/>
  <c r="T297"/>
  <c r="R297"/>
  <c r="P297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7"/>
  <c r="BH287"/>
  <c r="BG287"/>
  <c r="BF287"/>
  <c r="T287"/>
  <c r="R287"/>
  <c r="P287"/>
  <c r="BI285"/>
  <c r="BH285"/>
  <c r="BG285"/>
  <c r="BF285"/>
  <c r="T285"/>
  <c r="R285"/>
  <c r="P285"/>
  <c r="BI284"/>
  <c r="BH284"/>
  <c r="BG284"/>
  <c r="BF284"/>
  <c r="T284"/>
  <c r="R284"/>
  <c r="P284"/>
  <c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8"/>
  <c r="BH278"/>
  <c r="BG278"/>
  <c r="BF278"/>
  <c r="T278"/>
  <c r="R278"/>
  <c r="P278"/>
  <c r="BI277"/>
  <c r="BH277"/>
  <c r="BG277"/>
  <c r="BF277"/>
  <c r="T277"/>
  <c r="R277"/>
  <c r="P277"/>
  <c r="BI275"/>
  <c r="BH275"/>
  <c r="BG275"/>
  <c r="BF275"/>
  <c r="T275"/>
  <c r="R275"/>
  <c r="P275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2"/>
  <c r="BH262"/>
  <c r="BG262"/>
  <c r="BF262"/>
  <c r="T262"/>
  <c r="R262"/>
  <c r="P262"/>
  <c r="BI261"/>
  <c r="BH261"/>
  <c r="BG261"/>
  <c r="BF261"/>
  <c r="T261"/>
  <c r="R261"/>
  <c r="P261"/>
  <c r="BI259"/>
  <c r="BH259"/>
  <c r="BG259"/>
  <c r="BF259"/>
  <c r="T259"/>
  <c r="R259"/>
  <c r="P259"/>
  <c r="BI255"/>
  <c r="BH255"/>
  <c r="BG255"/>
  <c r="BF255"/>
  <c r="T255"/>
  <c r="R255"/>
  <c r="P255"/>
  <c r="BI252"/>
  <c r="BH252"/>
  <c r="BG252"/>
  <c r="BF252"/>
  <c r="T252"/>
  <c r="R252"/>
  <c r="P252"/>
  <c r="BI251"/>
  <c r="BH251"/>
  <c r="BG251"/>
  <c r="BF251"/>
  <c r="T251"/>
  <c r="R251"/>
  <c r="P251"/>
  <c r="BI249"/>
  <c r="BH249"/>
  <c r="BG249"/>
  <c r="BF249"/>
  <c r="T249"/>
  <c r="R249"/>
  <c r="P249"/>
  <c r="BI242"/>
  <c r="BH242"/>
  <c r="BG242"/>
  <c r="BF242"/>
  <c r="T242"/>
  <c r="R242"/>
  <c r="P242"/>
  <c r="BI239"/>
  <c r="BH239"/>
  <c r="BG239"/>
  <c r="BF239"/>
  <c r="T239"/>
  <c r="R239"/>
  <c r="P239"/>
  <c r="BI237"/>
  <c r="BH237"/>
  <c r="BG237"/>
  <c r="BF237"/>
  <c r="T237"/>
  <c r="R237"/>
  <c r="P237"/>
  <c r="BI232"/>
  <c r="BH232"/>
  <c r="BG232"/>
  <c r="BF232"/>
  <c r="T232"/>
  <c r="R232"/>
  <c r="P232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0"/>
  <c r="BH210"/>
  <c r="BG210"/>
  <c r="BF210"/>
  <c r="T210"/>
  <c r="R210"/>
  <c r="P210"/>
  <c r="BI207"/>
  <c r="BH207"/>
  <c r="BG207"/>
  <c r="BF207"/>
  <c r="T207"/>
  <c r="R207"/>
  <c r="P207"/>
  <c r="BI190"/>
  <c r="BH190"/>
  <c r="BG190"/>
  <c r="BF190"/>
  <c r="T190"/>
  <c r="R190"/>
  <c r="P190"/>
  <c r="BI187"/>
  <c r="BH187"/>
  <c r="BG187"/>
  <c r="BF187"/>
  <c r="T187"/>
  <c r="R187"/>
  <c r="P187"/>
  <c r="BI185"/>
  <c r="BH185"/>
  <c r="BG185"/>
  <c r="BF185"/>
  <c r="T185"/>
  <c r="R185"/>
  <c r="P185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6"/>
  <c r="BH166"/>
  <c r="BG166"/>
  <c r="BF166"/>
  <c r="T166"/>
  <c r="R166"/>
  <c r="P166"/>
  <c r="BI159"/>
  <c r="BH159"/>
  <c r="BG159"/>
  <c r="BF159"/>
  <c r="T159"/>
  <c r="R159"/>
  <c r="P159"/>
  <c r="BI157"/>
  <c r="BH157"/>
  <c r="BG157"/>
  <c r="BF157"/>
  <c r="T157"/>
  <c r="R157"/>
  <c r="P157"/>
  <c r="BI154"/>
  <c r="BH154"/>
  <c r="BG154"/>
  <c r="BF154"/>
  <c r="T154"/>
  <c r="R154"/>
  <c r="P154"/>
  <c r="BI147"/>
  <c r="BH147"/>
  <c r="BG147"/>
  <c r="BF147"/>
  <c r="T147"/>
  <c r="R147"/>
  <c r="P147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J119"/>
  <c r="J118"/>
  <c r="F118"/>
  <c r="F116"/>
  <c r="E114"/>
  <c r="J92"/>
  <c r="J91"/>
  <c r="F91"/>
  <c r="F89"/>
  <c r="E87"/>
  <c r="J18"/>
  <c r="E18"/>
  <c r="F119"/>
  <c r="J17"/>
  <c r="J12"/>
  <c r="J116"/>
  <c r="E7"/>
  <c r="E112"/>
  <c i="6" r="J39"/>
  <c r="J38"/>
  <c i="1" r="AY101"/>
  <c i="6" r="J37"/>
  <c i="1" r="AX101"/>
  <c i="6"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48"/>
  <c r="BH148"/>
  <c r="BG148"/>
  <c r="BF148"/>
  <c r="T148"/>
  <c r="T147"/>
  <c r="R148"/>
  <c r="R147"/>
  <c r="P148"/>
  <c r="P147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F119"/>
  <c r="E117"/>
  <c r="F91"/>
  <c r="E89"/>
  <c r="J26"/>
  <c r="E26"/>
  <c r="J122"/>
  <c r="J25"/>
  <c r="J23"/>
  <c r="E23"/>
  <c r="J93"/>
  <c r="J22"/>
  <c r="J20"/>
  <c r="E20"/>
  <c r="F94"/>
  <c r="J19"/>
  <c r="J17"/>
  <c r="E17"/>
  <c r="F121"/>
  <c r="J16"/>
  <c r="J14"/>
  <c r="J91"/>
  <c r="E7"/>
  <c r="E85"/>
  <c i="5" r="J37"/>
  <c r="J36"/>
  <c i="1" r="AY100"/>
  <c i="5" r="J35"/>
  <c i="1" r="AX100"/>
  <c i="5"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0"/>
  <c r="BH320"/>
  <c r="BG320"/>
  <c r="BF320"/>
  <c r="T320"/>
  <c r="T319"/>
  <c r="R320"/>
  <c r="R319"/>
  <c r="P320"/>
  <c r="P319"/>
  <c r="BI315"/>
  <c r="BH315"/>
  <c r="BG315"/>
  <c r="BF315"/>
  <c r="T315"/>
  <c r="R315"/>
  <c r="P315"/>
  <c r="BI313"/>
  <c r="BH313"/>
  <c r="BG313"/>
  <c r="BF313"/>
  <c r="T313"/>
  <c r="R313"/>
  <c r="P313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3"/>
  <c r="BH303"/>
  <c r="BG303"/>
  <c r="BF303"/>
  <c r="T303"/>
  <c r="R303"/>
  <c r="P303"/>
  <c r="BI300"/>
  <c r="BH300"/>
  <c r="BG300"/>
  <c r="BF300"/>
  <c r="T300"/>
  <c r="R300"/>
  <c r="P300"/>
  <c r="BI298"/>
  <c r="BH298"/>
  <c r="BG298"/>
  <c r="BF298"/>
  <c r="T298"/>
  <c r="R298"/>
  <c r="P298"/>
  <c r="BI297"/>
  <c r="BH297"/>
  <c r="BG297"/>
  <c r="BF297"/>
  <c r="T297"/>
  <c r="R297"/>
  <c r="P297"/>
  <c r="BI296"/>
  <c r="BH296"/>
  <c r="BG296"/>
  <c r="BF296"/>
  <c r="T296"/>
  <c r="R296"/>
  <c r="P296"/>
  <c r="BI294"/>
  <c r="BH294"/>
  <c r="BG294"/>
  <c r="BF294"/>
  <c r="T294"/>
  <c r="R294"/>
  <c r="P294"/>
  <c r="BI293"/>
  <c r="BH293"/>
  <c r="BG293"/>
  <c r="BF293"/>
  <c r="T293"/>
  <c r="R293"/>
  <c r="P293"/>
  <c r="BI291"/>
  <c r="BH291"/>
  <c r="BG291"/>
  <c r="BF291"/>
  <c r="T291"/>
  <c r="R291"/>
  <c r="P291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3"/>
  <c r="BH283"/>
  <c r="BG283"/>
  <c r="BF283"/>
  <c r="T283"/>
  <c r="R283"/>
  <c r="P283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8"/>
  <c r="BH268"/>
  <c r="BG268"/>
  <c r="BF268"/>
  <c r="T268"/>
  <c r="R268"/>
  <c r="P268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56"/>
  <c r="BH256"/>
  <c r="BG256"/>
  <c r="BF256"/>
  <c r="T256"/>
  <c r="R256"/>
  <c r="P256"/>
  <c r="BI253"/>
  <c r="BH253"/>
  <c r="BG253"/>
  <c r="BF253"/>
  <c r="T253"/>
  <c r="R253"/>
  <c r="P253"/>
  <c r="BI250"/>
  <c r="BH250"/>
  <c r="BG250"/>
  <c r="BF250"/>
  <c r="T250"/>
  <c r="R250"/>
  <c r="P250"/>
  <c r="BI248"/>
  <c r="BH248"/>
  <c r="BG248"/>
  <c r="BF248"/>
  <c r="T248"/>
  <c r="R248"/>
  <c r="P248"/>
  <c r="BI247"/>
  <c r="BH247"/>
  <c r="BG247"/>
  <c r="BF247"/>
  <c r="T247"/>
  <c r="R247"/>
  <c r="P247"/>
  <c r="BI245"/>
  <c r="BH245"/>
  <c r="BG245"/>
  <c r="BF245"/>
  <c r="T245"/>
  <c r="R245"/>
  <c r="P245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7"/>
  <c r="BH237"/>
  <c r="BG237"/>
  <c r="BF237"/>
  <c r="T237"/>
  <c r="R237"/>
  <c r="P237"/>
  <c r="BI235"/>
  <c r="BH235"/>
  <c r="BG235"/>
  <c r="BF235"/>
  <c r="T235"/>
  <c r="R235"/>
  <c r="P235"/>
  <c r="BI234"/>
  <c r="BH234"/>
  <c r="BG234"/>
  <c r="BF234"/>
  <c r="T234"/>
  <c r="R234"/>
  <c r="P234"/>
  <c r="BI232"/>
  <c r="BH232"/>
  <c r="BG232"/>
  <c r="BF232"/>
  <c r="T232"/>
  <c r="R232"/>
  <c r="P232"/>
  <c r="BI231"/>
  <c r="BH231"/>
  <c r="BG231"/>
  <c r="BF231"/>
  <c r="T231"/>
  <c r="R231"/>
  <c r="P231"/>
  <c r="BI229"/>
  <c r="BH229"/>
  <c r="BG229"/>
  <c r="BF229"/>
  <c r="T229"/>
  <c r="R229"/>
  <c r="P229"/>
  <c r="BI228"/>
  <c r="BH228"/>
  <c r="BG228"/>
  <c r="BF228"/>
  <c r="T228"/>
  <c r="R228"/>
  <c r="P228"/>
  <c r="BI226"/>
  <c r="BH226"/>
  <c r="BG226"/>
  <c r="BF226"/>
  <c r="T226"/>
  <c r="R226"/>
  <c r="P226"/>
  <c r="BI222"/>
  <c r="BH222"/>
  <c r="BG222"/>
  <c r="BF222"/>
  <c r="T222"/>
  <c r="R222"/>
  <c r="P222"/>
  <c r="BI220"/>
  <c r="BH220"/>
  <c r="BG220"/>
  <c r="BF220"/>
  <c r="T220"/>
  <c r="R220"/>
  <c r="P220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4"/>
  <c r="BH204"/>
  <c r="BG204"/>
  <c r="BF204"/>
  <c r="T204"/>
  <c r="R204"/>
  <c r="P204"/>
  <c r="BI201"/>
  <c r="BH201"/>
  <c r="BG201"/>
  <c r="BF201"/>
  <c r="T201"/>
  <c r="R201"/>
  <c r="P201"/>
  <c r="BI190"/>
  <c r="BH190"/>
  <c r="BG190"/>
  <c r="BF190"/>
  <c r="T190"/>
  <c r="R190"/>
  <c r="P190"/>
  <c r="BI187"/>
  <c r="BH187"/>
  <c r="BG187"/>
  <c r="BF187"/>
  <c r="T187"/>
  <c r="R187"/>
  <c r="P187"/>
  <c r="BI185"/>
  <c r="BH185"/>
  <c r="BG185"/>
  <c r="BF185"/>
  <c r="T185"/>
  <c r="R185"/>
  <c r="P185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3"/>
  <c r="BH163"/>
  <c r="BG163"/>
  <c r="BF163"/>
  <c r="T163"/>
  <c r="R163"/>
  <c r="P163"/>
  <c r="BI160"/>
  <c r="BH160"/>
  <c r="BG160"/>
  <c r="BF160"/>
  <c r="T160"/>
  <c r="R160"/>
  <c r="P160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0"/>
  <c r="BH130"/>
  <c r="BG130"/>
  <c r="BF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89"/>
  <c r="E7"/>
  <c r="E85"/>
  <c i="4" r="J37"/>
  <c r="J36"/>
  <c i="1" r="AY98"/>
  <c i="4" r="J35"/>
  <c i="1" r="AX98"/>
  <c i="4" r="BI301"/>
  <c r="BH301"/>
  <c r="BG301"/>
  <c r="BF301"/>
  <c r="T301"/>
  <c r="T300"/>
  <c r="R301"/>
  <c r="R300"/>
  <c r="P301"/>
  <c r="P300"/>
  <c r="BI296"/>
  <c r="BH296"/>
  <c r="BG296"/>
  <c r="BF296"/>
  <c r="T296"/>
  <c r="R296"/>
  <c r="P296"/>
  <c r="BI292"/>
  <c r="BH292"/>
  <c r="BG292"/>
  <c r="BF292"/>
  <c r="T292"/>
  <c r="R292"/>
  <c r="P292"/>
  <c r="BI288"/>
  <c r="BH288"/>
  <c r="BG288"/>
  <c r="BF288"/>
  <c r="T288"/>
  <c r="R288"/>
  <c r="P288"/>
  <c r="BI286"/>
  <c r="BH286"/>
  <c r="BG286"/>
  <c r="BF286"/>
  <c r="T286"/>
  <c r="R286"/>
  <c r="P286"/>
  <c r="BI283"/>
  <c r="BH283"/>
  <c r="BG283"/>
  <c r="BF283"/>
  <c r="T283"/>
  <c r="R283"/>
  <c r="P283"/>
  <c r="BI281"/>
  <c r="BH281"/>
  <c r="BG281"/>
  <c r="BF281"/>
  <c r="T281"/>
  <c r="R281"/>
  <c r="P281"/>
  <c r="BI277"/>
  <c r="BH277"/>
  <c r="BG277"/>
  <c r="BF277"/>
  <c r="T277"/>
  <c r="R277"/>
  <c r="P277"/>
  <c r="BI274"/>
  <c r="BH274"/>
  <c r="BG274"/>
  <c r="BF274"/>
  <c r="T274"/>
  <c r="R274"/>
  <c r="P274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6"/>
  <c r="BH266"/>
  <c r="BG266"/>
  <c r="BF266"/>
  <c r="T266"/>
  <c r="R266"/>
  <c r="P266"/>
  <c r="BI264"/>
  <c r="BH264"/>
  <c r="BG264"/>
  <c r="BF264"/>
  <c r="T264"/>
  <c r="R264"/>
  <c r="P264"/>
  <c r="BI263"/>
  <c r="BH263"/>
  <c r="BG263"/>
  <c r="BF263"/>
  <c r="T263"/>
  <c r="R263"/>
  <c r="P263"/>
  <c r="BI261"/>
  <c r="BH261"/>
  <c r="BG261"/>
  <c r="BF261"/>
  <c r="T261"/>
  <c r="R261"/>
  <c r="P261"/>
  <c r="BI260"/>
  <c r="BH260"/>
  <c r="BG260"/>
  <c r="BF260"/>
  <c r="T260"/>
  <c r="R260"/>
  <c r="P260"/>
  <c r="BI258"/>
  <c r="BH258"/>
  <c r="BG258"/>
  <c r="BF258"/>
  <c r="T258"/>
  <c r="R258"/>
  <c r="P258"/>
  <c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6"/>
  <c r="BH236"/>
  <c r="BG236"/>
  <c r="BF236"/>
  <c r="T236"/>
  <c r="R236"/>
  <c r="P236"/>
  <c r="BI233"/>
  <c r="BH233"/>
  <c r="BG233"/>
  <c r="BF233"/>
  <c r="T233"/>
  <c r="R233"/>
  <c r="P233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19"/>
  <c r="BH219"/>
  <c r="BG219"/>
  <c r="BF219"/>
  <c r="T219"/>
  <c r="R219"/>
  <c r="P219"/>
  <c r="BI215"/>
  <c r="BH215"/>
  <c r="BG215"/>
  <c r="BF215"/>
  <c r="T215"/>
  <c r="R215"/>
  <c r="P215"/>
  <c r="BI214"/>
  <c r="BH214"/>
  <c r="BG214"/>
  <c r="BF214"/>
  <c r="T214"/>
  <c r="R214"/>
  <c r="P214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6"/>
  <c r="BH206"/>
  <c r="BG206"/>
  <c r="BF206"/>
  <c r="T206"/>
  <c r="R206"/>
  <c r="P206"/>
  <c r="BI203"/>
  <c r="BH203"/>
  <c r="BG203"/>
  <c r="BF203"/>
  <c r="T203"/>
  <c r="R203"/>
  <c r="P203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69"/>
  <c r="BH169"/>
  <c r="BG169"/>
  <c r="BF169"/>
  <c r="T169"/>
  <c r="R169"/>
  <c r="P169"/>
  <c r="BI166"/>
  <c r="BH166"/>
  <c r="BG166"/>
  <c r="BF166"/>
  <c r="T166"/>
  <c r="R166"/>
  <c r="P166"/>
  <c r="BI164"/>
  <c r="BH164"/>
  <c r="BG164"/>
  <c r="BF164"/>
  <c r="T164"/>
  <c r="R164"/>
  <c r="P164"/>
  <c r="BI157"/>
  <c r="BH157"/>
  <c r="BG157"/>
  <c r="BF157"/>
  <c r="T157"/>
  <c r="R157"/>
  <c r="P157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122"/>
  <c r="J17"/>
  <c r="J12"/>
  <c r="J89"/>
  <c r="E7"/>
  <c r="E85"/>
  <c i="3" r="J39"/>
  <c r="J38"/>
  <c i="1" r="AY97"/>
  <c i="3" r="J37"/>
  <c i="1" r="AX97"/>
  <c i="3"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T159"/>
  <c r="R160"/>
  <c r="R159"/>
  <c r="P160"/>
  <c r="P159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F119"/>
  <c r="E117"/>
  <c r="F91"/>
  <c r="E89"/>
  <c r="J26"/>
  <c r="E26"/>
  <c r="J94"/>
  <c r="J25"/>
  <c r="J23"/>
  <c r="E23"/>
  <c r="J93"/>
  <c r="J22"/>
  <c r="J20"/>
  <c r="E20"/>
  <c r="F122"/>
  <c r="J19"/>
  <c r="J17"/>
  <c r="E17"/>
  <c r="F93"/>
  <c r="J16"/>
  <c r="J14"/>
  <c r="J119"/>
  <c r="E7"/>
  <c r="E113"/>
  <c i="2" r="J37"/>
  <c r="J36"/>
  <c i="1" r="AY96"/>
  <c i="2" r="J35"/>
  <c i="1" r="AX96"/>
  <c i="2" r="BI435"/>
  <c r="BH435"/>
  <c r="BG435"/>
  <c r="BF435"/>
  <c r="T435"/>
  <c r="T434"/>
  <c r="R435"/>
  <c r="R434"/>
  <c r="P435"/>
  <c r="P434"/>
  <c r="BI428"/>
  <c r="BH428"/>
  <c r="BG428"/>
  <c r="BF428"/>
  <c r="T428"/>
  <c r="R428"/>
  <c r="P428"/>
  <c r="BI420"/>
  <c r="BH420"/>
  <c r="BG420"/>
  <c r="BF420"/>
  <c r="T420"/>
  <c r="R420"/>
  <c r="P420"/>
  <c r="BI418"/>
  <c r="BH418"/>
  <c r="BG418"/>
  <c r="BF418"/>
  <c r="T418"/>
  <c r="R418"/>
  <c r="P418"/>
  <c r="BI415"/>
  <c r="BH415"/>
  <c r="BG415"/>
  <c r="BF415"/>
  <c r="T415"/>
  <c r="R415"/>
  <c r="P415"/>
  <c r="BI413"/>
  <c r="BH413"/>
  <c r="BG413"/>
  <c r="BF413"/>
  <c r="T413"/>
  <c r="R413"/>
  <c r="P413"/>
  <c r="BI407"/>
  <c r="BH407"/>
  <c r="BG407"/>
  <c r="BF407"/>
  <c r="T407"/>
  <c r="R407"/>
  <c r="P407"/>
  <c r="BI402"/>
  <c r="BH402"/>
  <c r="BG402"/>
  <c r="BF402"/>
  <c r="T402"/>
  <c r="R402"/>
  <c r="P402"/>
  <c r="BI396"/>
  <c r="BH396"/>
  <c r="BG396"/>
  <c r="BF396"/>
  <c r="T396"/>
  <c r="R396"/>
  <c r="P396"/>
  <c r="BI394"/>
  <c r="BH394"/>
  <c r="BG394"/>
  <c r="BF394"/>
  <c r="T394"/>
  <c r="R394"/>
  <c r="P394"/>
  <c r="BI392"/>
  <c r="BH392"/>
  <c r="BG392"/>
  <c r="BF392"/>
  <c r="T392"/>
  <c r="R392"/>
  <c r="P392"/>
  <c r="BI391"/>
  <c r="BH391"/>
  <c r="BG391"/>
  <c r="BF391"/>
  <c r="T391"/>
  <c r="R391"/>
  <c r="P391"/>
  <c r="BI390"/>
  <c r="BH390"/>
  <c r="BG390"/>
  <c r="BF390"/>
  <c r="T390"/>
  <c r="R390"/>
  <c r="P390"/>
  <c r="BI388"/>
  <c r="BH388"/>
  <c r="BG388"/>
  <c r="BF388"/>
  <c r="T388"/>
  <c r="R388"/>
  <c r="P388"/>
  <c r="BI387"/>
  <c r="BH387"/>
  <c r="BG387"/>
  <c r="BF387"/>
  <c r="T387"/>
  <c r="R387"/>
  <c r="P387"/>
  <c r="BI386"/>
  <c r="BH386"/>
  <c r="BG386"/>
  <c r="BF386"/>
  <c r="T386"/>
  <c r="R386"/>
  <c r="P386"/>
  <c r="BI384"/>
  <c r="BH384"/>
  <c r="BG384"/>
  <c r="BF384"/>
  <c r="T384"/>
  <c r="R384"/>
  <c r="P384"/>
  <c r="BI383"/>
  <c r="BH383"/>
  <c r="BG383"/>
  <c r="BF383"/>
  <c r="T383"/>
  <c r="R383"/>
  <c r="P383"/>
  <c r="BI381"/>
  <c r="BH381"/>
  <c r="BG381"/>
  <c r="BF381"/>
  <c r="T381"/>
  <c r="R381"/>
  <c r="P381"/>
  <c r="BI379"/>
  <c r="BH379"/>
  <c r="BG379"/>
  <c r="BF379"/>
  <c r="T379"/>
  <c r="R379"/>
  <c r="P379"/>
  <c r="BI377"/>
  <c r="BH377"/>
  <c r="BG377"/>
  <c r="BF377"/>
  <c r="T377"/>
  <c r="R377"/>
  <c r="P377"/>
  <c r="BI375"/>
  <c r="BH375"/>
  <c r="BG375"/>
  <c r="BF375"/>
  <c r="T375"/>
  <c r="R375"/>
  <c r="P375"/>
  <c r="BI373"/>
  <c r="BH373"/>
  <c r="BG373"/>
  <c r="BF373"/>
  <c r="T373"/>
  <c r="R373"/>
  <c r="P373"/>
  <c r="BI372"/>
  <c r="BH372"/>
  <c r="BG372"/>
  <c r="BF372"/>
  <c r="T372"/>
  <c r="R372"/>
  <c r="P372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6"/>
  <c r="BH366"/>
  <c r="BG366"/>
  <c r="BF366"/>
  <c r="T366"/>
  <c r="R366"/>
  <c r="P366"/>
  <c r="BI365"/>
  <c r="BH365"/>
  <c r="BG365"/>
  <c r="BF365"/>
  <c r="T365"/>
  <c r="R365"/>
  <c r="P365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59"/>
  <c r="BH359"/>
  <c r="BG359"/>
  <c r="BF359"/>
  <c r="T359"/>
  <c r="R359"/>
  <c r="P359"/>
  <c r="BI358"/>
  <c r="BH358"/>
  <c r="BG358"/>
  <c r="BF358"/>
  <c r="T358"/>
  <c r="R358"/>
  <c r="P358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7"/>
  <c r="BH347"/>
  <c r="BG347"/>
  <c r="BF347"/>
  <c r="T347"/>
  <c r="R347"/>
  <c r="P347"/>
  <c r="BI346"/>
  <c r="BH346"/>
  <c r="BG346"/>
  <c r="BF346"/>
  <c r="T346"/>
  <c r="R346"/>
  <c r="P346"/>
  <c r="BI345"/>
  <c r="BH345"/>
  <c r="BG345"/>
  <c r="BF345"/>
  <c r="T345"/>
  <c r="R345"/>
  <c r="P345"/>
  <c r="BI342"/>
  <c r="BH342"/>
  <c r="BG342"/>
  <c r="BF342"/>
  <c r="T342"/>
  <c r="R342"/>
  <c r="P342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30"/>
  <c r="BH330"/>
  <c r="BG330"/>
  <c r="BF330"/>
  <c r="T330"/>
  <c r="R330"/>
  <c r="P330"/>
  <c r="BI328"/>
  <c r="BH328"/>
  <c r="BG328"/>
  <c r="BF328"/>
  <c r="T328"/>
  <c r="R328"/>
  <c r="P328"/>
  <c r="BI327"/>
  <c r="BH327"/>
  <c r="BG327"/>
  <c r="BF327"/>
  <c r="T327"/>
  <c r="R327"/>
  <c r="P327"/>
  <c r="BI326"/>
  <c r="BH326"/>
  <c r="BG326"/>
  <c r="BF326"/>
  <c r="T326"/>
  <c r="R326"/>
  <c r="P326"/>
  <c r="BI324"/>
  <c r="BH324"/>
  <c r="BG324"/>
  <c r="BF324"/>
  <c r="T324"/>
  <c r="R324"/>
  <c r="P324"/>
  <c r="BI320"/>
  <c r="BH320"/>
  <c r="BG320"/>
  <c r="BF320"/>
  <c r="T320"/>
  <c r="R320"/>
  <c r="P320"/>
  <c r="BI319"/>
  <c r="BH319"/>
  <c r="BG319"/>
  <c r="BF319"/>
  <c r="T319"/>
  <c r="R319"/>
  <c r="P319"/>
  <c r="BI317"/>
  <c r="BH317"/>
  <c r="BG317"/>
  <c r="BF317"/>
  <c r="T317"/>
  <c r="R317"/>
  <c r="P317"/>
  <c r="BI313"/>
  <c r="BH313"/>
  <c r="BG313"/>
  <c r="BF313"/>
  <c r="T313"/>
  <c r="R313"/>
  <c r="P313"/>
  <c r="BI311"/>
  <c r="BH311"/>
  <c r="BG311"/>
  <c r="BF311"/>
  <c r="T311"/>
  <c r="R311"/>
  <c r="P311"/>
  <c r="BI310"/>
  <c r="BH310"/>
  <c r="BG310"/>
  <c r="BF310"/>
  <c r="T310"/>
  <c r="R310"/>
  <c r="P310"/>
  <c r="BI309"/>
  <c r="BH309"/>
  <c r="BG309"/>
  <c r="BF309"/>
  <c r="T309"/>
  <c r="R309"/>
  <c r="P309"/>
  <c r="BI308"/>
  <c r="BH308"/>
  <c r="BG308"/>
  <c r="BF308"/>
  <c r="T308"/>
  <c r="R308"/>
  <c r="P308"/>
  <c r="BI305"/>
  <c r="BH305"/>
  <c r="BG305"/>
  <c r="BF305"/>
  <c r="T305"/>
  <c r="R305"/>
  <c r="P305"/>
  <c r="BI303"/>
  <c r="BH303"/>
  <c r="BG303"/>
  <c r="BF303"/>
  <c r="T303"/>
  <c r="R303"/>
  <c r="P303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89"/>
  <c r="BH289"/>
  <c r="BG289"/>
  <c r="BF289"/>
  <c r="T289"/>
  <c r="R289"/>
  <c r="P289"/>
  <c r="BI282"/>
  <c r="BH282"/>
  <c r="BG282"/>
  <c r="BF282"/>
  <c r="T282"/>
  <c r="R282"/>
  <c r="P282"/>
  <c r="BI278"/>
  <c r="BH278"/>
  <c r="BG278"/>
  <c r="BF278"/>
  <c r="T278"/>
  <c r="R278"/>
  <c r="P278"/>
  <c r="BI276"/>
  <c r="BH276"/>
  <c r="BG276"/>
  <c r="BF276"/>
  <c r="T276"/>
  <c r="R276"/>
  <c r="P276"/>
  <c r="BI271"/>
  <c r="BH271"/>
  <c r="BG271"/>
  <c r="BF271"/>
  <c r="T271"/>
  <c r="R271"/>
  <c r="P271"/>
  <c r="BI266"/>
  <c r="BH266"/>
  <c r="BG266"/>
  <c r="BF266"/>
  <c r="T266"/>
  <c r="R266"/>
  <c r="P266"/>
  <c r="BI263"/>
  <c r="BH263"/>
  <c r="BG263"/>
  <c r="BF263"/>
  <c r="T263"/>
  <c r="R263"/>
  <c r="P263"/>
  <c r="BI257"/>
  <c r="BH257"/>
  <c r="BG257"/>
  <c r="BF257"/>
  <c r="T257"/>
  <c r="R257"/>
  <c r="P257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1"/>
  <c r="BH241"/>
  <c r="BG241"/>
  <c r="BF241"/>
  <c r="T241"/>
  <c r="R241"/>
  <c r="P241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18"/>
  <c r="BH218"/>
  <c r="BG218"/>
  <c r="BF218"/>
  <c r="T218"/>
  <c r="R218"/>
  <c r="P218"/>
  <c r="BI215"/>
  <c r="BH215"/>
  <c r="BG215"/>
  <c r="BF215"/>
  <c r="T215"/>
  <c r="R215"/>
  <c r="P215"/>
  <c r="BI199"/>
  <c r="BH199"/>
  <c r="BG199"/>
  <c r="BF199"/>
  <c r="T199"/>
  <c r="R199"/>
  <c r="P199"/>
  <c r="BI196"/>
  <c r="BH196"/>
  <c r="BG196"/>
  <c r="BF196"/>
  <c r="T196"/>
  <c r="R196"/>
  <c r="P196"/>
  <c r="BI194"/>
  <c r="BH194"/>
  <c r="BG194"/>
  <c r="BF194"/>
  <c r="T194"/>
  <c r="R194"/>
  <c r="P194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R181"/>
  <c r="P181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62"/>
  <c r="BH162"/>
  <c r="BG162"/>
  <c r="BF162"/>
  <c r="T162"/>
  <c r="R162"/>
  <c r="P162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28"/>
  <c r="BH128"/>
  <c r="BG128"/>
  <c r="BF128"/>
  <c r="T128"/>
  <c r="R128"/>
  <c r="P128"/>
  <c r="J122"/>
  <c r="J121"/>
  <c r="F121"/>
  <c r="F119"/>
  <c r="E117"/>
  <c r="J92"/>
  <c r="J91"/>
  <c r="F91"/>
  <c r="F89"/>
  <c r="E87"/>
  <c r="J18"/>
  <c r="E18"/>
  <c r="F122"/>
  <c r="J17"/>
  <c r="J12"/>
  <c r="J89"/>
  <c r="E7"/>
  <c r="E85"/>
  <c i="1" r="L90"/>
  <c r="AM90"/>
  <c r="AM89"/>
  <c r="L89"/>
  <c r="AM87"/>
  <c r="L87"/>
  <c r="L85"/>
  <c r="L84"/>
  <c i="10" r="BK157"/>
  <c r="BK155"/>
  <c r="BK153"/>
  <c r="J147"/>
  <c r="J142"/>
  <c r="J138"/>
  <c r="BK131"/>
  <c r="J129"/>
  <c i="9" r="BK385"/>
  <c r="J385"/>
  <c r="BK379"/>
  <c r="J379"/>
  <c r="J369"/>
  <c r="BK345"/>
  <c r="J336"/>
  <c r="BK334"/>
  <c r="BK332"/>
  <c r="J331"/>
  <c r="J325"/>
  <c r="BK313"/>
  <c r="J309"/>
  <c r="BK300"/>
  <c r="BK286"/>
  <c r="J282"/>
  <c r="J271"/>
  <c r="J268"/>
  <c r="BK248"/>
  <c r="BK236"/>
  <c r="BK228"/>
  <c r="J177"/>
  <c r="BK170"/>
  <c r="J165"/>
  <c r="J158"/>
  <c r="BK156"/>
  <c r="BK147"/>
  <c r="BK145"/>
  <c r="J143"/>
  <c r="J138"/>
  <c i="8" r="BK664"/>
  <c r="BK659"/>
  <c r="BK645"/>
  <c r="BK642"/>
  <c r="J631"/>
  <c r="J630"/>
  <c r="BK591"/>
  <c r="BK577"/>
  <c r="BK486"/>
  <c r="J460"/>
  <c r="BK402"/>
  <c r="BK392"/>
  <c r="BK381"/>
  <c r="BK363"/>
  <c r="BK347"/>
  <c r="BK345"/>
  <c r="BK228"/>
  <c r="BK209"/>
  <c r="J128"/>
  <c i="7" r="BK329"/>
  <c r="J329"/>
  <c r="BK323"/>
  <c r="J323"/>
  <c r="BK321"/>
  <c r="BK317"/>
  <c r="BK314"/>
  <c r="J303"/>
  <c r="BK299"/>
  <c r="BK296"/>
  <c r="BK288"/>
  <c r="BK285"/>
  <c r="BK281"/>
  <c r="J255"/>
  <c r="J251"/>
  <c r="J210"/>
  <c r="J207"/>
  <c r="BK187"/>
  <c i="6" r="BK154"/>
  <c r="J153"/>
  <c r="BK143"/>
  <c r="J142"/>
  <c r="J135"/>
  <c r="J132"/>
  <c r="BK130"/>
  <c i="5" r="J298"/>
  <c r="BK297"/>
  <c r="BK293"/>
  <c r="BK290"/>
  <c r="BK288"/>
  <c r="BK284"/>
  <c r="BK256"/>
  <c r="BK240"/>
  <c r="BK238"/>
  <c r="BK232"/>
  <c r="J229"/>
  <c r="J228"/>
  <c r="BK226"/>
  <c r="J215"/>
  <c r="BK207"/>
  <c r="J190"/>
  <c r="J187"/>
  <c r="J185"/>
  <c r="J144"/>
  <c r="BK140"/>
  <c r="J130"/>
  <c i="4" r="BK301"/>
  <c r="J301"/>
  <c r="BK286"/>
  <c r="BK274"/>
  <c r="J271"/>
  <c r="J264"/>
  <c r="BK263"/>
  <c r="BK257"/>
  <c r="BK255"/>
  <c r="J247"/>
  <c r="J242"/>
  <c r="J224"/>
  <c r="J222"/>
  <c r="BK219"/>
  <c r="BK212"/>
  <c r="J211"/>
  <c r="BK203"/>
  <c r="BK195"/>
  <c r="BK189"/>
  <c r="BK187"/>
  <c r="BK182"/>
  <c i="3" r="J160"/>
  <c r="BK147"/>
  <c r="BK146"/>
  <c r="BK143"/>
  <c r="BK139"/>
  <c r="BK138"/>
  <c r="J134"/>
  <c r="J133"/>
  <c r="BK131"/>
  <c r="BK128"/>
  <c i="2" r="J415"/>
  <c r="BK383"/>
  <c r="J373"/>
  <c r="BK365"/>
  <c r="J358"/>
  <c r="BK355"/>
  <c r="J353"/>
  <c r="BK349"/>
  <c r="J346"/>
  <c r="J342"/>
  <c r="J333"/>
  <c i="10" r="BK169"/>
  <c r="BK167"/>
  <c r="BK164"/>
  <c r="J162"/>
  <c r="J159"/>
  <c r="J155"/>
  <c r="J153"/>
  <c r="BK151"/>
  <c r="BK149"/>
  <c r="BK147"/>
  <c r="J144"/>
  <c r="BK136"/>
  <c r="BK133"/>
  <c r="J131"/>
  <c r="J127"/>
  <c i="9" r="J374"/>
  <c r="BK371"/>
  <c r="BK365"/>
  <c r="BK362"/>
  <c r="BK348"/>
  <c r="J249"/>
  <c r="BK237"/>
  <c r="J226"/>
  <c r="BK224"/>
  <c r="J213"/>
  <c r="J195"/>
  <c r="BK158"/>
  <c i="8" r="J709"/>
  <c r="J680"/>
  <c r="BK674"/>
  <c r="J659"/>
  <c r="J647"/>
  <c r="BK643"/>
  <c r="BK618"/>
  <c r="J606"/>
  <c r="BK568"/>
  <c r="J553"/>
  <c r="BK552"/>
  <c r="BK526"/>
  <c r="BK512"/>
  <c r="BK447"/>
  <c r="J433"/>
  <c r="J422"/>
  <c r="J412"/>
  <c r="J368"/>
  <c r="J363"/>
  <c r="BK351"/>
  <c r="J279"/>
  <c r="J257"/>
  <c r="BK245"/>
  <c r="J236"/>
  <c r="J230"/>
  <c r="BK198"/>
  <c r="BK172"/>
  <c r="J167"/>
  <c r="BK141"/>
  <c r="BK128"/>
  <c i="7" r="J316"/>
  <c r="J311"/>
  <c r="BK310"/>
  <c r="J308"/>
  <c r="J304"/>
  <c r="J299"/>
  <c r="BK297"/>
  <c r="J290"/>
  <c r="J287"/>
  <c r="BK239"/>
  <c r="J237"/>
  <c r="BK171"/>
  <c r="BK157"/>
  <c r="J154"/>
  <c r="J137"/>
  <c r="J135"/>
  <c r="BK129"/>
  <c i="6" r="J151"/>
  <c r="BK141"/>
  <c r="J138"/>
  <c r="BK135"/>
  <c r="J130"/>
  <c i="5" r="BK328"/>
  <c r="J328"/>
  <c r="J326"/>
  <c r="BK310"/>
  <c r="J303"/>
  <c r="J296"/>
  <c r="J293"/>
  <c r="J290"/>
  <c r="J284"/>
  <c r="J281"/>
  <c r="BK273"/>
  <c r="BK253"/>
  <c r="J250"/>
  <c r="J245"/>
  <c r="J242"/>
  <c r="BK234"/>
  <c r="BK220"/>
  <c r="BK215"/>
  <c r="BK204"/>
  <c r="J175"/>
  <c r="BK160"/>
  <c r="J152"/>
  <c r="BK142"/>
  <c i="4" r="J296"/>
  <c r="BK292"/>
  <c r="J283"/>
  <c r="J281"/>
  <c r="J277"/>
  <c r="BK269"/>
  <c r="J267"/>
  <c r="J263"/>
  <c r="BK249"/>
  <c r="J240"/>
  <c r="J142"/>
  <c i="2" r="BK257"/>
  <c r="J250"/>
  <c r="J246"/>
  <c r="BK241"/>
  <c r="J233"/>
  <c r="BK231"/>
  <c r="BK218"/>
  <c r="BK215"/>
  <c r="BK144"/>
  <c r="BK142"/>
  <c i="10" r="J169"/>
  <c r="J167"/>
  <c r="J164"/>
  <c r="BK162"/>
  <c r="BK159"/>
  <c r="J157"/>
  <c r="J151"/>
  <c r="J149"/>
  <c r="BK142"/>
  <c r="BK127"/>
  <c i="9" r="BK376"/>
  <c r="BK369"/>
  <c r="J365"/>
  <c r="BK354"/>
  <c r="BK343"/>
  <c r="J339"/>
  <c r="J314"/>
  <c r="J313"/>
  <c r="J289"/>
  <c r="BK265"/>
  <c r="BK259"/>
  <c r="J230"/>
  <c r="BK222"/>
  <c r="BK218"/>
  <c r="J210"/>
  <c r="J175"/>
  <c r="J141"/>
  <c r="BK132"/>
  <c i="8" r="BK658"/>
  <c r="BK595"/>
  <c r="BK594"/>
  <c r="BK589"/>
  <c r="BK573"/>
  <c r="J571"/>
  <c r="BK565"/>
  <c r="BK564"/>
  <c r="BK553"/>
  <c r="J552"/>
  <c r="BK549"/>
  <c r="J547"/>
  <c r="BK544"/>
  <c r="J529"/>
  <c r="J473"/>
  <c r="BK412"/>
  <c r="BK370"/>
  <c r="BK359"/>
  <c r="J351"/>
  <c r="J347"/>
  <c r="J334"/>
  <c r="J331"/>
  <c r="BK300"/>
  <c r="J295"/>
  <c r="BK277"/>
  <c r="BK257"/>
  <c r="J228"/>
  <c r="J209"/>
  <c r="J176"/>
  <c r="J174"/>
  <c r="BK167"/>
  <c r="BK154"/>
  <c i="7" r="J314"/>
  <c r="J294"/>
  <c r="BK290"/>
  <c r="BK287"/>
  <c r="J285"/>
  <c r="BK278"/>
  <c r="BK264"/>
  <c r="BK252"/>
  <c r="J249"/>
  <c r="BK242"/>
  <c r="J228"/>
  <c r="J216"/>
  <c r="BK207"/>
  <c r="J171"/>
  <c r="BK147"/>
  <c r="J129"/>
  <c i="6" r="J144"/>
  <c r="BK140"/>
  <c r="J139"/>
  <c r="J136"/>
  <c i="5" r="BK315"/>
  <c r="BK298"/>
  <c r="J297"/>
  <c r="BK291"/>
  <c r="BK281"/>
  <c r="BK280"/>
  <c r="BK248"/>
  <c r="BK247"/>
  <c r="BK245"/>
  <c r="BK242"/>
  <c r="J238"/>
  <c r="BK235"/>
  <c r="J232"/>
  <c r="BK231"/>
  <c r="BK228"/>
  <c r="BK222"/>
  <c r="J211"/>
  <c r="J201"/>
  <c r="BK175"/>
  <c i="4" r="J288"/>
  <c r="BK260"/>
  <c r="J258"/>
  <c r="BK254"/>
  <c r="BK244"/>
  <c r="BK240"/>
  <c r="J206"/>
  <c r="J203"/>
  <c r="BK197"/>
  <c r="J193"/>
  <c r="J191"/>
  <c r="J187"/>
  <c r="J157"/>
  <c r="J152"/>
  <c r="J149"/>
  <c r="J146"/>
  <c r="J140"/>
  <c i="3" r="BK163"/>
  <c r="BK157"/>
  <c r="J155"/>
  <c r="BK152"/>
  <c r="BK149"/>
  <c r="J140"/>
  <c r="BK135"/>
  <c r="BK130"/>
  <c i="2" r="BK435"/>
  <c r="BK428"/>
  <c r="BK407"/>
  <c r="BK392"/>
  <c r="BK388"/>
  <c r="J375"/>
  <c r="BK369"/>
  <c r="BK363"/>
  <c r="BK361"/>
  <c r="J359"/>
  <c r="J355"/>
  <c r="J351"/>
  <c r="BK347"/>
  <c r="BK345"/>
  <c r="BK331"/>
  <c r="BK317"/>
  <c r="BK310"/>
  <c r="BK309"/>
  <c r="J308"/>
  <c r="J303"/>
  <c r="J296"/>
  <c r="BK294"/>
  <c r="BK282"/>
  <c r="BK271"/>
  <c r="J263"/>
  <c r="BK247"/>
  <c r="J237"/>
  <c r="J231"/>
  <c r="J229"/>
  <c r="J218"/>
  <c r="BK199"/>
  <c r="J194"/>
  <c r="BK181"/>
  <c r="BK162"/>
  <c r="BK156"/>
  <c r="J140"/>
  <c i="1" r="AS99"/>
  <c i="10" r="BK144"/>
  <c r="J140"/>
  <c r="BK138"/>
  <c r="BK125"/>
  <c i="9" r="J371"/>
  <c r="J362"/>
  <c r="BK357"/>
  <c r="J354"/>
  <c r="J352"/>
  <c r="BK350"/>
  <c r="J346"/>
  <c r="BK342"/>
  <c r="BK336"/>
  <c r="J334"/>
  <c r="J332"/>
  <c r="BK331"/>
  <c r="BK329"/>
  <c r="J324"/>
  <c r="BK311"/>
  <c r="J286"/>
  <c r="J284"/>
  <c r="BK278"/>
  <c r="J274"/>
  <c r="BK271"/>
  <c r="BK268"/>
  <c r="J265"/>
  <c r="J237"/>
  <c r="J224"/>
  <c r="J156"/>
  <c r="BK151"/>
  <c i="8" r="BK725"/>
  <c r="J725"/>
  <c r="BK719"/>
  <c r="J719"/>
  <c r="BK712"/>
  <c r="BK709"/>
  <c r="BK547"/>
  <c r="J544"/>
  <c r="J531"/>
  <c r="J526"/>
  <c r="J512"/>
  <c r="J499"/>
  <c r="J447"/>
  <c r="J443"/>
  <c r="J402"/>
  <c r="J381"/>
  <c r="J370"/>
  <c r="J357"/>
  <c r="J355"/>
  <c r="BK349"/>
  <c r="J345"/>
  <c r="BK331"/>
  <c r="J300"/>
  <c r="J262"/>
  <c r="BK187"/>
  <c r="BK176"/>
  <c r="J172"/>
  <c r="J141"/>
  <c i="7" r="J317"/>
  <c r="J313"/>
  <c r="J307"/>
  <c r="BK306"/>
  <c r="J296"/>
  <c r="BK294"/>
  <c r="BK280"/>
  <c r="BK277"/>
  <c r="BK268"/>
  <c r="J266"/>
  <c r="J262"/>
  <c r="BK259"/>
  <c r="BK255"/>
  <c r="J252"/>
  <c r="BK232"/>
  <c r="BK224"/>
  <c r="BK220"/>
  <c r="BK216"/>
  <c r="BK210"/>
  <c r="BK190"/>
  <c r="BK185"/>
  <c r="BK175"/>
  <c r="J166"/>
  <c r="J159"/>
  <c r="J157"/>
  <c r="J147"/>
  <c i="6" r="J155"/>
  <c r="BK151"/>
  <c r="J143"/>
  <c r="J140"/>
  <c r="BK139"/>
  <c r="J134"/>
  <c r="J133"/>
  <c r="J128"/>
  <c i="5" r="J313"/>
  <c r="BK303"/>
  <c r="J300"/>
  <c r="BK294"/>
  <c r="J280"/>
  <c r="BK275"/>
  <c r="J273"/>
  <c r="BK268"/>
  <c r="BK263"/>
  <c r="J256"/>
  <c r="J253"/>
  <c r="BK250"/>
  <c r="J237"/>
  <c r="J222"/>
  <c r="BK211"/>
  <c r="BK190"/>
  <c r="BK155"/>
  <c r="BK149"/>
  <c r="J149"/>
  <c r="J137"/>
  <c r="J135"/>
  <c i="4" r="BK266"/>
  <c r="BK264"/>
  <c r="BK258"/>
  <c r="BK251"/>
  <c r="J249"/>
  <c r="BK230"/>
  <c r="BK228"/>
  <c r="BK224"/>
  <c r="J182"/>
  <c r="BK169"/>
  <c r="J164"/>
  <c r="BK133"/>
  <c i="3" r="BK155"/>
  <c r="J153"/>
  <c r="J152"/>
  <c r="J150"/>
  <c r="J149"/>
  <c r="J148"/>
  <c r="J144"/>
  <c r="BK140"/>
  <c r="BK136"/>
  <c r="BK134"/>
  <c i="2" r="J420"/>
  <c r="J390"/>
  <c r="J381"/>
  <c r="BK379"/>
  <c r="BK373"/>
  <c r="BK368"/>
  <c r="BK358"/>
  <c r="BK353"/>
  <c r="BK351"/>
  <c r="BK335"/>
  <c r="J328"/>
  <c r="J320"/>
  <c r="J317"/>
  <c r="J309"/>
  <c r="BK300"/>
  <c r="J294"/>
  <c r="J278"/>
  <c r="J254"/>
  <c r="BK250"/>
  <c r="BK227"/>
  <c r="J199"/>
  <c r="BK186"/>
  <c r="J184"/>
  <c r="BK172"/>
  <c r="J152"/>
  <c r="J150"/>
  <c r="BK140"/>
  <c r="J128"/>
  <c i="1" r="AS95"/>
  <c i="10" r="BK140"/>
  <c r="J136"/>
  <c r="J133"/>
  <c r="BK129"/>
  <c i="9" r="BK352"/>
  <c r="BK346"/>
  <c r="J345"/>
  <c r="J342"/>
  <c r="J340"/>
  <c r="BK337"/>
  <c r="J329"/>
  <c r="J327"/>
  <c r="BK325"/>
  <c r="BK324"/>
  <c r="BK289"/>
  <c r="J278"/>
  <c r="J248"/>
  <c r="BK239"/>
  <c r="J232"/>
  <c r="BK230"/>
  <c r="J228"/>
  <c r="BK213"/>
  <c r="BK210"/>
  <c r="BK192"/>
  <c r="BK177"/>
  <c r="BK175"/>
  <c r="J160"/>
  <c r="J151"/>
  <c r="J132"/>
  <c i="8" r="BK714"/>
  <c r="J693"/>
  <c r="J674"/>
  <c r="BK630"/>
  <c r="J607"/>
  <c r="BK606"/>
  <c r="J575"/>
  <c r="J573"/>
  <c r="BK569"/>
  <c r="J568"/>
  <c r="J565"/>
  <c r="J486"/>
  <c r="J359"/>
  <c r="BK353"/>
  <c r="BK297"/>
  <c r="J224"/>
  <c r="J187"/>
  <c i="7" r="BK313"/>
  <c r="BK311"/>
  <c r="BK307"/>
  <c r="BK292"/>
  <c r="J284"/>
  <c r="J282"/>
  <c r="J275"/>
  <c r="BK272"/>
  <c r="J268"/>
  <c r="BK266"/>
  <c r="J264"/>
  <c r="BK261"/>
  <c r="BK249"/>
  <c r="J242"/>
  <c r="J232"/>
  <c r="J226"/>
  <c r="J224"/>
  <c r="J218"/>
  <c r="J190"/>
  <c r="J173"/>
  <c r="BK139"/>
  <c r="BK135"/>
  <c r="J127"/>
  <c r="J125"/>
  <c i="6" r="BK153"/>
  <c r="J145"/>
  <c r="BK138"/>
  <c r="BK132"/>
  <c r="BK131"/>
  <c r="J129"/>
  <c i="5" r="J324"/>
  <c r="J315"/>
  <c r="BK313"/>
  <c r="J308"/>
  <c r="J306"/>
  <c r="BK296"/>
  <c r="J288"/>
  <c r="J286"/>
  <c r="J275"/>
  <c r="J271"/>
  <c r="J263"/>
  <c r="J220"/>
  <c r="BK217"/>
  <c r="BK213"/>
  <c r="J209"/>
  <c r="J207"/>
  <c r="BK187"/>
  <c r="BK170"/>
  <c r="BK163"/>
  <c r="J155"/>
  <c r="J140"/>
  <c r="BK130"/>
  <c i="4" r="BK296"/>
  <c r="BK281"/>
  <c r="BK277"/>
  <c r="J274"/>
  <c r="J261"/>
  <c r="J254"/>
  <c r="BK247"/>
  <c r="BK246"/>
  <c r="BK233"/>
  <c r="J230"/>
  <c r="BK226"/>
  <c r="J215"/>
  <c r="J214"/>
  <c r="J212"/>
  <c r="BK211"/>
  <c r="BK210"/>
  <c r="BK206"/>
  <c r="J199"/>
  <c r="J189"/>
  <c r="J179"/>
  <c r="BK157"/>
  <c r="BK146"/>
  <c r="BK144"/>
  <c r="BK140"/>
  <c r="J137"/>
  <c r="J135"/>
  <c r="BK131"/>
  <c r="J128"/>
  <c i="3" r="BK167"/>
  <c r="J156"/>
  <c r="BK154"/>
  <c r="J146"/>
  <c r="J145"/>
  <c r="BK142"/>
  <c r="J141"/>
  <c r="BK137"/>
  <c r="J132"/>
  <c r="J128"/>
  <c i="2" r="J396"/>
  <c r="BK384"/>
  <c r="J383"/>
  <c r="J379"/>
  <c r="J377"/>
  <c r="BK366"/>
  <c r="J363"/>
  <c r="J362"/>
  <c r="BK356"/>
  <c r="BK350"/>
  <c r="J345"/>
  <c r="BK341"/>
  <c r="BK339"/>
  <c r="J337"/>
  <c r="J298"/>
  <c r="BK289"/>
  <c r="J271"/>
  <c r="BK266"/>
  <c r="BK263"/>
  <c r="J257"/>
  <c r="BK252"/>
  <c r="BK249"/>
  <c r="BK246"/>
  <c r="BK235"/>
  <c r="BK229"/>
  <c r="BK225"/>
  <c r="BK196"/>
  <c r="BK184"/>
  <c r="J176"/>
  <c r="J162"/>
  <c r="J154"/>
  <c r="J144"/>
  <c r="BK135"/>
  <c i="10" r="J125"/>
  <c i="9" r="J376"/>
  <c r="BK374"/>
  <c r="J359"/>
  <c r="J356"/>
  <c r="J348"/>
  <c r="BK339"/>
  <c r="J337"/>
  <c r="J311"/>
  <c r="J300"/>
  <c r="BK288"/>
  <c r="BK284"/>
  <c r="J280"/>
  <c r="J262"/>
  <c r="J259"/>
  <c r="J252"/>
  <c r="BK250"/>
  <c r="BK226"/>
  <c r="J220"/>
  <c r="J170"/>
  <c r="BK165"/>
  <c r="J154"/>
  <c r="J149"/>
  <c r="J145"/>
  <c r="BK138"/>
  <c r="BK135"/>
  <c i="8" r="J714"/>
  <c r="J707"/>
  <c r="BK693"/>
  <c r="BK680"/>
  <c r="J669"/>
  <c r="J645"/>
  <c r="J642"/>
  <c r="BK619"/>
  <c r="J595"/>
  <c r="J591"/>
  <c r="BK588"/>
  <c r="J577"/>
  <c r="BK571"/>
  <c r="J564"/>
  <c r="J549"/>
  <c r="J542"/>
  <c r="BK529"/>
  <c r="BK499"/>
  <c r="BK460"/>
  <c r="BK443"/>
  <c r="BK433"/>
  <c r="BK357"/>
  <c r="J353"/>
  <c r="J297"/>
  <c r="BK295"/>
  <c r="J277"/>
  <c r="J245"/>
  <c r="BK226"/>
  <c r="BK174"/>
  <c r="J154"/>
  <c i="7" r="BK318"/>
  <c r="BK316"/>
  <c r="BK308"/>
  <c r="BK304"/>
  <c r="BK303"/>
  <c r="BK301"/>
  <c r="BK284"/>
  <c r="J277"/>
  <c r="BK274"/>
  <c r="J272"/>
  <c r="BK270"/>
  <c r="BK262"/>
  <c r="J261"/>
  <c r="J239"/>
  <c r="BK237"/>
  <c r="J222"/>
  <c r="J187"/>
  <c r="J185"/>
  <c r="BK173"/>
  <c r="BK159"/>
  <c r="BK154"/>
  <c r="J139"/>
  <c r="BK127"/>
  <c i="6" r="BK155"/>
  <c r="J154"/>
  <c r="BK148"/>
  <c r="J137"/>
  <c r="BK136"/>
  <c r="BK129"/>
  <c i="5" r="BK324"/>
  <c r="J320"/>
  <c r="J291"/>
  <c r="J279"/>
  <c r="J277"/>
  <c r="BK266"/>
  <c r="J260"/>
  <c r="J231"/>
  <c r="J226"/>
  <c r="J217"/>
  <c r="J213"/>
  <c r="BK209"/>
  <c r="J204"/>
  <c r="BK173"/>
  <c r="J168"/>
  <c r="BK146"/>
  <c i="4" r="J286"/>
  <c r="BK283"/>
  <c r="BK271"/>
  <c r="J269"/>
  <c r="BK267"/>
  <c r="J266"/>
  <c r="BK261"/>
  <c r="J260"/>
  <c r="J255"/>
  <c r="J251"/>
  <c r="J246"/>
  <c r="J233"/>
  <c r="BK222"/>
  <c r="J219"/>
  <c r="BK215"/>
  <c r="BK214"/>
  <c r="J210"/>
  <c r="BK209"/>
  <c r="BK199"/>
  <c r="J197"/>
  <c r="BK166"/>
  <c r="J155"/>
  <c r="BK152"/>
  <c r="BK135"/>
  <c i="3" r="BK166"/>
  <c r="J165"/>
  <c r="J157"/>
  <c r="BK156"/>
  <c r="J151"/>
  <c r="J137"/>
  <c r="J131"/>
  <c r="J130"/>
  <c i="2" r="BK420"/>
  <c r="BK415"/>
  <c r="J407"/>
  <c r="BK391"/>
  <c r="J387"/>
  <c r="BK386"/>
  <c r="J384"/>
  <c r="BK381"/>
  <c r="BK375"/>
  <c r="BK372"/>
  <c r="BK359"/>
  <c r="BK342"/>
  <c r="BK333"/>
  <c r="J330"/>
  <c r="BK328"/>
  <c r="BK327"/>
  <c r="J326"/>
  <c r="BK324"/>
  <c r="J313"/>
  <c r="BK308"/>
  <c r="BK303"/>
  <c r="BK298"/>
  <c r="J289"/>
  <c r="J276"/>
  <c r="J266"/>
  <c r="BK237"/>
  <c r="BK194"/>
  <c r="J188"/>
  <c r="J186"/>
  <c r="J181"/>
  <c r="BK176"/>
  <c r="BK174"/>
  <c r="BK154"/>
  <c r="BK150"/>
  <c r="J142"/>
  <c r="J135"/>
  <c r="BK128"/>
  <c i="10" r="J34"/>
  <c i="9" r="J357"/>
  <c r="BK356"/>
  <c r="J350"/>
  <c r="BK327"/>
  <c r="BK314"/>
  <c r="BK282"/>
  <c r="BK280"/>
  <c r="BK274"/>
  <c r="J253"/>
  <c r="BK252"/>
  <c r="J250"/>
  <c r="BK232"/>
  <c r="J222"/>
  <c r="BK220"/>
  <c r="J192"/>
  <c r="J190"/>
  <c r="BK149"/>
  <c r="J147"/>
  <c r="BK143"/>
  <c i="8" r="J712"/>
  <c r="BK707"/>
  <c r="BK669"/>
  <c r="J664"/>
  <c r="BK647"/>
  <c r="J618"/>
  <c r="BK607"/>
  <c r="BK279"/>
  <c r="BK236"/>
  <c i="7" r="J321"/>
  <c r="J310"/>
  <c r="J301"/>
  <c r="BK300"/>
  <c r="J297"/>
  <c r="BK282"/>
  <c r="BK228"/>
  <c r="BK226"/>
  <c r="BK222"/>
  <c r="J220"/>
  <c r="BK218"/>
  <c r="BK166"/>
  <c r="BK141"/>
  <c r="BK137"/>
  <c r="BK125"/>
  <c i="6" r="BK145"/>
  <c r="BK144"/>
  <c r="BK133"/>
  <c r="J131"/>
  <c r="BK128"/>
  <c i="5" r="BK326"/>
  <c r="BK306"/>
  <c r="BK300"/>
  <c r="J294"/>
  <c r="BK286"/>
  <c r="BK283"/>
  <c r="BK277"/>
  <c r="BK271"/>
  <c r="BK260"/>
  <c r="J248"/>
  <c r="J247"/>
  <c r="J240"/>
  <c r="J235"/>
  <c r="J234"/>
  <c r="BK201"/>
  <c r="BK185"/>
  <c r="J163"/>
  <c r="BK144"/>
  <c r="J142"/>
  <c r="BK137"/>
  <c r="J133"/>
  <c i="4" r="J292"/>
  <c r="BK253"/>
  <c r="J244"/>
  <c r="BK242"/>
  <c r="BK236"/>
  <c r="J226"/>
  <c r="J209"/>
  <c r="BK191"/>
  <c r="J185"/>
  <c r="J169"/>
  <c r="J166"/>
  <c r="BK149"/>
  <c r="BK137"/>
  <c r="J133"/>
  <c i="3" r="J166"/>
  <c r="J163"/>
  <c r="J154"/>
  <c r="BK153"/>
  <c r="BK151"/>
  <c r="BK148"/>
  <c r="J147"/>
  <c r="BK145"/>
  <c r="J143"/>
  <c r="J142"/>
  <c r="BK141"/>
  <c r="J139"/>
  <c r="J136"/>
  <c r="BK133"/>
  <c r="J129"/>
  <c i="2" r="J428"/>
  <c r="BK418"/>
  <c r="BK413"/>
  <c r="J402"/>
  <c r="BK394"/>
  <c r="J392"/>
  <c r="J388"/>
  <c r="J386"/>
  <c r="J370"/>
  <c r="J368"/>
  <c r="J366"/>
  <c r="J356"/>
  <c r="J354"/>
  <c r="J350"/>
  <c r="J347"/>
  <c r="BK346"/>
  <c r="J339"/>
  <c r="BK337"/>
  <c r="J331"/>
  <c r="BK330"/>
  <c r="J324"/>
  <c r="BK319"/>
  <c r="BK313"/>
  <c r="J311"/>
  <c r="J310"/>
  <c r="BK305"/>
  <c r="BK296"/>
  <c r="BK278"/>
  <c r="J252"/>
  <c r="J249"/>
  <c r="BK245"/>
  <c r="J235"/>
  <c r="J227"/>
  <c r="BK223"/>
  <c r="J215"/>
  <c r="BK152"/>
  <c i="9" r="BK359"/>
  <c r="J343"/>
  <c r="BK340"/>
  <c r="BK309"/>
  <c r="J288"/>
  <c r="BK262"/>
  <c r="BK253"/>
  <c r="BK249"/>
  <c r="BK245"/>
  <c r="J245"/>
  <c r="J239"/>
  <c r="J236"/>
  <c r="J218"/>
  <c r="BK195"/>
  <c r="BK190"/>
  <c r="BK160"/>
  <c r="BK154"/>
  <c r="BK141"/>
  <c r="J135"/>
  <c i="8" r="J658"/>
  <c r="J643"/>
  <c r="BK631"/>
  <c r="J619"/>
  <c r="J594"/>
  <c r="J589"/>
  <c r="J588"/>
  <c r="BK575"/>
  <c r="J569"/>
  <c r="BK542"/>
  <c r="BK531"/>
  <c r="BK473"/>
  <c r="BK422"/>
  <c r="J392"/>
  <c r="BK368"/>
  <c r="BK355"/>
  <c r="J349"/>
  <c r="BK334"/>
  <c r="BK262"/>
  <c r="BK230"/>
  <c r="J226"/>
  <c r="BK224"/>
  <c r="J198"/>
  <c i="7" r="J318"/>
  <c r="J306"/>
  <c r="J300"/>
  <c r="J292"/>
  <c r="J288"/>
  <c r="J281"/>
  <c r="J280"/>
  <c r="J278"/>
  <c r="BK275"/>
  <c r="J274"/>
  <c r="J270"/>
  <c r="J259"/>
  <c r="BK251"/>
  <c r="J175"/>
  <c r="J141"/>
  <c i="6" r="J148"/>
  <c r="BK142"/>
  <c r="J141"/>
  <c r="BK137"/>
  <c r="BK134"/>
  <c i="5" r="BK320"/>
  <c r="J310"/>
  <c r="BK308"/>
  <c r="J283"/>
  <c r="BK279"/>
  <c r="J268"/>
  <c r="J266"/>
  <c r="BK237"/>
  <c r="BK229"/>
  <c r="J173"/>
  <c r="J170"/>
  <c r="BK168"/>
  <c r="J160"/>
  <c r="BK152"/>
  <c r="J146"/>
  <c r="BK135"/>
  <c r="BK133"/>
  <c i="4" r="BK288"/>
  <c r="J257"/>
  <c r="J253"/>
  <c r="J236"/>
  <c r="J228"/>
  <c r="J195"/>
  <c r="BK193"/>
  <c r="BK185"/>
  <c r="BK179"/>
  <c r="BK164"/>
  <c r="BK155"/>
  <c r="J144"/>
  <c r="BK142"/>
  <c r="J131"/>
  <c r="BK128"/>
  <c i="3" r="J167"/>
  <c r="BK165"/>
  <c r="BK160"/>
  <c r="BK150"/>
  <c r="BK144"/>
  <c r="J138"/>
  <c r="J135"/>
  <c r="BK132"/>
  <c r="BK129"/>
  <c i="2" r="J435"/>
  <c r="J418"/>
  <c r="J413"/>
  <c r="BK402"/>
  <c r="BK396"/>
  <c r="J394"/>
  <c r="J391"/>
  <c r="BK390"/>
  <c r="BK387"/>
  <c r="BK377"/>
  <c r="J372"/>
  <c r="BK370"/>
  <c r="J369"/>
  <c r="J365"/>
  <c r="BK362"/>
  <c r="J361"/>
  <c r="BK354"/>
  <c r="J349"/>
  <c r="J341"/>
  <c r="J335"/>
  <c r="J327"/>
  <c r="BK326"/>
  <c r="BK320"/>
  <c r="J319"/>
  <c r="BK311"/>
  <c r="J305"/>
  <c r="J300"/>
  <c r="J282"/>
  <c r="BK276"/>
  <c r="BK254"/>
  <c r="J247"/>
  <c r="J245"/>
  <c r="J241"/>
  <c r="BK233"/>
  <c r="J225"/>
  <c r="J223"/>
  <c r="J196"/>
  <c r="BK188"/>
  <c r="J174"/>
  <c r="J172"/>
  <c r="J156"/>
  <c i="1" r="AS103"/>
  <c i="2" l="1" r="P240"/>
  <c r="BK253"/>
  <c r="J253"/>
  <c r="J100"/>
  <c r="T253"/>
  <c r="R281"/>
  <c r="T401"/>
  <c i="3" r="R162"/>
  <c r="R158"/>
  <c i="4" r="P127"/>
  <c r="BK202"/>
  <c r="J202"/>
  <c r="J99"/>
  <c r="R239"/>
  <c r="BK280"/>
  <c r="J280"/>
  <c r="J104"/>
  <c i="5" r="BK129"/>
  <c r="BK249"/>
  <c r="J249"/>
  <c r="J100"/>
  <c r="BK259"/>
  <c r="J259"/>
  <c r="J101"/>
  <c r="BK302"/>
  <c r="J302"/>
  <c r="J103"/>
  <c i="7" r="BK124"/>
  <c r="BK231"/>
  <c r="J231"/>
  <c r="J99"/>
  <c r="BK238"/>
  <c r="J238"/>
  <c r="J100"/>
  <c i="8" r="T127"/>
  <c r="R362"/>
  <c r="T525"/>
  <c r="T706"/>
  <c i="9" r="BK235"/>
  <c r="J235"/>
  <c r="J101"/>
  <c r="BK238"/>
  <c r="J238"/>
  <c r="J102"/>
  <c r="R258"/>
  <c r="T361"/>
  <c i="2" r="R302"/>
  <c r="P401"/>
  <c i="3" r="T162"/>
  <c r="T158"/>
  <c i="4" r="P202"/>
  <c r="T232"/>
  <c r="R270"/>
  <c i="5" r="BK225"/>
  <c r="J225"/>
  <c r="J99"/>
  <c r="R270"/>
  <c r="P307"/>
  <c r="BK323"/>
  <c r="BK322"/>
  <c r="J322"/>
  <c r="J106"/>
  <c i="6" r="P150"/>
  <c r="P146"/>
  <c i="7" r="T258"/>
  <c i="8" r="T369"/>
  <c r="T446"/>
  <c i="9" r="P131"/>
  <c r="T277"/>
  <c r="P361"/>
  <c r="T384"/>
  <c i="2" r="R127"/>
  <c r="T302"/>
  <c r="R412"/>
  <c i="3" r="T127"/>
  <c r="T126"/>
  <c i="4" r="R202"/>
  <c r="T239"/>
  <c r="P280"/>
  <c i="5" r="R225"/>
  <c r="T249"/>
  <c r="R259"/>
  <c r="BK307"/>
  <c r="J307"/>
  <c r="J104"/>
  <c r="T323"/>
  <c r="T322"/>
  <c i="6" r="T127"/>
  <c r="T126"/>
  <c i="7" r="P258"/>
  <c i="8" r="BK362"/>
  <c r="J362"/>
  <c r="J99"/>
  <c r="R525"/>
  <c r="P706"/>
  <c i="9" r="BK131"/>
  <c r="J131"/>
  <c r="J100"/>
  <c r="T235"/>
  <c r="T238"/>
  <c r="BK258"/>
  <c r="J258"/>
  <c r="J103"/>
  <c r="BK368"/>
  <c r="J368"/>
  <c r="J106"/>
  <c i="2" r="T127"/>
  <c r="R240"/>
  <c r="P253"/>
  <c r="BK281"/>
  <c r="J281"/>
  <c r="J101"/>
  <c r="P281"/>
  <c r="BK401"/>
  <c r="J401"/>
  <c r="J103"/>
  <c r="T412"/>
  <c i="3" r="BK162"/>
  <c r="J162"/>
  <c r="J103"/>
  <c i="4" r="T202"/>
  <c r="T218"/>
  <c r="R232"/>
  <c r="P270"/>
  <c i="5" r="T129"/>
  <c r="BK270"/>
  <c r="J270"/>
  <c r="J102"/>
  <c r="R302"/>
  <c i="6" r="P127"/>
  <c r="P126"/>
  <c r="R150"/>
  <c r="R146"/>
  <c i="7" r="P124"/>
  <c r="T231"/>
  <c r="P238"/>
  <c i="8" r="R369"/>
  <c r="R446"/>
  <c i="9" r="T131"/>
  <c r="P238"/>
  <c r="P258"/>
  <c r="R368"/>
  <c i="10" r="R135"/>
  <c i="2" r="BK127"/>
  <c r="J127"/>
  <c r="J98"/>
  <c r="P302"/>
  <c r="P412"/>
  <c i="3" r="P127"/>
  <c r="P126"/>
  <c r="P162"/>
  <c r="P158"/>
  <c i="4" r="R127"/>
  <c r="BK232"/>
  <c r="J232"/>
  <c r="J101"/>
  <c r="BK270"/>
  <c r="J270"/>
  <c r="J103"/>
  <c r="T280"/>
  <c i="5" r="T225"/>
  <c r="P249"/>
  <c r="T259"/>
  <c r="T302"/>
  <c i="7" r="BK258"/>
  <c r="J258"/>
  <c r="J101"/>
  <c i="8" r="P127"/>
  <c r="P362"/>
  <c r="P525"/>
  <c r="BK706"/>
  <c r="J706"/>
  <c r="J104"/>
  <c i="9" r="P277"/>
  <c r="T368"/>
  <c i="10" r="BK124"/>
  <c i="2" r="BK240"/>
  <c r="J240"/>
  <c r="J99"/>
  <c r="T240"/>
  <c r="R253"/>
  <c r="T281"/>
  <c r="BK412"/>
  <c r="J412"/>
  <c r="J104"/>
  <c i="3" r="BK127"/>
  <c r="J127"/>
  <c r="J100"/>
  <c i="4" r="BK218"/>
  <c r="J218"/>
  <c r="J100"/>
  <c r="P239"/>
  <c r="R280"/>
  <c i="5" r="R129"/>
  <c r="P270"/>
  <c r="T307"/>
  <c r="P323"/>
  <c r="P322"/>
  <c i="6" r="T150"/>
  <c r="T146"/>
  <c i="7" r="R258"/>
  <c i="8" r="BK127"/>
  <c r="J127"/>
  <c r="J98"/>
  <c r="P369"/>
  <c r="P446"/>
  <c r="R706"/>
  <c i="9" r="P235"/>
  <c r="R238"/>
  <c r="T258"/>
  <c r="BK361"/>
  <c r="J361"/>
  <c r="J105"/>
  <c i="10" r="T124"/>
  <c r="P135"/>
  <c r="BK146"/>
  <c r="J146"/>
  <c r="J100"/>
  <c r="T146"/>
  <c r="P161"/>
  <c r="P166"/>
  <c i="4" r="BK127"/>
  <c r="J127"/>
  <c r="J98"/>
  <c r="BK239"/>
  <c r="J239"/>
  <c r="J102"/>
  <c i="5" r="P129"/>
  <c r="T270"/>
  <c r="R307"/>
  <c r="R323"/>
  <c r="R322"/>
  <c i="6" r="R127"/>
  <c r="R126"/>
  <c r="BK150"/>
  <c r="J150"/>
  <c r="J103"/>
  <c i="7" r="T124"/>
  <c r="P231"/>
  <c r="R238"/>
  <c i="8" r="BK369"/>
  <c r="J369"/>
  <c r="J100"/>
  <c r="BK446"/>
  <c r="J446"/>
  <c r="J101"/>
  <c i="9" r="R235"/>
  <c r="BK277"/>
  <c r="J277"/>
  <c r="J104"/>
  <c r="P368"/>
  <c i="10" r="P124"/>
  <c r="R124"/>
  <c r="BK135"/>
  <c r="J135"/>
  <c r="J99"/>
  <c r="T135"/>
  <c r="P146"/>
  <c r="R146"/>
  <c r="BK161"/>
  <c r="J161"/>
  <c r="J101"/>
  <c r="R161"/>
  <c r="T161"/>
  <c r="BK166"/>
  <c r="J166"/>
  <c r="J102"/>
  <c r="R166"/>
  <c i="2" r="P127"/>
  <c r="P126"/>
  <c r="P125"/>
  <c i="1" r="AU96"/>
  <c i="2" r="BK302"/>
  <c r="J302"/>
  <c r="J102"/>
  <c r="R401"/>
  <c i="3" r="R127"/>
  <c r="R126"/>
  <c i="4" r="T127"/>
  <c r="T126"/>
  <c r="T125"/>
  <c r="P218"/>
  <c r="R218"/>
  <c r="P232"/>
  <c r="T270"/>
  <c i="5" r="P225"/>
  <c r="R249"/>
  <c r="P259"/>
  <c r="P302"/>
  <c i="6" r="BK127"/>
  <c r="J127"/>
  <c r="J100"/>
  <c i="7" r="R124"/>
  <c r="R123"/>
  <c r="R122"/>
  <c r="R231"/>
  <c r="T238"/>
  <c i="8" r="R127"/>
  <c r="R126"/>
  <c r="R125"/>
  <c r="T362"/>
  <c r="BK525"/>
  <c r="J525"/>
  <c r="J102"/>
  <c i="9" r="R131"/>
  <c r="R130"/>
  <c r="R129"/>
  <c r="R277"/>
  <c r="R361"/>
  <c i="2" r="J119"/>
  <c r="BE186"/>
  <c r="BE194"/>
  <c r="BE231"/>
  <c r="BE235"/>
  <c r="BE246"/>
  <c r="BE310"/>
  <c r="BE317"/>
  <c r="BE324"/>
  <c r="BE337"/>
  <c r="BE350"/>
  <c r="BE351"/>
  <c r="BE375"/>
  <c r="BE428"/>
  <c i="3" r="F94"/>
  <c r="J121"/>
  <c r="BE141"/>
  <c i="4" r="F92"/>
  <c r="J119"/>
  <c r="BE169"/>
  <c r="BE191"/>
  <c r="BE203"/>
  <c r="BE242"/>
  <c r="BE244"/>
  <c r="BE247"/>
  <c r="BE281"/>
  <c i="5" r="E117"/>
  <c r="J121"/>
  <c r="BE140"/>
  <c r="BE163"/>
  <c r="BE228"/>
  <c r="BE235"/>
  <c r="BE240"/>
  <c r="BE242"/>
  <c r="BE250"/>
  <c r="BE253"/>
  <c r="BE256"/>
  <c r="BE260"/>
  <c r="BE271"/>
  <c r="BE300"/>
  <c r="BE303"/>
  <c r="BE306"/>
  <c i="6" r="J94"/>
  <c r="F122"/>
  <c r="BE128"/>
  <c r="BE129"/>
  <c r="BE130"/>
  <c r="BE131"/>
  <c r="BE133"/>
  <c r="BE136"/>
  <c r="BE138"/>
  <c r="BE139"/>
  <c i="7" r="BE147"/>
  <c r="BE154"/>
  <c r="BE157"/>
  <c r="BE173"/>
  <c r="BE220"/>
  <c r="BE222"/>
  <c r="BE242"/>
  <c r="BE261"/>
  <c r="BE262"/>
  <c r="BE272"/>
  <c r="BE284"/>
  <c r="BE296"/>
  <c r="BE314"/>
  <c r="BE317"/>
  <c i="8" r="BE172"/>
  <c r="BE277"/>
  <c r="BE279"/>
  <c r="BE565"/>
  <c r="BE577"/>
  <c r="BE606"/>
  <c r="BE630"/>
  <c r="BE659"/>
  <c r="BE664"/>
  <c i="9" r="BE151"/>
  <c r="BE222"/>
  <c r="BE224"/>
  <c r="BE230"/>
  <c r="BE245"/>
  <c r="BE252"/>
  <c r="BE259"/>
  <c r="BE286"/>
  <c r="BE346"/>
  <c r="BE354"/>
  <c r="BE365"/>
  <c r="BE376"/>
  <c i="10" r="BE167"/>
  <c i="2" r="BE247"/>
  <c r="BE300"/>
  <c r="BE320"/>
  <c r="BE328"/>
  <c r="BE349"/>
  <c r="BE407"/>
  <c r="BE420"/>
  <c i="3" r="BE131"/>
  <c r="BE144"/>
  <c r="BE155"/>
  <c r="BE160"/>
  <c i="4" r="E115"/>
  <c r="BE128"/>
  <c r="BE135"/>
  <c r="BE187"/>
  <c r="BE189"/>
  <c r="BE212"/>
  <c r="BE224"/>
  <c r="BE240"/>
  <c r="BE249"/>
  <c r="BE260"/>
  <c r="BE277"/>
  <c i="5" r="BE130"/>
  <c r="BE152"/>
  <c r="BE160"/>
  <c r="BE173"/>
  <c r="BE175"/>
  <c r="BE284"/>
  <c r="BE290"/>
  <c r="BE291"/>
  <c r="BE296"/>
  <c r="BE313"/>
  <c r="BE315"/>
  <c r="BE324"/>
  <c i="6" r="J121"/>
  <c i="7" r="F92"/>
  <c r="BE159"/>
  <c r="BE232"/>
  <c r="BE268"/>
  <c r="BE270"/>
  <c i="8" r="F122"/>
  <c r="BE167"/>
  <c r="BE176"/>
  <c r="BE198"/>
  <c r="BE297"/>
  <c r="BE693"/>
  <c r="BE709"/>
  <c i="9" r="J91"/>
  <c r="F126"/>
  <c r="BE158"/>
  <c r="BE160"/>
  <c r="BE165"/>
  <c r="BE175"/>
  <c r="BE213"/>
  <c r="BE218"/>
  <c r="BE278"/>
  <c r="BE311"/>
  <c r="BE313"/>
  <c r="BE362"/>
  <c r="BE369"/>
  <c i="2" r="F92"/>
  <c r="BE144"/>
  <c r="BE184"/>
  <c r="BE188"/>
  <c r="BE263"/>
  <c r="BE282"/>
  <c r="BE305"/>
  <c r="BE309"/>
  <c r="BE330"/>
  <c r="BE335"/>
  <c r="BE354"/>
  <c r="BE358"/>
  <c r="BE373"/>
  <c r="BE379"/>
  <c r="BE383"/>
  <c r="BE384"/>
  <c r="BE390"/>
  <c r="BE435"/>
  <c i="3" r="E85"/>
  <c r="J122"/>
  <c r="BE128"/>
  <c r="BE132"/>
  <c r="BE150"/>
  <c r="BE154"/>
  <c r="BE163"/>
  <c r="BK159"/>
  <c r="BK158"/>
  <c r="J158"/>
  <c r="J101"/>
  <c i="4" r="BE131"/>
  <c r="BE137"/>
  <c r="BE140"/>
  <c r="BE142"/>
  <c r="BE149"/>
  <c r="BE152"/>
  <c r="BE210"/>
  <c r="BE211"/>
  <c r="BE219"/>
  <c r="BE222"/>
  <c r="BE236"/>
  <c r="BE292"/>
  <c r="BE296"/>
  <c i="5" r="BE137"/>
  <c r="BE144"/>
  <c r="BE215"/>
  <c r="BE280"/>
  <c r="BE286"/>
  <c r="BE288"/>
  <c r="BK319"/>
  <c r="J319"/>
  <c r="J105"/>
  <c i="6" r="E113"/>
  <c i="7" r="E85"/>
  <c r="BE125"/>
  <c r="BE166"/>
  <c r="BE171"/>
  <c r="BE190"/>
  <c r="BE207"/>
  <c r="BE210"/>
  <c r="BE216"/>
  <c r="BE224"/>
  <c r="BE255"/>
  <c r="BE264"/>
  <c r="BE278"/>
  <c r="BE280"/>
  <c r="BE281"/>
  <c i="8" r="E85"/>
  <c r="BE363"/>
  <c r="BE368"/>
  <c r="BE370"/>
  <c r="BE402"/>
  <c r="BE412"/>
  <c r="BE486"/>
  <c r="BE526"/>
  <c r="BE531"/>
  <c r="BE594"/>
  <c r="BE607"/>
  <c r="BE618"/>
  <c r="BE674"/>
  <c r="BE712"/>
  <c i="9" r="E117"/>
  <c r="BE141"/>
  <c r="BE192"/>
  <c r="BE195"/>
  <c r="BE228"/>
  <c r="BE282"/>
  <c r="BE342"/>
  <c r="BE343"/>
  <c r="BE345"/>
  <c r="BK384"/>
  <c r="J384"/>
  <c r="J107"/>
  <c i="10" r="J89"/>
  <c i="2" r="BE150"/>
  <c r="BE181"/>
  <c r="BE199"/>
  <c r="BE215"/>
  <c r="BE218"/>
  <c r="BE223"/>
  <c r="BE227"/>
  <c r="BE233"/>
  <c r="BE241"/>
  <c r="BE245"/>
  <c r="BE250"/>
  <c r="BE276"/>
  <c r="BE278"/>
  <c r="BE303"/>
  <c r="BE311"/>
  <c r="BE353"/>
  <c r="BE359"/>
  <c r="BE365"/>
  <c r="BE402"/>
  <c r="BE415"/>
  <c r="BE418"/>
  <c i="3" r="F121"/>
  <c r="BE130"/>
  <c r="BE138"/>
  <c r="BE139"/>
  <c r="BE140"/>
  <c r="BE148"/>
  <c r="BE149"/>
  <c i="4" r="BE133"/>
  <c r="BE164"/>
  <c r="BE193"/>
  <c r="BE209"/>
  <c r="BE233"/>
  <c i="5" r="F92"/>
  <c r="BE146"/>
  <c r="BE211"/>
  <c r="BE222"/>
  <c r="BE266"/>
  <c r="BE293"/>
  <c r="BE294"/>
  <c r="BE320"/>
  <c i="6" r="J119"/>
  <c r="BE137"/>
  <c r="BE140"/>
  <c r="BE143"/>
  <c r="BE151"/>
  <c i="7" r="BE129"/>
  <c r="BE141"/>
  <c r="BE187"/>
  <c r="BE259"/>
  <c r="BE285"/>
  <c r="BE287"/>
  <c r="BE288"/>
  <c r="BE297"/>
  <c r="BE300"/>
  <c r="BE310"/>
  <c i="8" r="BE226"/>
  <c r="BE230"/>
  <c r="BE257"/>
  <c r="BE262"/>
  <c r="BE295"/>
  <c r="BE300"/>
  <c r="BE331"/>
  <c r="BE345"/>
  <c r="BE347"/>
  <c r="BE351"/>
  <c r="BE392"/>
  <c r="BE443"/>
  <c r="BE460"/>
  <c r="BE499"/>
  <c r="BE547"/>
  <c r="BE549"/>
  <c r="BE552"/>
  <c r="BE571"/>
  <c r="BE595"/>
  <c r="BE642"/>
  <c r="BE680"/>
  <c i="9" r="BE156"/>
  <c r="BE236"/>
  <c r="BE237"/>
  <c r="BE249"/>
  <c r="BE262"/>
  <c r="BE265"/>
  <c r="BE268"/>
  <c r="BE356"/>
  <c r="BE357"/>
  <c r="BE359"/>
  <c r="BE374"/>
  <c i="10" r="BE131"/>
  <c i="2" r="E115"/>
  <c r="BE135"/>
  <c r="BE142"/>
  <c r="BE154"/>
  <c r="BE156"/>
  <c r="BE162"/>
  <c r="BE174"/>
  <c r="BE225"/>
  <c r="BE249"/>
  <c r="BE252"/>
  <c r="BE289"/>
  <c r="BE298"/>
  <c r="BE308"/>
  <c r="BE313"/>
  <c r="BE319"/>
  <c r="BE327"/>
  <c r="BE331"/>
  <c r="BE333"/>
  <c r="BE345"/>
  <c r="BE346"/>
  <c r="BE347"/>
  <c r="BE355"/>
  <c r="BE356"/>
  <c r="BE361"/>
  <c r="BE366"/>
  <c r="BE369"/>
  <c r="BE370"/>
  <c r="BE372"/>
  <c r="BE377"/>
  <c r="BE396"/>
  <c r="BE413"/>
  <c i="3" r="J91"/>
  <c r="BE129"/>
  <c r="BE142"/>
  <c r="BE143"/>
  <c i="4" r="BE146"/>
  <c r="BE157"/>
  <c r="BE185"/>
  <c r="BE246"/>
  <c r="BE255"/>
  <c r="BE257"/>
  <c r="BE263"/>
  <c r="BE274"/>
  <c r="BE288"/>
  <c i="5" r="BE142"/>
  <c r="BE226"/>
  <c r="BE232"/>
  <c r="BE245"/>
  <c r="BE281"/>
  <c r="BE283"/>
  <c r="BE298"/>
  <c i="6" r="BE135"/>
  <c r="BE141"/>
  <c r="BE144"/>
  <c i="7" r="BE135"/>
  <c r="BE139"/>
  <c r="BE218"/>
  <c r="BE226"/>
  <c r="BE237"/>
  <c r="BE290"/>
  <c r="BE292"/>
  <c r="BE304"/>
  <c r="BE321"/>
  <c i="8" r="J89"/>
  <c r="BE128"/>
  <c r="BE154"/>
  <c r="BE209"/>
  <c r="BE228"/>
  <c r="BE422"/>
  <c r="BE473"/>
  <c r="BE529"/>
  <c r="BE719"/>
  <c r="BE725"/>
  <c r="BK724"/>
  <c r="J724"/>
  <c r="J105"/>
  <c i="9" r="BE132"/>
  <c r="BE135"/>
  <c r="BE138"/>
  <c r="BE145"/>
  <c r="BE170"/>
  <c r="BE220"/>
  <c r="BE232"/>
  <c r="BE239"/>
  <c r="BE248"/>
  <c r="BE289"/>
  <c r="BE300"/>
  <c r="BE309"/>
  <c r="BE314"/>
  <c r="BE329"/>
  <c r="BE334"/>
  <c r="BE339"/>
  <c r="BE340"/>
  <c i="2" r="BE152"/>
  <c r="BE172"/>
  <c r="BE254"/>
  <c r="BE257"/>
  <c r="BE266"/>
  <c r="BE296"/>
  <c r="BE326"/>
  <c r="BE341"/>
  <c r="BE342"/>
  <c r="BE368"/>
  <c r="BE386"/>
  <c r="BE387"/>
  <c i="3" r="BE133"/>
  <c r="BE134"/>
  <c r="BE145"/>
  <c r="BE146"/>
  <c r="BE147"/>
  <c r="BE166"/>
  <c r="BE167"/>
  <c i="4" r="BE144"/>
  <c r="BE155"/>
  <c r="BE166"/>
  <c r="BE179"/>
  <c r="BE182"/>
  <c r="BE195"/>
  <c r="BE199"/>
  <c r="BE228"/>
  <c r="BE258"/>
  <c r="BE264"/>
  <c r="BE271"/>
  <c r="BE283"/>
  <c r="BE286"/>
  <c i="5" r="BE133"/>
  <c r="BE135"/>
  <c r="BE149"/>
  <c r="BE155"/>
  <c r="BE170"/>
  <c r="BE185"/>
  <c r="BE187"/>
  <c r="BE207"/>
  <c r="BE209"/>
  <c r="BE229"/>
  <c r="BE234"/>
  <c r="BE237"/>
  <c r="BE268"/>
  <c r="BE310"/>
  <c i="6" r="BE142"/>
  <c r="BE154"/>
  <c r="BE155"/>
  <c i="7" r="J89"/>
  <c r="BE137"/>
  <c r="BE175"/>
  <c r="BE239"/>
  <c r="BE251"/>
  <c r="BE277"/>
  <c r="BE299"/>
  <c r="BE306"/>
  <c r="BE307"/>
  <c r="BE308"/>
  <c r="BE311"/>
  <c r="BE316"/>
  <c i="8" r="BE187"/>
  <c r="BE236"/>
  <c r="BE245"/>
  <c r="BE353"/>
  <c r="BE355"/>
  <c r="BE357"/>
  <c r="BE433"/>
  <c r="BE447"/>
  <c r="BE542"/>
  <c r="BE568"/>
  <c r="BE569"/>
  <c r="BE591"/>
  <c r="BE645"/>
  <c r="BE647"/>
  <c r="BK679"/>
  <c r="J679"/>
  <c r="J103"/>
  <c i="9" r="BE143"/>
  <c r="BE177"/>
  <c r="BE253"/>
  <c r="BE271"/>
  <c r="BE274"/>
  <c r="BE280"/>
  <c r="BE288"/>
  <c r="BE337"/>
  <c r="BE350"/>
  <c r="BE352"/>
  <c i="10" r="BE125"/>
  <c r="BE129"/>
  <c r="BE136"/>
  <c r="BE149"/>
  <c r="BE155"/>
  <c r="BE157"/>
  <c r="BE159"/>
  <c r="BE169"/>
  <c i="2" r="BE128"/>
  <c r="BE140"/>
  <c r="BE176"/>
  <c r="BE196"/>
  <c r="BE229"/>
  <c r="BE237"/>
  <c r="BE271"/>
  <c r="BE294"/>
  <c i="4" r="BE251"/>
  <c r="BE261"/>
  <c r="BE266"/>
  <c i="5" r="BE190"/>
  <c r="BE201"/>
  <c r="BE238"/>
  <c r="BE248"/>
  <c r="BE263"/>
  <c r="BE297"/>
  <c r="BE308"/>
  <c r="BE326"/>
  <c r="BE328"/>
  <c i="6" r="F93"/>
  <c r="BE132"/>
  <c r="BE134"/>
  <c r="BE145"/>
  <c r="BE153"/>
  <c i="7" r="BE127"/>
  <c r="BE228"/>
  <c r="BE266"/>
  <c r="BE301"/>
  <c r="BE303"/>
  <c r="BE313"/>
  <c r="BE318"/>
  <c r="BK328"/>
  <c r="J328"/>
  <c r="J102"/>
  <c i="8" r="BE334"/>
  <c r="BE349"/>
  <c r="BE381"/>
  <c r="BE573"/>
  <c r="BE631"/>
  <c r="BE707"/>
  <c r="BE714"/>
  <c i="9" r="BE147"/>
  <c r="BE149"/>
  <c r="BE190"/>
  <c i="10" r="E85"/>
  <c r="BE138"/>
  <c r="BE142"/>
  <c r="BE164"/>
  <c i="1" r="AW106"/>
  <c i="2" r="BE339"/>
  <c r="BE362"/>
  <c r="BE363"/>
  <c r="BE381"/>
  <c r="BE388"/>
  <c r="BE391"/>
  <c r="BE392"/>
  <c r="BE394"/>
  <c r="BK434"/>
  <c r="J434"/>
  <c r="J105"/>
  <c i="3" r="BE135"/>
  <c r="BE136"/>
  <c r="BE137"/>
  <c r="BE151"/>
  <c r="BE152"/>
  <c r="BE153"/>
  <c r="BE156"/>
  <c r="BE157"/>
  <c r="BE165"/>
  <c i="4" r="BE197"/>
  <c r="BE206"/>
  <c r="BE214"/>
  <c r="BE215"/>
  <c r="BE226"/>
  <c r="BE230"/>
  <c r="BE253"/>
  <c r="BE254"/>
  <c r="BE267"/>
  <c r="BE269"/>
  <c r="BE301"/>
  <c r="BK300"/>
  <c r="J300"/>
  <c r="J105"/>
  <c i="5" r="BE168"/>
  <c r="BE204"/>
  <c r="BE213"/>
  <c r="BE217"/>
  <c r="BE220"/>
  <c r="BE231"/>
  <c r="BE247"/>
  <c r="BE273"/>
  <c r="BE275"/>
  <c r="BE277"/>
  <c r="BE279"/>
  <c i="6" r="BE148"/>
  <c r="BK147"/>
  <c r="BK146"/>
  <c r="J146"/>
  <c r="J101"/>
  <c i="7" r="BE185"/>
  <c r="BE249"/>
  <c r="BE252"/>
  <c r="BE274"/>
  <c r="BE275"/>
  <c r="BE282"/>
  <c r="BE294"/>
  <c r="BE323"/>
  <c r="BE329"/>
  <c i="8" r="BE141"/>
  <c r="BE174"/>
  <c r="BE224"/>
  <c r="BE359"/>
  <c r="BE512"/>
  <c r="BE544"/>
  <c r="BE553"/>
  <c r="BE564"/>
  <c r="BE575"/>
  <c r="BE588"/>
  <c r="BE589"/>
  <c r="BE619"/>
  <c r="BE643"/>
  <c r="BE658"/>
  <c r="BE669"/>
  <c i="9" r="BE154"/>
  <c r="BE210"/>
  <c r="BE226"/>
  <c r="BE250"/>
  <c r="BE284"/>
  <c r="BE324"/>
  <c r="BE325"/>
  <c r="BE327"/>
  <c r="BE331"/>
  <c r="BE332"/>
  <c r="BE336"/>
  <c r="BE348"/>
  <c r="BE371"/>
  <c r="BE379"/>
  <c r="BE385"/>
  <c i="10" r="F92"/>
  <c r="BE127"/>
  <c r="BE133"/>
  <c r="BE140"/>
  <c r="BE144"/>
  <c r="BE147"/>
  <c r="BE151"/>
  <c r="BE153"/>
  <c r="BE162"/>
  <c i="2" r="F37"/>
  <c i="1" r="BD96"/>
  <c i="5" r="F36"/>
  <c i="1" r="BC100"/>
  <c i="8" r="F36"/>
  <c i="1" r="BC104"/>
  <c i="3" r="F37"/>
  <c i="1" r="BB97"/>
  <c i="2" r="F34"/>
  <c i="1" r="BA96"/>
  <c i="9" r="F38"/>
  <c i="1" r="BC105"/>
  <c i="8" r="J34"/>
  <c i="1" r="AW104"/>
  <c i="7" r="F36"/>
  <c i="1" r="BC102"/>
  <c i="10" r="F36"/>
  <c i="1" r="BC106"/>
  <c i="3" r="J36"/>
  <c i="1" r="AW97"/>
  <c i="5" r="F35"/>
  <c i="1" r="BB100"/>
  <c i="7" r="F34"/>
  <c i="1" r="BA102"/>
  <c i="7" r="F35"/>
  <c i="1" r="BB102"/>
  <c i="3" r="F39"/>
  <c i="1" r="BD97"/>
  <c i="10" r="F35"/>
  <c i="1" r="BB106"/>
  <c i="2" r="F35"/>
  <c i="1" r="BB96"/>
  <c i="8" r="F35"/>
  <c i="1" r="BB104"/>
  <c i="6" r="F36"/>
  <c i="1" r="BA101"/>
  <c i="7" r="J34"/>
  <c i="1" r="AW102"/>
  <c i="6" r="F39"/>
  <c i="1" r="BD101"/>
  <c i="9" r="F39"/>
  <c i="1" r="BD105"/>
  <c r="AS94"/>
  <c i="2" r="F36"/>
  <c i="1" r="BC96"/>
  <c i="9" r="F36"/>
  <c i="1" r="BA105"/>
  <c i="4" r="J34"/>
  <c i="1" r="AW98"/>
  <c i="2" r="J34"/>
  <c i="1" r="AW96"/>
  <c i="4" r="F35"/>
  <c i="1" r="BB98"/>
  <c i="3" r="F38"/>
  <c i="1" r="BC97"/>
  <c i="5" r="J34"/>
  <c i="1" r="AW100"/>
  <c i="7" r="F37"/>
  <c i="1" r="BD102"/>
  <c i="9" r="F37"/>
  <c i="1" r="BB105"/>
  <c i="5" r="F37"/>
  <c i="1" r="BD100"/>
  <c i="4" r="F36"/>
  <c i="1" r="BC98"/>
  <c i="6" r="F38"/>
  <c i="1" r="BC101"/>
  <c i="9" r="J36"/>
  <c i="1" r="AW105"/>
  <c i="4" r="F37"/>
  <c i="1" r="BD98"/>
  <c i="10" r="F34"/>
  <c i="1" r="BA106"/>
  <c i="3" r="F36"/>
  <c i="1" r="BA97"/>
  <c i="8" r="F37"/>
  <c i="1" r="BD104"/>
  <c i="5" r="F34"/>
  <c i="1" r="BA100"/>
  <c i="4" r="F34"/>
  <c i="1" r="BA98"/>
  <c i="6" r="F37"/>
  <c i="1" r="BB101"/>
  <c i="8" r="F34"/>
  <c i="1" r="BA104"/>
  <c i="10" r="F37"/>
  <c i="1" r="BD106"/>
  <c i="6" r="J36"/>
  <c i="1" r="AW101"/>
  <c i="10" l="1" r="P123"/>
  <c r="P122"/>
  <c i="1" r="AU106"/>
  <c i="7" r="T123"/>
  <c r="T122"/>
  <c i="5" r="P128"/>
  <c r="P127"/>
  <c i="1" r="AU100"/>
  <c i="10" r="BK123"/>
  <c r="J123"/>
  <c r="J97"/>
  <c i="3" r="P125"/>
  <c i="1" r="AU97"/>
  <c i="6" r="R125"/>
  <c i="3" r="R125"/>
  <c i="10" r="R123"/>
  <c r="R122"/>
  <c r="T123"/>
  <c r="T122"/>
  <c i="5" r="R128"/>
  <c r="R127"/>
  <c i="8" r="P126"/>
  <c r="P125"/>
  <c i="1" r="AU104"/>
  <c i="7" r="P123"/>
  <c r="P122"/>
  <c i="1" r="AU102"/>
  <c i="6" r="T125"/>
  <c i="5" r="BK128"/>
  <c r="J128"/>
  <c r="J97"/>
  <c r="T128"/>
  <c r="T127"/>
  <c i="3" r="T125"/>
  <c i="9" r="P130"/>
  <c r="P129"/>
  <c i="1" r="AU105"/>
  <c i="8" r="T126"/>
  <c r="T125"/>
  <c i="9" r="T130"/>
  <c r="T129"/>
  <c i="4" r="R126"/>
  <c r="R125"/>
  <c i="2" r="R126"/>
  <c r="R125"/>
  <c i="4" r="P126"/>
  <c r="P125"/>
  <c i="1" r="AU98"/>
  <c i="6" r="P125"/>
  <c i="1" r="AU101"/>
  <c i="2" r="T126"/>
  <c r="T125"/>
  <c i="7" r="BK123"/>
  <c r="J123"/>
  <c r="J97"/>
  <c i="3" r="BK126"/>
  <c r="J126"/>
  <c r="J99"/>
  <c i="5" r="J129"/>
  <c r="J98"/>
  <c r="J323"/>
  <c r="J107"/>
  <c i="6" r="J147"/>
  <c r="J102"/>
  <c i="7" r="J124"/>
  <c r="J98"/>
  <c i="9" r="BK130"/>
  <c r="J130"/>
  <c r="J99"/>
  <c i="2" r="BK126"/>
  <c r="J126"/>
  <c r="J97"/>
  <c i="4" r="BK126"/>
  <c r="BK125"/>
  <c r="J125"/>
  <c r="J96"/>
  <c i="8" r="BK126"/>
  <c r="J126"/>
  <c r="J97"/>
  <c i="3" r="J159"/>
  <c r="J102"/>
  <c i="6" r="BK126"/>
  <c r="J126"/>
  <c r="J99"/>
  <c i="10" r="J124"/>
  <c r="J98"/>
  <c i="4" r="J33"/>
  <c i="1" r="AV98"/>
  <c r="AT98"/>
  <c i="9" r="J35"/>
  <c i="1" r="AV105"/>
  <c r="AT105"/>
  <c r="AU95"/>
  <c i="3" r="F35"/>
  <c i="1" r="AZ97"/>
  <c i="9" r="F35"/>
  <c i="1" r="AZ105"/>
  <c r="BB95"/>
  <c r="BA103"/>
  <c r="AW103"/>
  <c i="4" r="F33"/>
  <c i="1" r="AZ98"/>
  <c i="10" r="F33"/>
  <c i="1" r="AZ106"/>
  <c r="BD95"/>
  <c i="6" r="J35"/>
  <c i="1" r="AV101"/>
  <c r="AT101"/>
  <c r="BD99"/>
  <c r="BD103"/>
  <c i="6" r="F35"/>
  <c i="1" r="AZ101"/>
  <c r="BB99"/>
  <c r="AX99"/>
  <c i="2" r="F33"/>
  <c i="1" r="AZ96"/>
  <c i="5" r="F33"/>
  <c i="1" r="AZ100"/>
  <c r="BC99"/>
  <c r="AY99"/>
  <c r="BC103"/>
  <c r="AY103"/>
  <c r="BA99"/>
  <c r="AW99"/>
  <c i="5" r="J33"/>
  <c i="1" r="AV100"/>
  <c r="AT100"/>
  <c i="10" r="J33"/>
  <c i="1" r="AV106"/>
  <c r="AT106"/>
  <c i="8" r="F33"/>
  <c i="1" r="AZ104"/>
  <c r="BA95"/>
  <c r="AW95"/>
  <c r="BC95"/>
  <c r="AY95"/>
  <c r="BB103"/>
  <c r="AX103"/>
  <c i="7" r="J33"/>
  <c i="1" r="AV102"/>
  <c r="AT102"/>
  <c i="7" r="F33"/>
  <c i="1" r="AZ102"/>
  <c i="8" r="J33"/>
  <c i="1" r="AV104"/>
  <c r="AT104"/>
  <c i="3" r="J35"/>
  <c i="1" r="AV97"/>
  <c r="AT97"/>
  <c i="2" r="J33"/>
  <c i="1" r="AV96"/>
  <c r="AT96"/>
  <c i="3" l="1" r="BK125"/>
  <c r="J125"/>
  <c i="5" r="BK127"/>
  <c r="J127"/>
  <c i="6" r="BK125"/>
  <c r="J125"/>
  <c r="J98"/>
  <c i="4" r="J126"/>
  <c r="J97"/>
  <c i="8" r="BK125"/>
  <c r="J125"/>
  <c r="J96"/>
  <c i="7" r="BK122"/>
  <c r="J122"/>
  <c r="J96"/>
  <c i="9" r="BK129"/>
  <c r="J129"/>
  <c r="J98"/>
  <c i="2" r="BK125"/>
  <c r="J125"/>
  <c r="J96"/>
  <c i="10" r="BK122"/>
  <c r="J122"/>
  <c r="J96"/>
  <c i="1" r="BB94"/>
  <c r="W31"/>
  <c r="BD94"/>
  <c r="W33"/>
  <c r="AZ95"/>
  <c r="AV95"/>
  <c r="AT95"/>
  <c r="AZ99"/>
  <c r="AV99"/>
  <c r="AT99"/>
  <c r="AU99"/>
  <c r="AZ103"/>
  <c r="AV103"/>
  <c r="AT103"/>
  <c i="3" r="J32"/>
  <c i="1" r="AG97"/>
  <c r="AN97"/>
  <c r="BC94"/>
  <c r="W32"/>
  <c r="AU103"/>
  <c r="BA94"/>
  <c r="W30"/>
  <c i="4" r="J30"/>
  <c i="1" r="AG98"/>
  <c r="AN98"/>
  <c i="5" r="J30"/>
  <c i="1" r="AG100"/>
  <c r="AN100"/>
  <c r="AX95"/>
  <c i="3" l="1" r="J98"/>
  <c i="5" r="J96"/>
  <c i="4" r="J39"/>
  <c i="5" r="J39"/>
  <c i="3" r="J41"/>
  <c i="1" r="AU94"/>
  <c r="AW94"/>
  <c r="AK30"/>
  <c i="6" r="J32"/>
  <c i="1" r="AG101"/>
  <c r="AN101"/>
  <c i="7" r="J30"/>
  <c i="1" r="AG102"/>
  <c r="AN102"/>
  <c i="9" r="J32"/>
  <c i="1" r="AG105"/>
  <c r="AN105"/>
  <c i="2" r="J30"/>
  <c i="1" r="AG96"/>
  <c r="AN96"/>
  <c r="AY94"/>
  <c r="AZ94"/>
  <c r="W29"/>
  <c r="AX94"/>
  <c i="8" r="J30"/>
  <c i="1" r="AG104"/>
  <c r="AN104"/>
  <c i="10" r="J30"/>
  <c i="1" r="AG106"/>
  <c r="AN106"/>
  <c i="2" l="1" r="J39"/>
  <c i="9" r="J41"/>
  <c i="6" r="J41"/>
  <c i="10" r="J39"/>
  <c i="7" r="J39"/>
  <c i="8" r="J39"/>
  <c i="1" r="AG103"/>
  <c r="AN103"/>
  <c r="AG95"/>
  <c r="AV94"/>
  <c r="AK29"/>
  <c r="AG99"/>
  <c r="AN99"/>
  <c l="1" r="AN95"/>
  <c r="AG94"/>
  <c r="AT94"/>
  <c l="1" r="AN94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<sst xmlns="http://schemas.openxmlformats.org/spreadsheetml/2006/main">
  <si>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</si>
  <si>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</si>
  <si>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</si>
  <si>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</si>
  <si>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{dfa0a03b-62e2-4eaa-be23-efd1610cbb39}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</si>
  <si>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</si>
  <si>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</si>
  <si>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</si>
  <si>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</si>
  <si>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</si>
  <si>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</si>
  <si>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</si>
  <si>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</si>
  <si>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</si>
  <si>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07/2025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</si>
  <si>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</si>
  <si>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</si>
  <si>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Vodohospodářská infrastruktura v obci Petrovice</t>
  </si>
  <si>
    <t>KSO:</t>
  </si>
  <si>
    <t>CC-CZ:</t>
  </si>
  <si>
    <t>Místo:</t>
  </si>
  <si>
    <t>Petrovice u Domažlic</t>
  </si>
  <si>
    <t>Datum:</t>
  </si>
  <si>
    <t>3. 11. 2025</t>
  </si>
  <si>
    <t>Zadavatel:</t>
  </si>
  <si>
    <t>IČ:</t>
  </si>
  <si>
    <t>Obec Újezd, Domažlice</t>
  </si>
  <si>
    <t>DIČ:</t>
  </si>
  <si>
    <t>Uchazeč:</t>
  </si>
  <si>
    <t>Vyplň údaj</t>
  </si>
  <si>
    <t>Projektant:</t>
  </si>
  <si>
    <t>06787720</t>
  </si>
  <si>
    <t>INGVAMA inženýrská a projektová spol. s r.o.</t>
  </si>
  <si>
    <t>True</t>
  </si>
  <si>
    <t>Zpracovatel:</t>
  </si>
  <si>
    <t>13891871</t>
  </si>
  <si>
    <t>Jitka Heřmanová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</si>
  <si>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</si>
  <si>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</si>
  <si>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</si>
  <si>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</si>
  <si>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</si>
  <si>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</si>
  <si>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</si>
  <si>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</si>
  <si>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</si>
  <si>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</si>
  <si>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</si>
  <si>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</si>
  <si>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</si>
  <si>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</si>
  <si>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</si>
  <si>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</si>
  <si>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</si>
  <si>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</si>
  <si>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</si>
  <si>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</si>
  <si>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</si>
  <si>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</si>
  <si>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</si>
  <si>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</si>
  <si>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</si>
  <si>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</si>
  <si>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</si>
  <si>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</si>
  <si>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</si>
  <si>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</si>
  <si>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</si>
  <si>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</si>
  <si>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</si>
  <si>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</si>
  <si>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</si>
  <si>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</si>
  <si>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</si>
  <si>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</si>
  <si>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</si>
  <si>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</si>
  <si>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</si>
  <si>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</si>
  <si>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</si>
  <si>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</si>
  <si>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</si>
  <si>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D.1</t>
  </si>
  <si>
    <t>Prodloužení vod. přivaděče do k.ú. Petrovice</t>
  </si>
  <si>
    <t>STA</t>
  </si>
  <si>
    <t>1</t>
  </si>
  <si>
    <t>{8c31432b-8be6-45be-ba35-8720f2f5cf88}</t>
  </si>
  <si>
    <t>2</t>
  </si>
  <si>
    <t>/</t>
  </si>
  <si>
    <t>Soupis</t>
  </si>
  <si>
    <t>###NOINSERT###</t>
  </si>
  <si>
    <t>D.1.7</t>
  </si>
  <si>
    <t>Elektrické připojení rozvaděče šachty vodoměru</t>
  </si>
  <si>
    <t>{16484c9a-e25e-48eb-92fe-cbc641472952}</t>
  </si>
  <si>
    <t>D.2</t>
  </si>
  <si>
    <t>Prodloužení grav. kanalizace v k.ú. Domažlice</t>
  </si>
  <si>
    <t>{ebb621d4-3c3b-46fa-bf37-fe4f0bfa9acf}</t>
  </si>
  <si>
    <t>D.3</t>
  </si>
  <si>
    <t>ČSOV Petrovice</t>
  </si>
  <si>
    <t>{186c1e16-eadf-41fc-a4ac-cf1714c278c3}</t>
  </si>
  <si>
    <t>D.3.8</t>
  </si>
  <si>
    <t>Přípojka elektro</t>
  </si>
  <si>
    <t>{2e2f199e-8a07-485c-84be-6cc725743359}</t>
  </si>
  <si>
    <t>D.4</t>
  </si>
  <si>
    <t>Výtlak kanalizace do k.ú. Domažlice</t>
  </si>
  <si>
    <t>{16d533ba-394f-4f97-9055-3af4dc4d2d09}</t>
  </si>
  <si>
    <t>D.5</t>
  </si>
  <si>
    <t>Kanalizace a KP v Petrovicích</t>
  </si>
  <si>
    <t>{148d04dc-76a8-45b0-ae2b-2c23dc3a644c}</t>
  </si>
  <si>
    <t>D.5.10</t>
  </si>
  <si>
    <t>Kanalizační přípojky</t>
  </si>
  <si>
    <t>{0d1812af-347c-4746-92eb-6937c016a03f}</t>
  </si>
  <si>
    <t>VRN</t>
  </si>
  <si>
    <t>Vedlejší a ostatní rozpočtové náklady</t>
  </si>
  <si>
    <t>VON</t>
  </si>
  <si>
    <t>{7072788e-7609-4f84-81e8-f48c1f08d768}</t>
  </si>
  <si>
    <t>KRYCÍ LIST SOUPISU PRACÍ</t>
  </si>
  <si>
    <t>Objekt:</t>
  </si>
  <si>
    <t>D.1 - Prodloužení vod. přivaděče do k.ú. Petrovice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</si>
  <si>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</si>
  <si>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</si>
  <si>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</si>
  <si>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</si>
  <si>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</si>
  <si>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</si>
  <si>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</si>
  <si>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</si>
  <si>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</si>
  <si>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</si>
  <si>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</si>
  <si>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</si>
  <si>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</si>
  <si>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</si>
  <si>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</si>
  <si>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</si>
  <si>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</si>
  <si>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</si>
  <si>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</si>
  <si>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</si>
  <si>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</si>
  <si>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</si>
  <si>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</si>
  <si>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</si>
  <si>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</si>
  <si>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</si>
  <si>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</si>
  <si>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</si>
  <si>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</si>
  <si>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</si>
  <si>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</si>
  <si>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</si>
  <si>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113107323</t>
  </si>
  <si>
    <t>Odstranění podkladu z kameniva drceného tl přes 200 do 300 mm strojně pl do 50 m2</t>
  </si>
  <si>
    <t>m2</t>
  </si>
  <si>
    <t>CS ÚRS 2025 02</t>
  </si>
  <si>
    <t>4</t>
  </si>
  <si>
    <t>-692368271</t>
  </si>
  <si>
    <t>Online PSC</t>
  </si>
  <si>
    <t>https://podminky.urs.cz/item/CS_URS_2025_02/113107323</t>
  </si>
  <si>
    <t>VV</t>
  </si>
  <si>
    <t>"start. jáma zpevněná cesta"4*2*2</t>
  </si>
  <si>
    <t>"cíl jáma zpevněná cesta"2*2</t>
  </si>
  <si>
    <t>"start. jáma živice"4*2</t>
  </si>
  <si>
    <t>"cíl jáma živice"2*2*2</t>
  </si>
  <si>
    <t>Součet</t>
  </si>
  <si>
    <t>113107344</t>
  </si>
  <si>
    <t>Odstranění podkladu živičného tl přes 150 do 200 mm strojně pl do 50 m2</t>
  </si>
  <si>
    <t>830159321</t>
  </si>
  <si>
    <t>https://podminky.urs.cz/item/CS_URS_2025_02/113107344</t>
  </si>
  <si>
    <t>3</t>
  </si>
  <si>
    <t>115101201</t>
  </si>
  <si>
    <t>Čerpání vody na dopravní výšku do 10 m průměrný přítok do 500 l/min</t>
  </si>
  <si>
    <t>hod</t>
  </si>
  <si>
    <t>-134936445</t>
  </si>
  <si>
    <t>https://podminky.urs.cz/item/CS_URS_2025_02/115101201</t>
  </si>
  <si>
    <t>115101301</t>
  </si>
  <si>
    <t>Pohotovost čerpací soupravy pro dopravní výšku do 10 m přítok do 500 l/min</t>
  </si>
  <si>
    <t>den</t>
  </si>
  <si>
    <t>-766870048</t>
  </si>
  <si>
    <t>https://podminky.urs.cz/item/CS_URS_2025_02/115101301</t>
  </si>
  <si>
    <t>5</t>
  </si>
  <si>
    <t>119003131</t>
  </si>
  <si>
    <t>Výstražná páska pro zabezpečení výkopu zřízení</t>
  </si>
  <si>
    <t>m</t>
  </si>
  <si>
    <t>-1306980693</t>
  </si>
  <si>
    <t>https://podminky.urs.cz/item/CS_URS_2025_02/119003131</t>
  </si>
  <si>
    <t>"start. jáma"(4+2)*2*8</t>
  </si>
  <si>
    <t>"cíl jáma"2*4*9</t>
  </si>
  <si>
    <t>"šachta s vodoměrem"(4+3,5)*2</t>
  </si>
  <si>
    <t>6</t>
  </si>
  <si>
    <t>119003132</t>
  </si>
  <si>
    <t>Výstražná páska pro zabezpečení výkopu odstranění</t>
  </si>
  <si>
    <t>1970730243</t>
  </si>
  <si>
    <t>https://podminky.urs.cz/item/CS_URS_2025_02/119003132</t>
  </si>
  <si>
    <t>7</t>
  </si>
  <si>
    <t>119003215</t>
  </si>
  <si>
    <t>Trubková mobilní plotová zábrana výšky do 1,5 m pro zabezpečení výkopu zřízení</t>
  </si>
  <si>
    <t>349237984</t>
  </si>
  <si>
    <t>https://podminky.urs.cz/item/CS_URS_2025_02/119003215</t>
  </si>
  <si>
    <t>8</t>
  </si>
  <si>
    <t>119003216</t>
  </si>
  <si>
    <t>Trubková mobilní plotová zábrana výšky do 1,5 m pro zabezpečení výkopu odstranění</t>
  </si>
  <si>
    <t>-566223005</t>
  </si>
  <si>
    <t>https://podminky.urs.cz/item/CS_URS_2025_02/119003216</t>
  </si>
  <si>
    <t>9</t>
  </si>
  <si>
    <t>121151103</t>
  </si>
  <si>
    <t>Sejmutí ornice plochy do 100 m2 tl vrstvy do 200 mm strojně</t>
  </si>
  <si>
    <t>491244878</t>
  </si>
  <si>
    <t>https://podminky.urs.cz/item/CS_URS_2025_02/121151103</t>
  </si>
  <si>
    <t>"start. jáma zeleň"4*2*5</t>
  </si>
  <si>
    <t>"cíl jáma zeleň"2*2*6</t>
  </si>
  <si>
    <t>"šachta s vodoměrem zeleň"3,7*3,4</t>
  </si>
  <si>
    <t>10</t>
  </si>
  <si>
    <t>131251204</t>
  </si>
  <si>
    <t>Hloubení jam zapažených v hornině třídy těžitelnosti I skupiny 3 objem do 500 m3 strojně</t>
  </si>
  <si>
    <t>m3</t>
  </si>
  <si>
    <t>-790057474</t>
  </si>
  <si>
    <t>https://podminky.urs.cz/item/CS_URS_2025_02/131251204</t>
  </si>
  <si>
    <t>"start. jáma zeleň"4*2*1,35*5</t>
  </si>
  <si>
    <t>"cíl jáma zeleň"2*2*1,35*6</t>
  </si>
  <si>
    <t>"start. jáma zpevněná cesta"4*2*1,2*2</t>
  </si>
  <si>
    <t>"cíl jáma zpevněná cesta"2*2*1,2</t>
  </si>
  <si>
    <t>"start. jáma živice"4*2*1</t>
  </si>
  <si>
    <t>"cíl jáma živice"2*2*1*2</t>
  </si>
  <si>
    <t>"šachta s vodoměrem zeleň"3,7*3,4*2,4</t>
  </si>
  <si>
    <t>11</t>
  </si>
  <si>
    <t>141721211</t>
  </si>
  <si>
    <t>Řízený zemní protlak délky do 50 m hl do 6 m se zatažením potrubí průměru vrtu do 90 mm v hornině třídy těžitelnosti I a II skupiny 1 až 4</t>
  </si>
  <si>
    <t>136663575</t>
  </si>
  <si>
    <t>https://podminky.urs.cz/item/CS_URS_2025_02/141721211</t>
  </si>
  <si>
    <t>141721214</t>
  </si>
  <si>
    <t>Řízený zemní protlak délky do 50 m hl do 6 m se zatažením potrubí průměru vrtu přes 140 do 180 mm v hornině třídy těžitelnosti I a II skupiny 1 až 4</t>
  </si>
  <si>
    <t>-1925681713</t>
  </si>
  <si>
    <t>https://podminky.urs.cz/item/CS_URS_2025_02/141721214</t>
  </si>
  <si>
    <t>13</t>
  </si>
  <si>
    <t>151101101</t>
  </si>
  <si>
    <t>Zřízení příložného pažení a rozepření stěn rýh hl do 2 m</t>
  </si>
  <si>
    <t>-31033952</t>
  </si>
  <si>
    <t>https://podminky.urs.cz/item/CS_URS_2025_02/151101101</t>
  </si>
  <si>
    <t>"start. jáma"(4+2)*2*1,5*8</t>
  </si>
  <si>
    <t>"cíl jáma"2*4*1,5*9</t>
  </si>
  <si>
    <t>14</t>
  </si>
  <si>
    <t>151101102</t>
  </si>
  <si>
    <t>Zřízení příložného pažení a rozepření stěn rýh hl přes 2 do 4 m</t>
  </si>
  <si>
    <t>557581010</t>
  </si>
  <si>
    <t>https://podminky.urs.cz/item/CS_URS_2025_02/151101102</t>
  </si>
  <si>
    <t>"šachta s vodoměrem zeleň"(3,7+3,4)*2*2,55</t>
  </si>
  <si>
    <t>15</t>
  </si>
  <si>
    <t>151101111</t>
  </si>
  <si>
    <t>Odstranění příložného pažení a rozepření stěn rýh hl do 2 m</t>
  </si>
  <si>
    <t>-1486109035</t>
  </si>
  <si>
    <t>https://podminky.urs.cz/item/CS_URS_2025_02/151101111</t>
  </si>
  <si>
    <t>16</t>
  </si>
  <si>
    <t>151101112</t>
  </si>
  <si>
    <t>Odstranění příložného pažení a rozepření stěn rýh hl přes 2 do 4 m</t>
  </si>
  <si>
    <t>-1494621402</t>
  </si>
  <si>
    <t>https://podminky.urs.cz/item/CS_URS_2025_02/151101112</t>
  </si>
  <si>
    <t>17</t>
  </si>
  <si>
    <t>162751117</t>
  </si>
  <si>
    <t>Vodorovné přemístění přes 9 000 do 10000 m výkopku/sypaniny z horniny třídy těžitelnosti I skupiny 1 až 3</t>
  </si>
  <si>
    <t>-279247734</t>
  </si>
  <si>
    <t>https://podminky.urs.cz/item/CS_URS_2025_02/162751117</t>
  </si>
  <si>
    <t>"start. jáma"4*0,8*(0,5*7+0,55)</t>
  </si>
  <si>
    <t>"cíl jáma "2*0,8*(0,5*8+0,55)</t>
  </si>
  <si>
    <t>"50% zásypového materiálu"113,08*0,5</t>
  </si>
  <si>
    <t>18</t>
  </si>
  <si>
    <t>167151101</t>
  </si>
  <si>
    <t>Nakládání výkopku z hornin třídy těžitelnosti I skupiny 1 až 3 do 100 m3</t>
  </si>
  <si>
    <t>-1364347283</t>
  </si>
  <si>
    <t>https://podminky.urs.cz/item/CS_URS_2025_02/167151101</t>
  </si>
  <si>
    <t>19</t>
  </si>
  <si>
    <t>171201231</t>
  </si>
  <si>
    <t>Poplatek za uložení zeminy a kamení na recyklační skládce (skládkovné) kód odpadu 17 05 04</t>
  </si>
  <si>
    <t>t</t>
  </si>
  <si>
    <t>-94059106</t>
  </si>
  <si>
    <t>https://podminky.urs.cz/item/CS_URS_2025_02/171201231</t>
  </si>
  <si>
    <t>76,78*1,8 'Přepočtené koeficientem množství</t>
  </si>
  <si>
    <t>20</t>
  </si>
  <si>
    <t>174151101</t>
  </si>
  <si>
    <t>Zásyp jam, šachet rýh nebo kolem objektů sypaninou se zhutněním</t>
  </si>
  <si>
    <t>-571998409</t>
  </si>
  <si>
    <t>https://podminky.urs.cz/item/CS_URS_2025_02/174151101</t>
  </si>
  <si>
    <t>Mezisoučet výkopy celkem</t>
  </si>
  <si>
    <t>"start. jáma"-4*0,8*(0,5*7+0,55)</t>
  </si>
  <si>
    <t>"cíl jáma "-2*0,8*(0,5*8+0,55)</t>
  </si>
  <si>
    <t>Mezisoučet odečet objemu lože a obsypu potrubí</t>
  </si>
  <si>
    <t>"šachta s vodoměrem"-(3,55*3,25*0,3+2,68*3,08*2,4)</t>
  </si>
  <si>
    <t>Mezisoučet odečet objemu šachet včetně podklad.konstr.</t>
  </si>
  <si>
    <t>M</t>
  </si>
  <si>
    <t>58331200</t>
  </si>
  <si>
    <t>štěrkopísek netříděný</t>
  </si>
  <si>
    <t>1585637495</t>
  </si>
  <si>
    <t>56,54*1,67 'Přepočtené koeficientem množství</t>
  </si>
  <si>
    <t>22</t>
  </si>
  <si>
    <t>175151101</t>
  </si>
  <si>
    <t>Obsypání potrubí strojně sypaninou bez prohození, uloženou do 3 m</t>
  </si>
  <si>
    <t>-1465787250</t>
  </si>
  <si>
    <t>https://podminky.urs.cz/item/CS_URS_2025_02/175151101</t>
  </si>
  <si>
    <t>"start. jáma"4*0,8*(0,4*7+0,45)</t>
  </si>
  <si>
    <t>"cíl jáma "2*0,8*(0,4*8+0,45)</t>
  </si>
  <si>
    <t>23</t>
  </si>
  <si>
    <t>58337310</t>
  </si>
  <si>
    <t>štěrkopísek frakce 0/4</t>
  </si>
  <si>
    <t>-2090857036</t>
  </si>
  <si>
    <t>16,24*1,67 'Přepočtené koeficientem množství</t>
  </si>
  <si>
    <t>24</t>
  </si>
  <si>
    <t>181351003</t>
  </si>
  <si>
    <t>Rozprostření ornice tl vrstvy do 200 mm pl do 100 m2 v rovině nebo ve svahu do 1:5 strojně</t>
  </si>
  <si>
    <t>1175820934</t>
  </si>
  <si>
    <t>https://podminky.urs.cz/item/CS_URS_2025_02/181351003</t>
  </si>
  <si>
    <t>25</t>
  </si>
  <si>
    <t>181411131</t>
  </si>
  <si>
    <t>Založení parkového trávníku výsevem pl do 1000 m2 v rovině a ve svahu do 1:5</t>
  </si>
  <si>
    <t>2073983377</t>
  </si>
  <si>
    <t>https://podminky.urs.cz/item/CS_URS_2025_02/181411131</t>
  </si>
  <si>
    <t>26</t>
  </si>
  <si>
    <t>00572410</t>
  </si>
  <si>
    <t>osivo směs travní parková</t>
  </si>
  <si>
    <t>kg</t>
  </si>
  <si>
    <t>-1930007299</t>
  </si>
  <si>
    <t>76,58*0,02 'Přepočtené koeficientem množství</t>
  </si>
  <si>
    <t>27</t>
  </si>
  <si>
    <t>181951111</t>
  </si>
  <si>
    <t>Úprava pláně v hornině třídy těžitelnosti I skupiny 1 až 3 bez zhutnění strojně</t>
  </si>
  <si>
    <t>-1666117072</t>
  </si>
  <si>
    <t>https://podminky.urs.cz/item/CS_URS_2025_02/181951111</t>
  </si>
  <si>
    <t>28</t>
  </si>
  <si>
    <t>181951112</t>
  </si>
  <si>
    <t>Úprava pláně v hornině třídy těžitelnosti I skupiny 1 až 3 se zhutněním strojně</t>
  </si>
  <si>
    <t>-81698498</t>
  </si>
  <si>
    <t>https://podminky.urs.cz/item/CS_URS_2025_02/181951112</t>
  </si>
  <si>
    <t>29</t>
  </si>
  <si>
    <t>185803111</t>
  </si>
  <si>
    <t>Ošetření trávníku shrabáním v rovině a svahu do 1:5</t>
  </si>
  <si>
    <t>-876521984</t>
  </si>
  <si>
    <t>https://podminky.urs.cz/item/CS_URS_2025_02/185803111</t>
  </si>
  <si>
    <t>30</t>
  </si>
  <si>
    <t>185804312</t>
  </si>
  <si>
    <t>Zalití rostlin vodou plocha přes 20 m2</t>
  </si>
  <si>
    <t>-992955045</t>
  </si>
  <si>
    <t>https://podminky.urs.cz/item/CS_URS_2025_02/185804312</t>
  </si>
  <si>
    <t>76,58*0,015 'Přepočtené koeficientem množství</t>
  </si>
  <si>
    <t>Svislé a kompletní konstrukce</t>
  </si>
  <si>
    <t>31</t>
  </si>
  <si>
    <t>310001101</t>
  </si>
  <si>
    <t>Vytvoření prostupů průřezu do 0,02 m2 v monolitických betonových zdech tl do 0,5 m osazením trub, dílců nebo tvarovek do bednění</t>
  </si>
  <si>
    <t>kus</t>
  </si>
  <si>
    <t>1475455205</t>
  </si>
  <si>
    <t>https://podminky.urs.cz/item/CS_URS_2025_02/310001101</t>
  </si>
  <si>
    <t>"šachta s vodoměrem"2</t>
  </si>
  <si>
    <t>32</t>
  </si>
  <si>
    <t>28611810</t>
  </si>
  <si>
    <t>prostupová pažnice pro vodorovné i svislé kce PN 1,0 DN 80 dl 150-300mm</t>
  </si>
  <si>
    <t>-142369260</t>
  </si>
  <si>
    <t>33</t>
  </si>
  <si>
    <t>28611813</t>
  </si>
  <si>
    <t>prostupová pažnice pro vodorovné i svislé kce PN 1,0 DN 150 dl 150-300mm</t>
  </si>
  <si>
    <t>1516116961</t>
  </si>
  <si>
    <t>34</t>
  </si>
  <si>
    <t>382122121</t>
  </si>
  <si>
    <t>Montáž dna ŽB prefabrikovaných pravoúhlých nádrží včetně těsnění výšky přes 1 do 3 m hmotnosti do 22 t délky do 3 m</t>
  </si>
  <si>
    <t>229976763</t>
  </si>
  <si>
    <t>https://podminky.urs.cz/item/CS_URS_2025_02/382122121</t>
  </si>
  <si>
    <t>35</t>
  </si>
  <si>
    <t>59226199</t>
  </si>
  <si>
    <t>dno pravoúhlé nádrže vysoké 2400x2800x1930 stěna tl 140mm užitný objem 13,00m3</t>
  </si>
  <si>
    <t>410315830</t>
  </si>
  <si>
    <t>36</t>
  </si>
  <si>
    <t>382122311</t>
  </si>
  <si>
    <t>Montáž zákrytové desky ŽB prefabrikovaných pravoúhlých nádrží délky do 3 m</t>
  </si>
  <si>
    <t>540141360</t>
  </si>
  <si>
    <t>https://podminky.urs.cz/item/CS_URS_2025_02/382122311</t>
  </si>
  <si>
    <t>37</t>
  </si>
  <si>
    <t>59226243</t>
  </si>
  <si>
    <t>deska zákrytová pravoúhlé nádrže vysoké se stěnou tl 140mm 2400x2800x250mm otvor 1x d 600mm</t>
  </si>
  <si>
    <t>1353763033</t>
  </si>
  <si>
    <t>Vodorovné konstrukce</t>
  </si>
  <si>
    <t>38</t>
  </si>
  <si>
    <t>451541111</t>
  </si>
  <si>
    <t>Lože pod potrubí otevřený výkop ze štěrkodrtě</t>
  </si>
  <si>
    <t>-81336073</t>
  </si>
  <si>
    <t>https://podminky.urs.cz/item/CS_URS_2025_02/451541111</t>
  </si>
  <si>
    <t>"šachta s vodoměrem"3,55*3,25*0,12</t>
  </si>
  <si>
    <t>39</t>
  </si>
  <si>
    <t>451573111</t>
  </si>
  <si>
    <t>Lože pod potrubí otevřený výkop ze štěrkopísku</t>
  </si>
  <si>
    <t>1693311150</t>
  </si>
  <si>
    <t>https://podminky.urs.cz/item/CS_URS_2025_02/451573111</t>
  </si>
  <si>
    <t>"šachta s vodoměrem"3,55*3,25*0,03</t>
  </si>
  <si>
    <t>"start. jáma"4*0,8*0,1*8</t>
  </si>
  <si>
    <t>"cíl jáma"2*0,8*0,1*9</t>
  </si>
  <si>
    <t>40</t>
  </si>
  <si>
    <t>452311131</t>
  </si>
  <si>
    <t>Podkladní desky z betonu prostého bez zvýšených nároků na prostředí tř. C 12/15 otevřený výkop</t>
  </si>
  <si>
    <t>-1113150746</t>
  </si>
  <si>
    <t>https://podminky.urs.cz/item/CS_URS_2025_02/452311131</t>
  </si>
  <si>
    <t>"šachta s vodoměrem"3,55*3,25*0,15</t>
  </si>
  <si>
    <t>41</t>
  </si>
  <si>
    <t>452313131</t>
  </si>
  <si>
    <t>Podkladní bloky z betonu prostého bez zvýšených nároků na prostředí tř. C 12/15 otevřený výkop</t>
  </si>
  <si>
    <t>1469063553</t>
  </si>
  <si>
    <t>https://podminky.urs.cz/item/CS_URS_2025_02/452313131</t>
  </si>
  <si>
    <t>"pod patní koleno"0,5*0,5*0,3*3</t>
  </si>
  <si>
    <t>"T kus"0,8*0,5*0,2*3</t>
  </si>
  <si>
    <t>42</t>
  </si>
  <si>
    <t>452353111</t>
  </si>
  <si>
    <t>Bednění podkladních bloků pod potrubí, stoky a drobné objekty otevřený výkop zřízení</t>
  </si>
  <si>
    <t>227334361</t>
  </si>
  <si>
    <t>https://podminky.urs.cz/item/CS_URS_2025_02/452353111</t>
  </si>
  <si>
    <t>"pod patní koleno"0,5*4*0,3*3</t>
  </si>
  <si>
    <t>"T kus"(0,8+0,5)*2*0,2*3</t>
  </si>
  <si>
    <t>43</t>
  </si>
  <si>
    <t>452353112</t>
  </si>
  <si>
    <t>Bednění podkladních bloků pod potrubí, stoky a drobné objekty otevřený výkop odstranění</t>
  </si>
  <si>
    <t>1647140993</t>
  </si>
  <si>
    <t>https://podminky.urs.cz/item/CS_URS_2025_02/452353112</t>
  </si>
  <si>
    <t>44</t>
  </si>
  <si>
    <t>452386121</t>
  </si>
  <si>
    <t>Vyrovnávací prstence z betonu prostého tř. C 25/30 v přes 100 do 200 mm</t>
  </si>
  <si>
    <t>1644226837</t>
  </si>
  <si>
    <t>https://podminky.urs.cz/item/CS_URS_2025_02/452386121</t>
  </si>
  <si>
    <t>"šachta s vodoměrem"1</t>
  </si>
  <si>
    <t>Komunikace pozemní</t>
  </si>
  <si>
    <t>45</t>
  </si>
  <si>
    <t>564871016</t>
  </si>
  <si>
    <t>Podklad ze štěrkodrtě ŠD plochy do 100 m2 tl 300 mm</t>
  </si>
  <si>
    <t>55234001</t>
  </si>
  <si>
    <t>https://podminky.urs.cz/item/CS_URS_2025_02/564871016</t>
  </si>
  <si>
    <t>46</t>
  </si>
  <si>
    <t>565175011</t>
  </si>
  <si>
    <t>Asfaltový beton vrstva podkladní ACP 16 + tl 100 mm š do 3 m z nemodifikovaného asfaltu</t>
  </si>
  <si>
    <t>1845565416</t>
  </si>
  <si>
    <t>https://podminky.urs.cz/item/CS_URS_2025_02/565175011</t>
  </si>
  <si>
    <t>47</t>
  </si>
  <si>
    <t>573111111</t>
  </si>
  <si>
    <t>Postřik živičný infiltrační s posypem z asfaltu množství 0,60 kg/m2</t>
  </si>
  <si>
    <t>-686616591</t>
  </si>
  <si>
    <t>https://podminky.urs.cz/item/CS_URS_2025_02/573111111</t>
  </si>
  <si>
    <t>48</t>
  </si>
  <si>
    <t>573211107</t>
  </si>
  <si>
    <t>Postřik živičný spojovací z asfaltu v množství 0,30 kg/m2</t>
  </si>
  <si>
    <t>885865583</t>
  </si>
  <si>
    <t>https://podminky.urs.cz/item/CS_URS_2025_02/573211107</t>
  </si>
  <si>
    <t>49</t>
  </si>
  <si>
    <t>577144111</t>
  </si>
  <si>
    <t>Asfaltový beton vrstva obrusná ACO 11+ tř. I tl 50 mm š do 3 m z nemodifikovaného asfaltu</t>
  </si>
  <si>
    <t>-569068299</t>
  </si>
  <si>
    <t>https://podminky.urs.cz/item/CS_URS_2025_02/577144111</t>
  </si>
  <si>
    <t>50</t>
  </si>
  <si>
    <t>577145111</t>
  </si>
  <si>
    <t>Asfaltový beton vrstva obrusná ACO 16 tl 50 mm š do 3 m z nemodifikovaného asfaltu</t>
  </si>
  <si>
    <t>-1506787589</t>
  </si>
  <si>
    <t>https://podminky.urs.cz/item/CS_URS_2025_02/577145111</t>
  </si>
  <si>
    <t>Vedení trubní dálková a přípojná</t>
  </si>
  <si>
    <t>51</t>
  </si>
  <si>
    <t>850315121</t>
  </si>
  <si>
    <t>Výřez nebo výsek na potrubí z trub litinových tlakových nebo plastických hmot DN 150</t>
  </si>
  <si>
    <t>1280254554</t>
  </si>
  <si>
    <t>https://podminky.urs.cz/item/CS_URS_2025_02/850315121</t>
  </si>
  <si>
    <t>52</t>
  </si>
  <si>
    <t>857242122</t>
  </si>
  <si>
    <t>Montáž litinových tvarovek jednoosých přírubových otevřený výkop DN 80</t>
  </si>
  <si>
    <t>-202925342</t>
  </si>
  <si>
    <t>https://podminky.urs.cz/item/CS_URS_2025_02/857242122</t>
  </si>
  <si>
    <t>6+1+3+2</t>
  </si>
  <si>
    <t>53</t>
  </si>
  <si>
    <t>28654368</t>
  </si>
  <si>
    <t>příruba volná k lemovému nákružku z polypropylénu 90</t>
  </si>
  <si>
    <t>-243259525</t>
  </si>
  <si>
    <t>54</t>
  </si>
  <si>
    <t>55251724</t>
  </si>
  <si>
    <t>příruba slepá šedá litina s epoxidovou ochranou vrstvou DN 80</t>
  </si>
  <si>
    <t>868062477</t>
  </si>
  <si>
    <t>55</t>
  </si>
  <si>
    <t>55254047</t>
  </si>
  <si>
    <t>koleno 90° s patkou přírubové litinové vodovodní N-kus PN10/40 DN 80</t>
  </si>
  <si>
    <t>1278097587</t>
  </si>
  <si>
    <t>56</t>
  </si>
  <si>
    <t>55259810</t>
  </si>
  <si>
    <t>přechod přírubový (FFR) tvárná litina DN 80/40 dl 200mm</t>
  </si>
  <si>
    <t>1498258685</t>
  </si>
  <si>
    <t>57</t>
  </si>
  <si>
    <t>857242192</t>
  </si>
  <si>
    <t>Příplatek za práci ve štole při montáži litinových tvarovek jednoosých přírubových DN 50 až 250</t>
  </si>
  <si>
    <t>900814629</t>
  </si>
  <si>
    <t>https://podminky.urs.cz/item/CS_URS_2025_02/857242192</t>
  </si>
  <si>
    <t>"šachta s vodoměrem"5</t>
  </si>
  <si>
    <t>58</t>
  </si>
  <si>
    <t>857244122</t>
  </si>
  <si>
    <t>Montáž litinových tvarovek odbočných přírubových otevřený výkop DN 80</t>
  </si>
  <si>
    <t>213493255</t>
  </si>
  <si>
    <t>https://podminky.urs.cz/item/CS_URS_2025_02/857244122</t>
  </si>
  <si>
    <t>59</t>
  </si>
  <si>
    <t>55253510</t>
  </si>
  <si>
    <t>tvarovka přírubová litinová vodovodní s přírubovou odbočkou PN10/40 T-kus DN 80/80</t>
  </si>
  <si>
    <t>-1773342475</t>
  </si>
  <si>
    <t>60</t>
  </si>
  <si>
    <t>857244192</t>
  </si>
  <si>
    <t>Příplatek za práci ve štole při montáži litinových tvarovek odbočných přírubových DN 50 až 250</t>
  </si>
  <si>
    <t>1747136916</t>
  </si>
  <si>
    <t>https://podminky.urs.cz/item/CS_URS_2025_02/857244192</t>
  </si>
  <si>
    <t>61</t>
  </si>
  <si>
    <t>857312122</t>
  </si>
  <si>
    <t>Montáž litinových tvarovek jednoosých přírubových otevřený výkop DN 150</t>
  </si>
  <si>
    <t>-1924499808</t>
  </si>
  <si>
    <t>https://podminky.urs.cz/item/CS_URS_2025_02/857312122</t>
  </si>
  <si>
    <t>62</t>
  </si>
  <si>
    <t>286543R1</t>
  </si>
  <si>
    <t>příruba volná k lemovému nákružku z polypropylénu 160</t>
  </si>
  <si>
    <t>1965712331</t>
  </si>
  <si>
    <t>63</t>
  </si>
  <si>
    <t>55251780</t>
  </si>
  <si>
    <t>příruba slepá šedá litina s epoxidovou ochranou vrstvou DN 150</t>
  </si>
  <si>
    <t>1623638746</t>
  </si>
  <si>
    <t>64</t>
  </si>
  <si>
    <t>857314122</t>
  </si>
  <si>
    <t>Montáž litinových tvarovek odbočných přírubových otevřený výkop DN 150</t>
  </si>
  <si>
    <t>-226030203</t>
  </si>
  <si>
    <t>https://podminky.urs.cz/item/CS_URS_2025_02/857314122</t>
  </si>
  <si>
    <t>65</t>
  </si>
  <si>
    <t>55253527</t>
  </si>
  <si>
    <t>tvarovka přírubová litinová s přírubovou odbočkou,práškový epoxid tl 250µm T-kus DN 150/80</t>
  </si>
  <si>
    <t>-1594071043</t>
  </si>
  <si>
    <t>66</t>
  </si>
  <si>
    <t>871241211</t>
  </si>
  <si>
    <t>Montáž potrubí z PE100 RC SDR 11 otevřený výkop svařovaných elektrotvarovkou d 90 x 8,2 mm</t>
  </si>
  <si>
    <t>-1682466737</t>
  </si>
  <si>
    <t>https://podminky.urs.cz/item/CS_URS_2025_02/871241211</t>
  </si>
  <si>
    <t>67</t>
  </si>
  <si>
    <t>28613672</t>
  </si>
  <si>
    <t>potrubí vodovodní jednovrstvé PE100 RC SDR11 PN16 s dodatečným opláštěním a integrovaným detekčním vodičem, 90 x 8,2mm</t>
  </si>
  <si>
    <t>588221084</t>
  </si>
  <si>
    <t>726,48*1,015 'Přepočtené koeficientem množství</t>
  </si>
  <si>
    <t>68</t>
  </si>
  <si>
    <t>871321211</t>
  </si>
  <si>
    <t>Montáž potrubí z PE100 RC SDR 11 otevřený výkop svařovaných elektrotvarovkou d 160 x 14,6 mm</t>
  </si>
  <si>
    <t>-541210675</t>
  </si>
  <si>
    <t>https://podminky.urs.cz/item/CS_URS_2025_02/871321211</t>
  </si>
  <si>
    <t>69</t>
  </si>
  <si>
    <t>28613678</t>
  </si>
  <si>
    <t>potrubí vodovodní jednovrstvé PE100 RC SDR11 PN16 s dodatečným opláštěním a integrovaným detekčním vodičem, 160 x 14,6mm</t>
  </si>
  <si>
    <t>-1322578904</t>
  </si>
  <si>
    <t>120,52*1,015 'Přepočtené koeficientem množství</t>
  </si>
  <si>
    <t>70</t>
  </si>
  <si>
    <t>877241110</t>
  </si>
  <si>
    <t>Montáž elektrokolen 45° na vodovodním potrubí z PE trub d 90</t>
  </si>
  <si>
    <t>-1190570512</t>
  </si>
  <si>
    <t>https://podminky.urs.cz/item/CS_URS_2025_02/877241110</t>
  </si>
  <si>
    <t>71</t>
  </si>
  <si>
    <t>28614948</t>
  </si>
  <si>
    <t>elektrokoleno 45° PE 100 PN16 D 90mm</t>
  </si>
  <si>
    <t>168688245</t>
  </si>
  <si>
    <t>72</t>
  </si>
  <si>
    <t>877241201</t>
  </si>
  <si>
    <t>Montáž oblouků svařovaných na tupo na vodovodním potrubí z PE trub d 90</t>
  </si>
  <si>
    <t>1445394157</t>
  </si>
  <si>
    <t>https://podminky.urs.cz/item/CS_URS_2025_02/877241201</t>
  </si>
  <si>
    <t>4+6</t>
  </si>
  <si>
    <t>73</t>
  </si>
  <si>
    <t>286142R1</t>
  </si>
  <si>
    <t>oblouk 11° SDR11 PE 100 PN16 D 90mm</t>
  </si>
  <si>
    <t>189783485</t>
  </si>
  <si>
    <t>74</t>
  </si>
  <si>
    <t>28653135</t>
  </si>
  <si>
    <t>nákružek lemový PE 100 SDR11 90mm</t>
  </si>
  <si>
    <t>-1975820508</t>
  </si>
  <si>
    <t>75</t>
  </si>
  <si>
    <t>877321201</t>
  </si>
  <si>
    <t>Montáž oblouků svařovaných na tupo na vodovodním potrubí z PE trub d 160</t>
  </si>
  <si>
    <t>1811177531</t>
  </si>
  <si>
    <t>https://podminky.urs.cz/item/CS_URS_2025_02/877321201</t>
  </si>
  <si>
    <t>76</t>
  </si>
  <si>
    <t>286148R7</t>
  </si>
  <si>
    <t>oblouk 11° SDR11 PE 100 RC PN16 D 160mm</t>
  </si>
  <si>
    <t>1261324693</t>
  </si>
  <si>
    <t>77</t>
  </si>
  <si>
    <t>28653139</t>
  </si>
  <si>
    <t>nákružek lemový PE 100 SDR11 160mm</t>
  </si>
  <si>
    <t>2142185200</t>
  </si>
  <si>
    <t>78</t>
  </si>
  <si>
    <t>891181222</t>
  </si>
  <si>
    <t>Montáž vodovodních šoupátek s ručním kolečkem v šachtách DN 40</t>
  </si>
  <si>
    <t>1398509290</t>
  </si>
  <si>
    <t>https://podminky.urs.cz/item/CS_URS_2025_02/891181222</t>
  </si>
  <si>
    <t>79</t>
  </si>
  <si>
    <t>42221300</t>
  </si>
  <si>
    <t>šoupátko pitná voda litina GGG 50 krátká stavební dl PN10/16 DN 40x140mm</t>
  </si>
  <si>
    <t>-294138675</t>
  </si>
  <si>
    <t>80</t>
  </si>
  <si>
    <t>42210100</t>
  </si>
  <si>
    <t>kolo ruční pro DN 40-50 D 150mm</t>
  </si>
  <si>
    <t>-1503509104</t>
  </si>
  <si>
    <t>81</t>
  </si>
  <si>
    <t>42280500</t>
  </si>
  <si>
    <t>klapka zpětná litinová L10 117 616 PN16 DN 40x180mm</t>
  </si>
  <si>
    <t>2097758534</t>
  </si>
  <si>
    <t>82</t>
  </si>
  <si>
    <t>891212312</t>
  </si>
  <si>
    <t>Montáž přírubového vodoměru DN 50 v šachtě</t>
  </si>
  <si>
    <t>133409140</t>
  </si>
  <si>
    <t>https://podminky.urs.cz/item/CS_URS_2025_02/891212312</t>
  </si>
  <si>
    <t>83</t>
  </si>
  <si>
    <t>38821514</t>
  </si>
  <si>
    <t>vodoměr domovní přírubový na studenou vodu tlak PN16 DN 40x300mm Qn 10</t>
  </si>
  <si>
    <t>1035532180</t>
  </si>
  <si>
    <t>84</t>
  </si>
  <si>
    <t>891241112</t>
  </si>
  <si>
    <t>Montáž vodovodních šoupátek otevřený výkop DN 80</t>
  </si>
  <si>
    <t>-1653720868</t>
  </si>
  <si>
    <t>https://podminky.urs.cz/item/CS_URS_2025_02/891241112</t>
  </si>
  <si>
    <t>85</t>
  </si>
  <si>
    <t>42221116</t>
  </si>
  <si>
    <t>šoupátko s přírubami voda DN 80 PN16</t>
  </si>
  <si>
    <t>-296626655</t>
  </si>
  <si>
    <t>86</t>
  </si>
  <si>
    <t>42291038</t>
  </si>
  <si>
    <t>souprava zemní teleskopická pro E2 šoupatka DN 50-100mm Rd 1,3-1,8m</t>
  </si>
  <si>
    <t>56680037</t>
  </si>
  <si>
    <t>87</t>
  </si>
  <si>
    <t>891247112</t>
  </si>
  <si>
    <t>Montáž hydrantů podzemních DN 80</t>
  </si>
  <si>
    <t>-1480361870</t>
  </si>
  <si>
    <t>https://podminky.urs.cz/item/CS_URS_2025_02/891247112</t>
  </si>
  <si>
    <t>88</t>
  </si>
  <si>
    <t>42273594</t>
  </si>
  <si>
    <t>hydrant podzemní DN 80 PN 16 dvojitý uzávěr s koulí krycí v 1500mm</t>
  </si>
  <si>
    <t>639031560</t>
  </si>
  <si>
    <t>89</t>
  </si>
  <si>
    <t>891311222</t>
  </si>
  <si>
    <t>Montáž vodovodních šoupátek s ručním kolečkem v šachtách DN 150</t>
  </si>
  <si>
    <t>-982221266</t>
  </si>
  <si>
    <t>https://podminky.urs.cz/item/CS_URS_2025_02/891311222</t>
  </si>
  <si>
    <t>90</t>
  </si>
  <si>
    <t>42221119</t>
  </si>
  <si>
    <t>šoupátko s přírubami voda DN 150 PN16</t>
  </si>
  <si>
    <t>-736460603</t>
  </si>
  <si>
    <t>91</t>
  </si>
  <si>
    <t>42210102</t>
  </si>
  <si>
    <t>kolo ruční pro DN 100-150 D 300mm</t>
  </si>
  <si>
    <t>-2049150021</t>
  </si>
  <si>
    <t>92</t>
  </si>
  <si>
    <t>891319951</t>
  </si>
  <si>
    <t>Montáž potrubních spojek hrdlo/příruba na potrubí z jakýchkoli trub DN 150</t>
  </si>
  <si>
    <t>-744852223</t>
  </si>
  <si>
    <t>https://podminky.urs.cz/item/CS_URS_2025_02/891319951</t>
  </si>
  <si>
    <t>93</t>
  </si>
  <si>
    <t>31951006</t>
  </si>
  <si>
    <t>potrubní spojka jištěná proti posuvu hrdlo-příruba DN 150</t>
  </si>
  <si>
    <t>644847716</t>
  </si>
  <si>
    <t>94</t>
  </si>
  <si>
    <t>892241111</t>
  </si>
  <si>
    <t>Tlaková zkouška vodou potrubí DN do 80</t>
  </si>
  <si>
    <t>458783150</t>
  </si>
  <si>
    <t>https://podminky.urs.cz/item/CS_URS_2025_02/892241111</t>
  </si>
  <si>
    <t>95</t>
  </si>
  <si>
    <t>892273122</t>
  </si>
  <si>
    <t>Proplach a dezinfekce vodovodního potrubí DN od 80 do 125</t>
  </si>
  <si>
    <t>-274115145</t>
  </si>
  <si>
    <t>https://podminky.urs.cz/item/CS_URS_2025_02/892273122</t>
  </si>
  <si>
    <t>96</t>
  </si>
  <si>
    <t>892351111</t>
  </si>
  <si>
    <t>Tlaková zkouška vodou potrubí DN 150 nebo 200</t>
  </si>
  <si>
    <t>-891855247</t>
  </si>
  <si>
    <t>https://podminky.urs.cz/item/CS_URS_2025_02/892351111</t>
  </si>
  <si>
    <t>97</t>
  </si>
  <si>
    <t>892353122</t>
  </si>
  <si>
    <t>Proplach a dezinfekce vodovodního potrubí DN 150 nebo 200</t>
  </si>
  <si>
    <t>1588975548</t>
  </si>
  <si>
    <t>https://podminky.urs.cz/item/CS_URS_2025_02/892353122</t>
  </si>
  <si>
    <t>98</t>
  </si>
  <si>
    <t>899104112</t>
  </si>
  <si>
    <t>Osazení poklopů litinových, ocelových nebo železobetonových včetně rámů pro třídu zatížení D400, E600</t>
  </si>
  <si>
    <t>-19751003</t>
  </si>
  <si>
    <t>https://podminky.urs.cz/item/CS_URS_2025_02/899104112</t>
  </si>
  <si>
    <t>99</t>
  </si>
  <si>
    <t>55241020</t>
  </si>
  <si>
    <t>poklop šachtový třída D400, čtvercový rám 850, vstup 600mm, bez ventilace</t>
  </si>
  <si>
    <t>1867752037</t>
  </si>
  <si>
    <t>100</t>
  </si>
  <si>
    <t>899401112</t>
  </si>
  <si>
    <t>Osazení poklopů uličních litinových šoupátkových</t>
  </si>
  <si>
    <t>-1632385191</t>
  </si>
  <si>
    <t>https://podminky.urs.cz/item/CS_URS_2025_02/899401112</t>
  </si>
  <si>
    <t>101</t>
  </si>
  <si>
    <t>42291352</t>
  </si>
  <si>
    <t>poklop litinový šoupátkový pro zemní soupravy osazení do terénu a do vozovky</t>
  </si>
  <si>
    <t>195137561</t>
  </si>
  <si>
    <t>102</t>
  </si>
  <si>
    <t>42210050</t>
  </si>
  <si>
    <t>deska podkladová uličního poklopu litinového šoupatového</t>
  </si>
  <si>
    <t>1941898295</t>
  </si>
  <si>
    <t>103</t>
  </si>
  <si>
    <t>899401113</t>
  </si>
  <si>
    <t>Osazení poklopů uličních litinových hydrantových</t>
  </si>
  <si>
    <t>130166928</t>
  </si>
  <si>
    <t>https://podminky.urs.cz/item/CS_URS_2025_02/899401113</t>
  </si>
  <si>
    <t>104</t>
  </si>
  <si>
    <t>42291452</t>
  </si>
  <si>
    <t>poklop litinový hydrantový DN 80</t>
  </si>
  <si>
    <t>-1409568249</t>
  </si>
  <si>
    <t>105</t>
  </si>
  <si>
    <t>42210052</t>
  </si>
  <si>
    <t>deska podkladová uličního poklopu litinového hydrantového</t>
  </si>
  <si>
    <t>-1246643745</t>
  </si>
  <si>
    <t>106</t>
  </si>
  <si>
    <t>899501221</t>
  </si>
  <si>
    <t>Stupadla do šachet ocelová s PE povlakem vidlicová pro přímé zabudování do hmoždinek</t>
  </si>
  <si>
    <t>-2085613637</t>
  </si>
  <si>
    <t>https://podminky.urs.cz/item/CS_URS_2025_02/899501221</t>
  </si>
  <si>
    <t>107</t>
  </si>
  <si>
    <t>899712111</t>
  </si>
  <si>
    <t>Orientační tabulky na zdivu</t>
  </si>
  <si>
    <t>2063491083</t>
  </si>
  <si>
    <t>https://podminky.urs.cz/item/CS_URS_2025_02/899712111</t>
  </si>
  <si>
    <t>108</t>
  </si>
  <si>
    <t>899722114</t>
  </si>
  <si>
    <t>Krytí potrubí z plastů výstražnou fólií z PVC přes 34 do 40 cm</t>
  </si>
  <si>
    <t>1291094942</t>
  </si>
  <si>
    <t>https://podminky.urs.cz/item/CS_URS_2025_02/899722114</t>
  </si>
  <si>
    <t>"start. jáma"4*8</t>
  </si>
  <si>
    <t>"cíl jáma"2*9</t>
  </si>
  <si>
    <t>Ostatní konstrukce a práce, bourání</t>
  </si>
  <si>
    <t>109</t>
  </si>
  <si>
    <t>919732211</t>
  </si>
  <si>
    <t>Styčná spára napojení nového živičného povrchu na stávající za tepla š 15 mm hl 25 mm s prořezáním</t>
  </si>
  <si>
    <t>1763337906</t>
  </si>
  <si>
    <t>https://podminky.urs.cz/item/CS_URS_2025_02/919732211</t>
  </si>
  <si>
    <t>"start. jáma živice"(4+2)*2</t>
  </si>
  <si>
    <t>"cíl jáma živice"2*4*2</t>
  </si>
  <si>
    <t>110</t>
  </si>
  <si>
    <t>919735113</t>
  </si>
  <si>
    <t>Řezání stávajícího živičného krytu hl přes 100 do 150 mm</t>
  </si>
  <si>
    <t>-1627149959</t>
  </si>
  <si>
    <t>https://podminky.urs.cz/item/CS_URS_2025_02/919735113</t>
  </si>
  <si>
    <t>997</t>
  </si>
  <si>
    <t>Doprava suti a vybouraných hmot</t>
  </si>
  <si>
    <t>111</t>
  </si>
  <si>
    <t>997221551</t>
  </si>
  <si>
    <t>Vodorovná doprava suti ze sypkých materiálů do 1 km</t>
  </si>
  <si>
    <t>1326239107</t>
  </si>
  <si>
    <t>https://podminky.urs.cz/item/CS_URS_2025_02/997221551</t>
  </si>
  <si>
    <t>112</t>
  </si>
  <si>
    <t>997221559</t>
  </si>
  <si>
    <t>Příplatek ZKD 1 km u vodorovné dopravy suti ze sypkých materiálů</t>
  </si>
  <si>
    <t>-2030106109</t>
  </si>
  <si>
    <t>https://podminky.urs.cz/item/CS_URS_2025_02/997221559</t>
  </si>
  <si>
    <t>23,04*2 'Přepočtené koeficientem množství</t>
  </si>
  <si>
    <t>113</t>
  </si>
  <si>
    <t>997221611</t>
  </si>
  <si>
    <t>Nakládání suti na dopravní prostředky pro vodorovnou dopravu</t>
  </si>
  <si>
    <t>-1393923536</t>
  </si>
  <si>
    <t>https://podminky.urs.cz/item/CS_URS_2025_02/997221611</t>
  </si>
  <si>
    <t>114</t>
  </si>
  <si>
    <t>997221873</t>
  </si>
  <si>
    <t>Poplatek za uložení na recyklační skládce (skládkovné) stavebního odpadu zeminy a kamení zatříděného do Katalogu odpadů pod kódem 17 05 04</t>
  </si>
  <si>
    <t>290173940</t>
  </si>
  <si>
    <t>https://podminky.urs.cz/item/CS_URS_2025_02/997221873</t>
  </si>
  <si>
    <t>36*0,44 'Přepočtené koeficientem množství</t>
  </si>
  <si>
    <t>115</t>
  </si>
  <si>
    <t>997221875</t>
  </si>
  <si>
    <t>Poplatek za uložení na recyklační skládce (skládkovné) stavebního odpadu asfaltového bez obsahu dehtu zatříděného do Katalogu odpadů pod kódem 17 03 02</t>
  </si>
  <si>
    <t>1113343036</t>
  </si>
  <si>
    <t>https://podminky.urs.cz/item/CS_URS_2025_02/997221875</t>
  </si>
  <si>
    <t>16*0,45 'Přepočtené koeficientem množství</t>
  </si>
  <si>
    <t>998</t>
  </si>
  <si>
    <t>Přesun hmot</t>
  </si>
  <si>
    <t>116</t>
  </si>
  <si>
    <t>998276101</t>
  </si>
  <si>
    <t>Přesun hmot pro trubní vedení z trub z plastických hmot otevřený výkop</t>
  </si>
  <si>
    <t>1706079349</t>
  </si>
  <si>
    <t>https://podminky.urs.cz/item/CS_URS_2025_02/998276101</t>
  </si>
  <si>
    <t>Soupis:</t>
  </si>
  <si>
    <t>D.1.7 - Elektrické připojení rozvaděče šachty vodoměru</t>
  </si>
  <si>
    <t xml:space="preserve"> </t>
  </si>
  <si>
    <t>M - Práce a dodávky M</t>
  </si>
  <si>
    <t xml:space="preserve">    21-M - Elektromontáže</t>
  </si>
  <si>
    <t>VRN - Vedlejší rozpočtové náklady</t>
  </si>
  <si>
    <t xml:space="preserve">    VRN3 - Zařízení staveniště</t>
  </si>
  <si>
    <t xml:space="preserve">    VRN9 - Ostatní náklady</t>
  </si>
  <si>
    <t>Práce a dodávky M</t>
  </si>
  <si>
    <t>21-M</t>
  </si>
  <si>
    <t>Elektromontáže</t>
  </si>
  <si>
    <t>210190002</t>
  </si>
  <si>
    <t xml:space="preserve">Plastový pilíř (š 470 x v 1210 x h 220mm) s rozvaděčem  (š 470 x v 600 x h 220mm) krytí IP54</t>
  </si>
  <si>
    <t>ks</t>
  </si>
  <si>
    <t>Pol4</t>
  </si>
  <si>
    <t>KS</t>
  </si>
  <si>
    <t>215241330</t>
  </si>
  <si>
    <t>Bezúdržbový akumulátor 12 V/ 9 Ah</t>
  </si>
  <si>
    <t>Pol5</t>
  </si>
  <si>
    <t>210204002</t>
  </si>
  <si>
    <t>Stožár bezpaticový – sadový, dvoustupňový, celková délka 3100mm</t>
  </si>
  <si>
    <t>Pol8</t>
  </si>
  <si>
    <t>210850386</t>
  </si>
  <si>
    <t>TCEPKPFLE 1x4x0,6</t>
  </si>
  <si>
    <t>Pol12</t>
  </si>
  <si>
    <t>210860001</t>
  </si>
  <si>
    <t>Solar kabel 4 mm²</t>
  </si>
  <si>
    <t>Pol13</t>
  </si>
  <si>
    <t>216010052</t>
  </si>
  <si>
    <t>Trubka ohebná ø40 450N HDPE rudá</t>
  </si>
  <si>
    <t>Pol14</t>
  </si>
  <si>
    <t>360480056</t>
  </si>
  <si>
    <t>Malá telemetrická stanice pro vodárenské aplikace v síti GSM/GPRS, 2 pulsní vstupy, 2 binární vstupy, 3 analogové vstupy 4-20 mA, sériové rozhraní RS-485, interní teplotní a vlhkostní čidlo</t>
  </si>
  <si>
    <t>Pol6</t>
  </si>
  <si>
    <t>360420101</t>
  </si>
  <si>
    <t>Regulátor dobíjení připojeného bezúdržbového akumulátoru doplněný o odpojovač vybitého akumulátoru pro panely 5 až 20 W</t>
  </si>
  <si>
    <t>Pol7</t>
  </si>
  <si>
    <t>360480054</t>
  </si>
  <si>
    <t>Fotovoltaický panel pro dobíjení záložních 12V bezúdržbových akumulátorů telemetrických stanic, Pmax: 10 W (18 V / 0,57A), rozměry: 354 x 251 x 18 mm + nerezový držák solárního panelu pro šikmé uchycení FV panelu 5 W a 10 W</t>
  </si>
  <si>
    <t>Pol10</t>
  </si>
  <si>
    <t>Pol11</t>
  </si>
  <si>
    <t>Držák FV panelu na vrchol stožáru nerezový</t>
  </si>
  <si>
    <t>460490012</t>
  </si>
  <si>
    <t>Fólie výstražná z PVC šířky 33cm</t>
  </si>
  <si>
    <t>10.044.576</t>
  </si>
  <si>
    <t>460010023</t>
  </si>
  <si>
    <t>vytyč.trati kab.vedení ve volném terénu</t>
  </si>
  <si>
    <t>km</t>
  </si>
  <si>
    <t>460200172</t>
  </si>
  <si>
    <t>kabel.rýha 35cm/šíř. 70cm/hl. zem.tř.2</t>
  </si>
  <si>
    <t>460420022</t>
  </si>
  <si>
    <t>kabel.lože z kop.písku rýha 35cm tl. 20cm</t>
  </si>
  <si>
    <t>460560172</t>
  </si>
  <si>
    <t>ruč.zához.kab.rýhy 35cm šíř.70cm hl.zem.tř.2</t>
  </si>
  <si>
    <t>460620012</t>
  </si>
  <si>
    <t>provizorní úprava terénu zem.tř.2</t>
  </si>
  <si>
    <t>460050102</t>
  </si>
  <si>
    <t>jáma pro stožár zem.tř.2</t>
  </si>
  <si>
    <t>460100001</t>
  </si>
  <si>
    <t>pouzdrový zákl.pro stožár 250x800mm</t>
  </si>
  <si>
    <t>Pol9</t>
  </si>
  <si>
    <t>Beton C20/25 na zabetonování stožáru</t>
  </si>
  <si>
    <t>320410002</t>
  </si>
  <si>
    <t>Celk.prohl.el.zař.a vyhot.zpr.do 250.tis.mont.pr.</t>
  </si>
  <si>
    <t>objem</t>
  </si>
  <si>
    <t>Vedlejší rozpočtové náklady</t>
  </si>
  <si>
    <t>VRN3</t>
  </si>
  <si>
    <t>Zařízení staveniště</t>
  </si>
  <si>
    <t>030001000</t>
  </si>
  <si>
    <t>soubor</t>
  </si>
  <si>
    <t>1024</t>
  </si>
  <si>
    <t>-1782542400</t>
  </si>
  <si>
    <t>https://podminky.urs.cz/item/CS_URS_2025_02/030001000</t>
  </si>
  <si>
    <t>VRN9</t>
  </si>
  <si>
    <t>Ostatní náklady</t>
  </si>
  <si>
    <t>094002000</t>
  </si>
  <si>
    <t>Podružný materiál 5%</t>
  </si>
  <si>
    <t>55037154</t>
  </si>
  <si>
    <t>https://podminky.urs.cz/item/CS_URS_2025_02/094002000</t>
  </si>
  <si>
    <t>094002001</t>
  </si>
  <si>
    <t>Podíl přidružených výkonů 4,8%z C21M a navázaného materiálu</t>
  </si>
  <si>
    <t>-1868643804</t>
  </si>
  <si>
    <t>094002002</t>
  </si>
  <si>
    <t>Podíl přidružených výkonů 1,6% z C46M</t>
  </si>
  <si>
    <t>1272001673</t>
  </si>
  <si>
    <t>094002003</t>
  </si>
  <si>
    <t xml:space="preserve">Prořez 5% </t>
  </si>
  <si>
    <t>2048231221</t>
  </si>
  <si>
    <t>D.2 - Prodloužení grav. kanalizace v k.ú. Domažlice</t>
  </si>
  <si>
    <t xml:space="preserve">    6 - Úpravy povrchů, podlahy a osazování výplní</t>
  </si>
  <si>
    <t>-821196045</t>
  </si>
  <si>
    <t>3,7*1</t>
  </si>
  <si>
    <t>1059369058</t>
  </si>
  <si>
    <t>255876289</t>
  </si>
  <si>
    <t>114489797</t>
  </si>
  <si>
    <t>790328647</t>
  </si>
  <si>
    <t>131*2</t>
  </si>
  <si>
    <t>357943496</t>
  </si>
  <si>
    <t>-1833667883</t>
  </si>
  <si>
    <t>-1920669390</t>
  </si>
  <si>
    <t>121151113</t>
  </si>
  <si>
    <t>Sejmutí ornice plochy do 500 m2 tl vrstvy do 200 mm strojně</t>
  </si>
  <si>
    <t>-282495946</t>
  </si>
  <si>
    <t>https://podminky.urs.cz/item/CS_URS_2025_02/121151113</t>
  </si>
  <si>
    <t>125,5*1+"rozšíření pro RŠ"1,5*0,5*4</t>
  </si>
  <si>
    <t>132254204</t>
  </si>
  <si>
    <t>Hloubení zapažených rýh š do 2000 mm v hornině třídy těžitelnosti I skupiny 3 objem do 500 m3</t>
  </si>
  <si>
    <t>-951972358</t>
  </si>
  <si>
    <t>https://podminky.urs.cz/item/CS_URS_2025_02/132254204</t>
  </si>
  <si>
    <t>1*(3,7*2,265+125,5*2,65)+"rozšíření pro RŠ"1,5*0,5*(2,8+2,7+2,65+2,45)</t>
  </si>
  <si>
    <t>221165884</t>
  </si>
  <si>
    <t>2*129*2,8</t>
  </si>
  <si>
    <t>-694506983</t>
  </si>
  <si>
    <t>-1860803267</t>
  </si>
  <si>
    <t>"obsyp a lože potrubí"129,2*0,8*0,65</t>
  </si>
  <si>
    <t>"objem RŠ"0,65*0,65*3,14*(2,8+2,7+2,65+2,45)</t>
  </si>
  <si>
    <t>"podklad pod RŠ"0,75*0,75*3,14*0,075*4</t>
  </si>
  <si>
    <t>"50% zásypového materiálu"267,13*0,5</t>
  </si>
  <si>
    <t>167151111</t>
  </si>
  <si>
    <t>Nakládání výkopku z hornin třídy těžitelnosti I skupiny 1 až 3 přes 100 m3</t>
  </si>
  <si>
    <t>-155062797</t>
  </si>
  <si>
    <t>https://podminky.urs.cz/item/CS_URS_2025_02/167151111</t>
  </si>
  <si>
    <t>-298018728</t>
  </si>
  <si>
    <t>215,341*1,8 'Přepočtené koeficientem množství</t>
  </si>
  <si>
    <t>-1628558471</t>
  </si>
  <si>
    <t>-129,2*0,8*0,65</t>
  </si>
  <si>
    <t>-0,65*0,65*3,14*(2,8+2,7+2,65+2,45)</t>
  </si>
  <si>
    <t>"podklad pod RŠ"-0,75*0,75*3,14*0,075*4</t>
  </si>
  <si>
    <t>972699427</t>
  </si>
  <si>
    <t>133,565*1,67 'Přepočtené koeficientem množství</t>
  </si>
  <si>
    <t>-623283856</t>
  </si>
  <si>
    <t>129,2*0,8*0,55-129,2*0,125*0,125*3,14</t>
  </si>
  <si>
    <t>-191798279</t>
  </si>
  <si>
    <t>50,509*1,67 'Přepočtené koeficientem množství</t>
  </si>
  <si>
    <t>181351103</t>
  </si>
  <si>
    <t>Rozprostření ornice tl vrstvy do 200 mm pl přes 100 do 500 m2 v rovině nebo ve svahu do 1:5 strojně</t>
  </si>
  <si>
    <t>-1239466472</t>
  </si>
  <si>
    <t>https://podminky.urs.cz/item/CS_URS_2025_02/181351103</t>
  </si>
  <si>
    <t>376524594</t>
  </si>
  <si>
    <t>1076542117</t>
  </si>
  <si>
    <t>128,5*0,02 'Přepočtené koeficientem množství</t>
  </si>
  <si>
    <t>-1293193968</t>
  </si>
  <si>
    <t>2143875688</t>
  </si>
  <si>
    <t>-916050225</t>
  </si>
  <si>
    <t>1656265502</t>
  </si>
  <si>
    <t>128,5*0,015 'Přepočtené koeficientem množství</t>
  </si>
  <si>
    <t>1246094511</t>
  </si>
  <si>
    <t>129,2*0,8*0,1</t>
  </si>
  <si>
    <t>452112111</t>
  </si>
  <si>
    <t>Osazení betonových prstenců nebo rámů na sucho výšky do 100 mm pod poklopy a mříže</t>
  </si>
  <si>
    <t>1091210088</t>
  </si>
  <si>
    <t>https://podminky.urs.cz/item/CS_URS_2025_02/452112111</t>
  </si>
  <si>
    <t>4+2+1</t>
  </si>
  <si>
    <t>59224184</t>
  </si>
  <si>
    <t>prstenec šachtový vyrovnávací betonový 625x120x40mm</t>
  </si>
  <si>
    <t>618413150</t>
  </si>
  <si>
    <t>59224185</t>
  </si>
  <si>
    <t>prstenec šachtový vyrovnávací betonový 625x120x60mm</t>
  </si>
  <si>
    <t>1676934133</t>
  </si>
  <si>
    <t>59224187</t>
  </si>
  <si>
    <t>prstenec šachtový vyrovnávací betonový 625x120x100mm</t>
  </si>
  <si>
    <t>1078543083</t>
  </si>
  <si>
    <t>452112121</t>
  </si>
  <si>
    <t>Osazení betonových prstenců nebo rámů na sucho výšky přes 100 do 200 mm pod poklopy a mříže</t>
  </si>
  <si>
    <t>-352441392</t>
  </si>
  <si>
    <t>https://podminky.urs.cz/item/CS_URS_2025_02/452112121</t>
  </si>
  <si>
    <t>59224188</t>
  </si>
  <si>
    <t>prstenec šachtový vyrovnávací betonový 625x120x120mm</t>
  </si>
  <si>
    <t>642609455</t>
  </si>
  <si>
    <t>452311121</t>
  </si>
  <si>
    <t>Podkladní desky z betonu prostého bez zvýšených nároků na prostředí tř. C 8/10 otevřený výkop</t>
  </si>
  <si>
    <t>115584820</t>
  </si>
  <si>
    <t>https://podminky.urs.cz/item/CS_URS_2025_02/452311121</t>
  </si>
  <si>
    <t>-732116311</t>
  </si>
  <si>
    <t>1618216871</t>
  </si>
  <si>
    <t>391745567</t>
  </si>
  <si>
    <t>946776911</t>
  </si>
  <si>
    <t>-1183630166</t>
  </si>
  <si>
    <t>2121295106</t>
  </si>
  <si>
    <t>Úpravy povrchů, podlahy a osazování výplní</t>
  </si>
  <si>
    <t>617633112</t>
  </si>
  <si>
    <t>Stěrka z těsnící malty dvouvrstvá vnitřních ploch šachet válcových a kuželových</t>
  </si>
  <si>
    <t>-1301099287</t>
  </si>
  <si>
    <t>https://podminky.urs.cz/item/CS_URS_2025_02/617633112</t>
  </si>
  <si>
    <t>0,5*0,5+0,25*3,14*0,15-0,125*0,125*3,14"napojení do stávající RŠ</t>
  </si>
  <si>
    <t>627633112</t>
  </si>
  <si>
    <t>Stěrka z těsnící malty dvouvrstvá vnějších stěn šachet válcových a kuželových</t>
  </si>
  <si>
    <t>-1703110840</t>
  </si>
  <si>
    <t>https://podminky.urs.cz/item/CS_URS_2025_02/627633112</t>
  </si>
  <si>
    <t>0,5*0,5-0,125*0,125*3,14"napojení do stávající RŠ</t>
  </si>
  <si>
    <t>871363123</t>
  </si>
  <si>
    <t>Montáž kanalizačního potrubí hladkého plnostěnného SN 12 z PVC-U DN 250</t>
  </si>
  <si>
    <t>-1108065997</t>
  </si>
  <si>
    <t>https://podminky.urs.cz/item/CS_URS_2025_02/871363123</t>
  </si>
  <si>
    <t>28612013</t>
  </si>
  <si>
    <t>trubka kanalizační PVC plnostěnná třívrstvá DN 250x6000mm SN12</t>
  </si>
  <si>
    <t>1158542815</t>
  </si>
  <si>
    <t>129,2*1,03 'Přepočtené koeficientem množství</t>
  </si>
  <si>
    <t>877360340</t>
  </si>
  <si>
    <t>Montáž nalepovacího hrdla na kanalizačním potrubí z PP nebo tvrdého PVC-U trub hladkých plnostěnných DN 250</t>
  </si>
  <si>
    <t>-1366381852</t>
  </si>
  <si>
    <t>https://podminky.urs.cz/item/CS_URS_2025_02/877360340</t>
  </si>
  <si>
    <t>28651084</t>
  </si>
  <si>
    <t>vložka šachtová kanalizační PVC-U jednovrstvá s rázovou odolností DN 250</t>
  </si>
  <si>
    <t>-1265189132</t>
  </si>
  <si>
    <t>892372111</t>
  </si>
  <si>
    <t>Zabezpečení konců potrubí DN do 300 při tlakových zkouškách vodou</t>
  </si>
  <si>
    <t>1979335608</t>
  </si>
  <si>
    <t>https://podminky.urs.cz/item/CS_URS_2025_02/892372111</t>
  </si>
  <si>
    <t>892381111</t>
  </si>
  <si>
    <t>Tlaková zkouška vodou potrubí DN 250, DN 300 nebo 350</t>
  </si>
  <si>
    <t>-1900992669</t>
  </si>
  <si>
    <t>https://podminky.urs.cz/item/CS_URS_2025_02/892381111</t>
  </si>
  <si>
    <t>894410100</t>
  </si>
  <si>
    <t>Osazení betonových dílců pro kanalizační šachty DN 1000 šachtové dno výšky 500 mm</t>
  </si>
  <si>
    <t>376002389</t>
  </si>
  <si>
    <t>https://podminky.urs.cz/item/CS_URS_2025_02/894410100</t>
  </si>
  <si>
    <t>59224548</t>
  </si>
  <si>
    <t>dno betonové šachty DN 1000 kanalizační výšky 50cm</t>
  </si>
  <si>
    <t>557337442</t>
  </si>
  <si>
    <t>59224348</t>
  </si>
  <si>
    <t>těsnění elastomerové pro spojení šachetních dílů DN 1000</t>
  </si>
  <si>
    <t>918940103</t>
  </si>
  <si>
    <t>894410211</t>
  </si>
  <si>
    <t>Osazení betonových dílců pro kanalizační šachty DN 1000 skruž rovná výšky 250 mm</t>
  </si>
  <si>
    <t>-2069006769</t>
  </si>
  <si>
    <t>https://podminky.urs.cz/item/CS_URS_2025_02/894410211</t>
  </si>
  <si>
    <t>59224066</t>
  </si>
  <si>
    <t>skruž betonová DN 1000x250 PS 100x25x12cm</t>
  </si>
  <si>
    <t>-1254566195</t>
  </si>
  <si>
    <t>894410212</t>
  </si>
  <si>
    <t>Osazení betonových dílců pro kanalizační šachty DN 1000 skruž rovná výšky 500 mm</t>
  </si>
  <si>
    <t>-637879314</t>
  </si>
  <si>
    <t>https://podminky.urs.cz/item/CS_URS_2025_02/894410212</t>
  </si>
  <si>
    <t>59224067</t>
  </si>
  <si>
    <t>skruž betonová DN 1000x500 100x50x12cm</t>
  </si>
  <si>
    <t>-1491087873</t>
  </si>
  <si>
    <t>894410213</t>
  </si>
  <si>
    <t>Osazení betonových dílců pro kanalizační šachty DN 1000 skruž rovná výšky 1000 mm</t>
  </si>
  <si>
    <t>2124982370</t>
  </si>
  <si>
    <t>https://podminky.urs.cz/item/CS_URS_2025_02/894410213</t>
  </si>
  <si>
    <t>59224162</t>
  </si>
  <si>
    <t>skruž betonová kanalizační se stupadly 100x100x12cm</t>
  </si>
  <si>
    <t>-311265005</t>
  </si>
  <si>
    <t>894410232</t>
  </si>
  <si>
    <t>Osazení betonových dílců pro kanalizační šachty DN 1000 skruž přechodová (konus)</t>
  </si>
  <si>
    <t>-1190458493</t>
  </si>
  <si>
    <t>https://podminky.urs.cz/item/CS_URS_2025_02/894410232</t>
  </si>
  <si>
    <t>59224312</t>
  </si>
  <si>
    <t>konus betonové šachty DN 1000 kanalizační 100x62,5x58cm tl stěny 12 stupadla poplastovaná</t>
  </si>
  <si>
    <t>-19542432</t>
  </si>
  <si>
    <t>1865495053</t>
  </si>
  <si>
    <t>55241031</t>
  </si>
  <si>
    <t>poklop šachtový třída D400, kruhový s ventilací</t>
  </si>
  <si>
    <t>-1083210005</t>
  </si>
  <si>
    <t>-499182668</t>
  </si>
  <si>
    <t>(3,7+1)*2</t>
  </si>
  <si>
    <t>93463026</t>
  </si>
  <si>
    <t>977151128</t>
  </si>
  <si>
    <t>Jádrové vrty diamantovými korunkami do stavebních materiálů D přes 250 do 300 mm</t>
  </si>
  <si>
    <t>24908597</t>
  </si>
  <si>
    <t>https://podminky.urs.cz/item/CS_URS_2025_02/977151128</t>
  </si>
  <si>
    <t>0,15"napojení do stávající RŠ</t>
  </si>
  <si>
    <t>-166077467</t>
  </si>
  <si>
    <t>232873944</t>
  </si>
  <si>
    <t>3,317*2 'Přepočtené koeficientem množství</t>
  </si>
  <si>
    <t>-1635493160</t>
  </si>
  <si>
    <t>997221861</t>
  </si>
  <si>
    <t>Poplatek za uložení na recyklační skládce (skládkovné) stavebního odpadu z prostého betonu pod kódem 17 01 01</t>
  </si>
  <si>
    <t>1071603885</t>
  </si>
  <si>
    <t>https://podminky.urs.cz/item/CS_URS_2025_02/997221861</t>
  </si>
  <si>
    <t>0,15*0,16 'Přepočtené koeficientem množství</t>
  </si>
  <si>
    <t>1090817083</t>
  </si>
  <si>
    <t>3,7*0,44 'Přepočtené koeficientem množství</t>
  </si>
  <si>
    <t>426149918</t>
  </si>
  <si>
    <t>3,7*0,45 'Přepočtené koeficientem množství</t>
  </si>
  <si>
    <t>642516076</t>
  </si>
  <si>
    <t>D.3 - ČSOV Petrovice</t>
  </si>
  <si>
    <t>PSV - Práce a dodávky PSV</t>
  </si>
  <si>
    <t xml:space="preserve">    722 - Zdravotechnika - vnitřní vodovod</t>
  </si>
  <si>
    <t>631053967</t>
  </si>
  <si>
    <t>3,3*1</t>
  </si>
  <si>
    <t>1105980041</t>
  </si>
  <si>
    <t>-204085152</t>
  </si>
  <si>
    <t>478399892</t>
  </si>
  <si>
    <t>4*4</t>
  </si>
  <si>
    <t>-791884210</t>
  </si>
  <si>
    <t>279623322</t>
  </si>
  <si>
    <t>-1713405121</t>
  </si>
  <si>
    <t>735888951</t>
  </si>
  <si>
    <t>5*5</t>
  </si>
  <si>
    <t>122251101</t>
  </si>
  <si>
    <t>Odkopávky a prokopávky nezapažené v hornině třídy těžitelnosti I skupiny 3 objem do 20 m3 strojně</t>
  </si>
  <si>
    <t>-942739225</t>
  </si>
  <si>
    <t>https://podminky.urs.cz/item/CS_URS_2025_02/122251101</t>
  </si>
  <si>
    <t>5*5*0,1</t>
  </si>
  <si>
    <t>131213701</t>
  </si>
  <si>
    <t>Hloubení nezapažených jam v soudržných horninách třídy těžitelnosti I skupiny 3 ručně</t>
  </si>
  <si>
    <t>537009497</t>
  </si>
  <si>
    <t>https://podminky.urs.cz/item/CS_URS_2025_02/131213701</t>
  </si>
  <si>
    <t>0,2*0,2*0,55*17*3,14</t>
  </si>
  <si>
    <t>131251203</t>
  </si>
  <si>
    <t>Hloubení jam zapažených v hornině třídy těžitelnosti I skupiny 3 objem do 100 m3 strojně</t>
  </si>
  <si>
    <t>928121056</t>
  </si>
  <si>
    <t>https://podminky.urs.cz/item/CS_URS_2025_02/131251203</t>
  </si>
  <si>
    <t>4*4*3,75</t>
  </si>
  <si>
    <t>1,2*1,2*1,55</t>
  </si>
  <si>
    <t>132254201</t>
  </si>
  <si>
    <t>Hloubení zapažených rýh š do 2000 mm v hornině třídy těžitelnosti I skupiny 3 objem do 20 m3</t>
  </si>
  <si>
    <t>-591756802</t>
  </si>
  <si>
    <t>https://podminky.urs.cz/item/CS_URS_2025_02/132254201</t>
  </si>
  <si>
    <t>3,3*1*1,2</t>
  </si>
  <si>
    <t>-296832577</t>
  </si>
  <si>
    <t>2*3,3*1,5</t>
  </si>
  <si>
    <t>3*1,2*1,55</t>
  </si>
  <si>
    <t>-840668998</t>
  </si>
  <si>
    <t>151811133</t>
  </si>
  <si>
    <t>Osazení pažicího boxu hl výkopu do 4 m š přes 2,5 do 5 m</t>
  </si>
  <si>
    <t>-1403599524</t>
  </si>
  <si>
    <t>https://podminky.urs.cz/item/CS_URS_2025_02/151811133</t>
  </si>
  <si>
    <t>4*4*3,9</t>
  </si>
  <si>
    <t>151811233</t>
  </si>
  <si>
    <t>Odstranění pažicího boxu hl výkopu do 4 m š přes 2,5 do 5 m</t>
  </si>
  <si>
    <t>-642444731</t>
  </si>
  <si>
    <t>https://podminky.urs.cz/item/CS_URS_2025_02/151811233</t>
  </si>
  <si>
    <t>1129735019</t>
  </si>
  <si>
    <t>1,85*1,85*3,14*0,4"podklad pod ČS</t>
  </si>
  <si>
    <t>1,2*1,2*3,14*3,5"objem ČS</t>
  </si>
  <si>
    <t>3,3*0,8*0,4"obsyp a lože vodovod.přípojky</t>
  </si>
  <si>
    <t>0,55*0,55*3,14*1,55"objem VŠ</t>
  </si>
  <si>
    <t>"50% zásypového materiálu"43,737*0,5</t>
  </si>
  <si>
    <t>-1457976768</t>
  </si>
  <si>
    <t>1923808284</t>
  </si>
  <si>
    <t>48,196*1,8 'Přepočtené koeficientem množství</t>
  </si>
  <si>
    <t>-1746918070</t>
  </si>
  <si>
    <t>-1,85*1,85*3,14*0,4"podklad pod ČS</t>
  </si>
  <si>
    <t>-1,2*1,2*3,14*3,5"objem ČS</t>
  </si>
  <si>
    <t>-3,3*0,8*0,4"obsyp a lože vodovod.přípojky</t>
  </si>
  <si>
    <t>-0,55*0,55*3,14*1,55"objem VŠ</t>
  </si>
  <si>
    <t>-345828196</t>
  </si>
  <si>
    <t>"50% zásypového materiálu"39,875*0,5</t>
  </si>
  <si>
    <t>19,938*1,67 'Přepočtené koeficientem množství</t>
  </si>
  <si>
    <t>-1452879014</t>
  </si>
  <si>
    <t>3,3*0,8*0,3</t>
  </si>
  <si>
    <t>671616021</t>
  </si>
  <si>
    <t>0,792*1,67 'Přepočtené koeficientem množství</t>
  </si>
  <si>
    <t>1703387561</t>
  </si>
  <si>
    <t>-1825755897</t>
  </si>
  <si>
    <t>417401424</t>
  </si>
  <si>
    <t>25*0,02 'Přepočtené koeficientem množství</t>
  </si>
  <si>
    <t>423852720</t>
  </si>
  <si>
    <t>1765831537</t>
  </si>
  <si>
    <t>3,3+25</t>
  </si>
  <si>
    <t>-1573480104</t>
  </si>
  <si>
    <t>1649900641</t>
  </si>
  <si>
    <t>25*0,015 'Přepočtené koeficientem množství</t>
  </si>
  <si>
    <t>338171113</t>
  </si>
  <si>
    <t>Osazování sloupků a vzpěr plotových ocelových v do 2 m se zabetonováním</t>
  </si>
  <si>
    <t>1630229651</t>
  </si>
  <si>
    <t>https://podminky.urs.cz/item/CS_URS_2025_02/338171113</t>
  </si>
  <si>
    <t>55342270</t>
  </si>
  <si>
    <t>vzpěra plotová 38x1,5mm včetně krytky s uchem 1500mm</t>
  </si>
  <si>
    <t>50787114</t>
  </si>
  <si>
    <t>338171123</t>
  </si>
  <si>
    <t>Osazování sloupků a vzpěr plotových ocelových v přes 2 do 2,6 m se zabetonováním</t>
  </si>
  <si>
    <t>-1142049236</t>
  </si>
  <si>
    <t>https://podminky.urs.cz/item/CS_URS_2025_02/338171123</t>
  </si>
  <si>
    <t>55342262</t>
  </si>
  <si>
    <t>sloupek plotový koncový Pz a komaxitový 2350/48x1,5mm</t>
  </si>
  <si>
    <t>-1187947913</t>
  </si>
  <si>
    <t>348101220</t>
  </si>
  <si>
    <t>Osazení vrat nebo vrátek k oplocení na ocelové sloupky pl přes 2 do 4 m2</t>
  </si>
  <si>
    <t>-466963702</t>
  </si>
  <si>
    <t>https://podminky.urs.cz/item/CS_URS_2025_02/348101220</t>
  </si>
  <si>
    <t>55342335</t>
  </si>
  <si>
    <t>branka plotová jednokřídlá Pz s PVC vrstvou 1200x1950mm</t>
  </si>
  <si>
    <t>-979511368</t>
  </si>
  <si>
    <t>348121221</t>
  </si>
  <si>
    <t>Osazení podhrabových desek dl přes 2 do 3 m na ocelové plotové sloupky</t>
  </si>
  <si>
    <t>1652550259</t>
  </si>
  <si>
    <t>https://podminky.urs.cz/item/CS_URS_2025_02/348121221</t>
  </si>
  <si>
    <t>59233120</t>
  </si>
  <si>
    <t>deska plotová betonová 2900x50x290mm</t>
  </si>
  <si>
    <t>-1888974730</t>
  </si>
  <si>
    <t>348401130</t>
  </si>
  <si>
    <t>Montáž oplocení ze strojového pletiva s napínacími dráty v přes 1,6 do 2,0 m</t>
  </si>
  <si>
    <t>-825107334</t>
  </si>
  <si>
    <t>https://podminky.urs.cz/item/CS_URS_2025_02/348401130</t>
  </si>
  <si>
    <t>31327504</t>
  </si>
  <si>
    <t>pletivo drátěné plastifikované se čtvercovými oky 50/2,2mm v 2000mm</t>
  </si>
  <si>
    <t>-566584622</t>
  </si>
  <si>
    <t>24*1,05 'Přepočtené koeficientem množství</t>
  </si>
  <si>
    <t>348401350</t>
  </si>
  <si>
    <t>Rozvinutí, montáž a napnutí napínacího drátu na oplocení</t>
  </si>
  <si>
    <t>-1066290332</t>
  </si>
  <si>
    <t>https://podminky.urs.cz/item/CS_URS_2025_02/348401350</t>
  </si>
  <si>
    <t>24*3</t>
  </si>
  <si>
    <t>15619100</t>
  </si>
  <si>
    <t>drát kruhový poplastovaný napínací 2,5/3,5mm</t>
  </si>
  <si>
    <t>626331410</t>
  </si>
  <si>
    <t>72*1,05 'Přepočtené koeficientem množství</t>
  </si>
  <si>
    <t>38241312R</t>
  </si>
  <si>
    <t>Osazení ČS</t>
  </si>
  <si>
    <t>-2084206171</t>
  </si>
  <si>
    <t>562300R1</t>
  </si>
  <si>
    <t>čerpací šachta s technologií EMUport typ „EMUport EMUPORT S-CORE 20.2 -17/540 DN2000"</t>
  </si>
  <si>
    <t>-1552176680</t>
  </si>
  <si>
    <t>-784083747</t>
  </si>
  <si>
    <t>"podklad pod ČS"1,85*1,85*3,14*0,3</t>
  </si>
  <si>
    <t>-173677424</t>
  </si>
  <si>
    <t>3,3*0,8*0,1</t>
  </si>
  <si>
    <t>-2146060968</t>
  </si>
  <si>
    <t>"podklad pod ČS"1,85*1,85*3,14*0,1</t>
  </si>
  <si>
    <t>564851012</t>
  </si>
  <si>
    <t>Podklad ze štěrkodrtě ŠD plochy do 100 m2 tl 160 mm</t>
  </si>
  <si>
    <t>-1532400940</t>
  </si>
  <si>
    <t>https://podminky.urs.cz/item/CS_URS_2025_02/564851012</t>
  </si>
  <si>
    <t>877735304</t>
  </si>
  <si>
    <t>596211110</t>
  </si>
  <si>
    <t>Kladení zámkové dlažby komunikací pro pěší ručně tl 60 mm skupiny A pl do 50 m2</t>
  </si>
  <si>
    <t>-1419194727</t>
  </si>
  <si>
    <t>https://podminky.urs.cz/item/CS_URS_2025_02/596211110</t>
  </si>
  <si>
    <t>59245018</t>
  </si>
  <si>
    <t>dlažba skladebná betonová 200x100mm tl 60mm přírodní</t>
  </si>
  <si>
    <t>610895665</t>
  </si>
  <si>
    <t>25*1,03 'Přepočtené koeficientem množství</t>
  </si>
  <si>
    <t>871171141</t>
  </si>
  <si>
    <t>Montáž potrubí z PE100 RC SDR 11 otevřený výkop svařovaných na tupo d 40 x 3,7 mm</t>
  </si>
  <si>
    <t>-459103892</t>
  </si>
  <si>
    <t>https://podminky.urs.cz/item/CS_URS_2025_02/871171141</t>
  </si>
  <si>
    <t>28613501</t>
  </si>
  <si>
    <t>potrubí vodovodní dvouvrstvé PE100 RC SDR11 40x3,7mm</t>
  </si>
  <si>
    <t>234030234</t>
  </si>
  <si>
    <t>3,3*1,015 'Přepočtené koeficientem množství</t>
  </si>
  <si>
    <t>879181111</t>
  </si>
  <si>
    <t>Montáž vodovodní přípojky na potrubí DN 40</t>
  </si>
  <si>
    <t>-628232625</t>
  </si>
  <si>
    <t>https://podminky.urs.cz/item/CS_URS_2025_02/879181111</t>
  </si>
  <si>
    <t>891181321</t>
  </si>
  <si>
    <t>Montáž vodovodních šoupátek domovní přípojky se závitovými konci PN16 otevřený výkop G 6/4"</t>
  </si>
  <si>
    <t>2011177341</t>
  </si>
  <si>
    <t>https://podminky.urs.cz/item/CS_URS_2025_02/891181321</t>
  </si>
  <si>
    <t>42221421</t>
  </si>
  <si>
    <t>šoupátko přípojkové přímé DN 32 ISO/vnější závit PN16, 40x1 1,2"</t>
  </si>
  <si>
    <t>-824080787</t>
  </si>
  <si>
    <t>42291044</t>
  </si>
  <si>
    <t>souprava zemní pro domovní šoupátka 3/4"-2" Rd 1,3-1,8m</t>
  </si>
  <si>
    <t>1609532197</t>
  </si>
  <si>
    <t>891249111</t>
  </si>
  <si>
    <t>Montáž navrtávacích pasů na potrubí z jakýchkoli trub DN 80</t>
  </si>
  <si>
    <t>2063104258</t>
  </si>
  <si>
    <t>https://podminky.urs.cz/item/CS_URS_2025_02/891249111</t>
  </si>
  <si>
    <t>42273548</t>
  </si>
  <si>
    <t>pás navrtávací se závitovým výstupem z tvárné litiny pro vodovodní PE a PVC potrubí 90-6/4"</t>
  </si>
  <si>
    <t>1361862007</t>
  </si>
  <si>
    <t>892233122</t>
  </si>
  <si>
    <t>Proplach a dezinfekce vodovodního potrubí DN od 40 do 70</t>
  </si>
  <si>
    <t>-76580424</t>
  </si>
  <si>
    <t>https://podminky.urs.cz/item/CS_URS_2025_02/892233122</t>
  </si>
  <si>
    <t>-1274413924</t>
  </si>
  <si>
    <t>893811163</t>
  </si>
  <si>
    <t>Osazení vodoměrné šachty kruhové z PP samonosné pro běžné zatížení D do 1,2 m hl přes 1,4 do 1,6 m</t>
  </si>
  <si>
    <t>1903246312</t>
  </si>
  <si>
    <t>https://podminky.urs.cz/item/CS_URS_2025_02/893811163</t>
  </si>
  <si>
    <t>56230595</t>
  </si>
  <si>
    <t>šachta plastová vodoměrná samonosná kruhová 1,2/1,6m</t>
  </si>
  <si>
    <t>1224065571</t>
  </si>
  <si>
    <t>899114112</t>
  </si>
  <si>
    <t>Osazení poklopů plastových nebo kompozitních včetně rámů pro třídu zatížení D400, E600</t>
  </si>
  <si>
    <t>983693098</t>
  </si>
  <si>
    <t>https://podminky.urs.cz/item/CS_URS_2025_02/899114112</t>
  </si>
  <si>
    <t>63126038</t>
  </si>
  <si>
    <t>poklop šachtový s kompozitním rámem kruhový DN 600 D400</t>
  </si>
  <si>
    <t>-1601082364</t>
  </si>
  <si>
    <t>-1639305263</t>
  </si>
  <si>
    <t>-1128790397</t>
  </si>
  <si>
    <t>-927648501</t>
  </si>
  <si>
    <t>899721111</t>
  </si>
  <si>
    <t>Signalizační vodič DN do 150 mm na potrubí</t>
  </si>
  <si>
    <t>-440639687</t>
  </si>
  <si>
    <t>https://podminky.urs.cz/item/CS_URS_2025_02/899721111</t>
  </si>
  <si>
    <t>34176664</t>
  </si>
  <si>
    <t>916331112</t>
  </si>
  <si>
    <t>Osazení zahradního obrubníku betonového do lože z betonu s boční opěrou</t>
  </si>
  <si>
    <t>-1779297987</t>
  </si>
  <si>
    <t>https://podminky.urs.cz/item/CS_URS_2025_02/916331112</t>
  </si>
  <si>
    <t>5*4</t>
  </si>
  <si>
    <t>59217001</t>
  </si>
  <si>
    <t>obrubník zahradní betonový 1000x50x250mm</t>
  </si>
  <si>
    <t>998349572</t>
  </si>
  <si>
    <t>-2081530246</t>
  </si>
  <si>
    <t>656009367</t>
  </si>
  <si>
    <t>1,452*2 'Přepočtené koeficientem množství</t>
  </si>
  <si>
    <t>-274174677</t>
  </si>
  <si>
    <t>-1122781697</t>
  </si>
  <si>
    <t>3,3*0,44 'Přepočtené koeficientem množství</t>
  </si>
  <si>
    <t>2001882709</t>
  </si>
  <si>
    <t>PSV</t>
  </si>
  <si>
    <t>Práce a dodávky PSV</t>
  </si>
  <si>
    <t>722</t>
  </si>
  <si>
    <t>Zdravotechnika - vnitřní vodovod</t>
  </si>
  <si>
    <t>722263210</t>
  </si>
  <si>
    <t>Vodoměr závitový jednovtokový suchoběžný dálkový odečet do 100°C G 3/4"x 130 R100 Qn 4,0 m3/h horizont</t>
  </si>
  <si>
    <t>-172711640</t>
  </si>
  <si>
    <t>https://podminky.urs.cz/item/CS_URS_2025_02/722263210</t>
  </si>
  <si>
    <t>722270102</t>
  </si>
  <si>
    <t>Sestava vodoměrová závitová G 1"</t>
  </si>
  <si>
    <t>728685352</t>
  </si>
  <si>
    <t>https://podminky.urs.cz/item/CS_URS_2025_02/722270102</t>
  </si>
  <si>
    <t>998722101</t>
  </si>
  <si>
    <t>Přesun hmot tonážní pro vnitřní vodovod v objektech v do 6 m</t>
  </si>
  <si>
    <t>-826209357</t>
  </si>
  <si>
    <t>https://podminky.urs.cz/item/CS_URS_2025_02/998722101</t>
  </si>
  <si>
    <t>D.3.8 - Přípojka elektro</t>
  </si>
  <si>
    <t>210191543</t>
  </si>
  <si>
    <t>Elektroměrový rozvaděč v plastovém kompaktním pilíři, 1x jednosazbový elektroměr, 3f, In=max. 40A</t>
  </si>
  <si>
    <t>-137227594</t>
  </si>
  <si>
    <t>Pol1</t>
  </si>
  <si>
    <t>216120420</t>
  </si>
  <si>
    <t>Jistič 25A/B/3</t>
  </si>
  <si>
    <t>Pol2</t>
  </si>
  <si>
    <t>210810053</t>
  </si>
  <si>
    <t>CYKY-J 4x10 (4Bx10)</t>
  </si>
  <si>
    <t>10.048.218</t>
  </si>
  <si>
    <t>210810054</t>
  </si>
  <si>
    <t>CYKY-J 4x16 (4Bx16)</t>
  </si>
  <si>
    <t>10.048.484</t>
  </si>
  <si>
    <t>kabel.rýha 35cm/šíř. 90cm/hl. zem.tř.2</t>
  </si>
  <si>
    <t>Pol3</t>
  </si>
  <si>
    <t>Písek kopaný</t>
  </si>
  <si>
    <t>ruč.zához.kab.rýhy 35cm šíř.90cm hl.zem.tř.2</t>
  </si>
  <si>
    <t>320410017</t>
  </si>
  <si>
    <t>Měření odporu nulových smyček 3-fáz.vedení 3x380V</t>
  </si>
  <si>
    <t>okruh</t>
  </si>
  <si>
    <t>-430824720</t>
  </si>
  <si>
    <t>1022645429</t>
  </si>
  <si>
    <t>391212535</t>
  </si>
  <si>
    <t>1587995291</t>
  </si>
  <si>
    <t>-1021944427</t>
  </si>
  <si>
    <t>D.4 - Výtlak kanalizace do k.ú. Domažlice</t>
  </si>
  <si>
    <t>-1847988180</t>
  </si>
  <si>
    <t>614513216</t>
  </si>
  <si>
    <t>653308267</t>
  </si>
  <si>
    <t>"start. jáma"(4+2)*2*4</t>
  </si>
  <si>
    <t>"cíl jáma"2*4*4</t>
  </si>
  <si>
    <t>"rýha"5*2</t>
  </si>
  <si>
    <t>1704276967</t>
  </si>
  <si>
    <t>1542094571</t>
  </si>
  <si>
    <t>128929194</t>
  </si>
  <si>
    <t>-508792193</t>
  </si>
  <si>
    <t>"start. jáma zeleň"4*2</t>
  </si>
  <si>
    <t>"cíl jáma zeleň"2*2*3</t>
  </si>
  <si>
    <t>1*5+"rozšíření pro RŠ"1,5*0,5</t>
  </si>
  <si>
    <t>-1527901902</t>
  </si>
  <si>
    <t>"start. jáma zeleň"4*2*1,55</t>
  </si>
  <si>
    <t>"cíl jáma zeleň"2*2*1,45*3</t>
  </si>
  <si>
    <t>"start. jáma nezpevněná cesta"4*2*(2,07*2+1,7)</t>
  </si>
  <si>
    <t>"cíl jáma nezpevněná cesta"2*2*1,55</t>
  </si>
  <si>
    <t>-814647955</t>
  </si>
  <si>
    <t>1*5*2,05+"rozšíření pro RŠ"1,5*0,5*1,65</t>
  </si>
  <si>
    <t>1726902271</t>
  </si>
  <si>
    <t>327896245</t>
  </si>
  <si>
    <t>"start. jáma zeleň"(4+2)*2*1,7</t>
  </si>
  <si>
    <t>"cíl jáma zeleň"2*4*1,6*3</t>
  </si>
  <si>
    <t>"start. jáma nezpevněná cesta"(4+2)*2*1,7</t>
  </si>
  <si>
    <t>"cíl jáma nezpevněná cesta"2*4*1,55</t>
  </si>
  <si>
    <t>-1170588166</t>
  </si>
  <si>
    <t>2*5*2,2</t>
  </si>
  <si>
    <t>"start. jáma nezpevněná cesta"(4+2)*2*2,07*2</t>
  </si>
  <si>
    <t>-991247258</t>
  </si>
  <si>
    <t>1396354712</t>
  </si>
  <si>
    <t>1501766482</t>
  </si>
  <si>
    <t>"start. jáma obsyp a lože"4*0,8*0,5*4</t>
  </si>
  <si>
    <t>"cíl jáma obsyp a lože "2*0,8*0,5*4</t>
  </si>
  <si>
    <t>5*0,8*0,65"potrubí obsyp a lože</t>
  </si>
  <si>
    <t>(1,1*1,4*2,07+2,1*2,4*0,3)*2"objem armaturní šachta</t>
  </si>
  <si>
    <t>0,65*0,65*3,14*1,65"objem RŠ</t>
  </si>
  <si>
    <t>"podklad pod RŠ"0,75*0,75*3,14*0,075</t>
  </si>
  <si>
    <t>"50% zásypového materiálu"70,287*0,5</t>
  </si>
  <si>
    <t>-1204120181</t>
  </si>
  <si>
    <t>1967202607</t>
  </si>
  <si>
    <t>59,065*1,8 'Přepočtené koeficientem množství</t>
  </si>
  <si>
    <t>-1448303771</t>
  </si>
  <si>
    <t>"start. jáma"-4*0,8*0,5*4</t>
  </si>
  <si>
    <t>"cíl jáma "-2*0,8*0,5*4</t>
  </si>
  <si>
    <t>-5*0,8*0,65"potrubí</t>
  </si>
  <si>
    <t>-(1,1*1,4*2,07+2,1*2,4*0,3)*2"armaturní šachta</t>
  </si>
  <si>
    <t>-0,65*0,65*3,14*1,65"objem RŠ</t>
  </si>
  <si>
    <t>"podklad pod RŠ"-0,75*0,75*3,14*0,075</t>
  </si>
  <si>
    <t>-663649094</t>
  </si>
  <si>
    <t>35,144*1,67 'Přepočtené koeficientem množství</t>
  </si>
  <si>
    <t>-638901270</t>
  </si>
  <si>
    <t>"start. jáma"4*0,8*0,4*4</t>
  </si>
  <si>
    <t>"cíl jáma "2*0,8*0,4*4</t>
  </si>
  <si>
    <t>5*0,8*0,55-5*0,125*0,125*3,14"potrubí</t>
  </si>
  <si>
    <t>1008428987</t>
  </si>
  <si>
    <t>9,635*1,67 'Přepočtené koeficientem množství</t>
  </si>
  <si>
    <t>770884839</t>
  </si>
  <si>
    <t>-145283772</t>
  </si>
  <si>
    <t>3286583</t>
  </si>
  <si>
    <t>25,75*0,02 'Přepočtené koeficientem množství</t>
  </si>
  <si>
    <t>188054696</t>
  </si>
  <si>
    <t>-514761849</t>
  </si>
  <si>
    <t>-222433993</t>
  </si>
  <si>
    <t>25,75*0,015 'Přepočtené koeficientem množství</t>
  </si>
  <si>
    <t>-41660494</t>
  </si>
  <si>
    <t>2*2"armaturní šachta</t>
  </si>
  <si>
    <t>1"ŠV</t>
  </si>
  <si>
    <t>1018246500</t>
  </si>
  <si>
    <t>1580924202</t>
  </si>
  <si>
    <t>2,1*2,4*0,12*2</t>
  </si>
  <si>
    <t>-1485523072</t>
  </si>
  <si>
    <t>"start. jáma"4*0,8*0,1*4</t>
  </si>
  <si>
    <t>"cíl jáma"2*0,8*0,1*4</t>
  </si>
  <si>
    <t>5*0,8*0,1"potrubí</t>
  </si>
  <si>
    <t>2,1*2,4*0,03*2"armaturní šachta</t>
  </si>
  <si>
    <t>1441028235</t>
  </si>
  <si>
    <t>150059328</t>
  </si>
  <si>
    <t>662547497</t>
  </si>
  <si>
    <t>-625481709</t>
  </si>
  <si>
    <t>2,1*2,4*0,15*2"armaturní šachta</t>
  </si>
  <si>
    <t>-1223177180</t>
  </si>
  <si>
    <t>1243875112</t>
  </si>
  <si>
    <t>-246695678</t>
  </si>
  <si>
    <t>871255301</t>
  </si>
  <si>
    <t>Montáž kanalizačního potrubí z PE SDR17 otevřený výkop svařovaných elektrotvarovkou d 90x5,4 mm</t>
  </si>
  <si>
    <t>-562400295</t>
  </si>
  <si>
    <t>https://podminky.urs.cz/item/CS_URS_2025_02/871255301</t>
  </si>
  <si>
    <t>28613723</t>
  </si>
  <si>
    <t>potrubí kanalizační jednovrstvé PE100 RC SDR17 s dodatečným opláštěním a integrovaným detekčním vodičem 90x5,4mm</t>
  </si>
  <si>
    <t>-170550520</t>
  </si>
  <si>
    <t>473,3*1,015 'Přepočtené koeficientem množství</t>
  </si>
  <si>
    <t>353439490</t>
  </si>
  <si>
    <t>-581327798</t>
  </si>
  <si>
    <t>5*1,03 'Přepočtené koeficientem množství</t>
  </si>
  <si>
    <t>877245210</t>
  </si>
  <si>
    <t>Montáž elektrokolen 45° na kanalizačním potrubí z PE trub d 90</t>
  </si>
  <si>
    <t>-1883909583</t>
  </si>
  <si>
    <t>https://podminky.urs.cz/item/CS_URS_2025_02/877245210</t>
  </si>
  <si>
    <t>-64050929</t>
  </si>
  <si>
    <t>877360330</t>
  </si>
  <si>
    <t>Montáž spojek na kanalizačním potrubí z PP nebo tvrdého PVC-U trub hladkých plnostěnných DN 250</t>
  </si>
  <si>
    <t>600235293</t>
  </si>
  <si>
    <t>https://podminky.urs.cz/item/CS_URS_2025_02/877360330</t>
  </si>
  <si>
    <t>-1211143175</t>
  </si>
  <si>
    <t>891242222</t>
  </si>
  <si>
    <t>Montáž kanalizačních šoupátek s ručním kolečkem v šachtách DN 80</t>
  </si>
  <si>
    <t>1283156514</t>
  </si>
  <si>
    <t>https://podminky.urs.cz/item/CS_URS_2025_02/891242222</t>
  </si>
  <si>
    <t>42221453</t>
  </si>
  <si>
    <t>šoupátko odpadní voda litina GGG 50 krátká stavební dl PN10/16 DN 80x180mm</t>
  </si>
  <si>
    <t>1027968048</t>
  </si>
  <si>
    <t>42210101</t>
  </si>
  <si>
    <t>kolo ruční pro DN 65-80 D 175mm</t>
  </si>
  <si>
    <t>116049760</t>
  </si>
  <si>
    <t>891242641</t>
  </si>
  <si>
    <t>Montáž souprav proplachovacích přírubových DN 80</t>
  </si>
  <si>
    <t>-1719034592</t>
  </si>
  <si>
    <t>https://podminky.urs.cz/item/CS_URS_2025_02/891242641</t>
  </si>
  <si>
    <t>42210071</t>
  </si>
  <si>
    <t>souprava proplachovací voda+kanál přírubové připojení DN 80/0,75 m</t>
  </si>
  <si>
    <t>-903358052</t>
  </si>
  <si>
    <t>891249951</t>
  </si>
  <si>
    <t>Montáž potrubních spojek hrdlo/příruba na potrubí z jakýchkoli trub DN 80</t>
  </si>
  <si>
    <t>-519188615</t>
  </si>
  <si>
    <t>https://podminky.urs.cz/item/CS_URS_2025_02/891249951</t>
  </si>
  <si>
    <t>55251306</t>
  </si>
  <si>
    <t>příruba jištěná proti posunu nástrčné hrdlo pro PE a PVC potrubí DN 80/90</t>
  </si>
  <si>
    <t>-1972005779</t>
  </si>
  <si>
    <t>563649764</t>
  </si>
  <si>
    <t>-1292924249</t>
  </si>
  <si>
    <t>-1237578167</t>
  </si>
  <si>
    <t>893410101</t>
  </si>
  <si>
    <t>Osazení vodoměrné šachty z betonových dílců nepojížděné pl do 1,5 m2 šachtové dno</t>
  </si>
  <si>
    <t>412132998</t>
  </si>
  <si>
    <t>https://podminky.urs.cz/item/CS_URS_2025_02/893410101</t>
  </si>
  <si>
    <t>59224656</t>
  </si>
  <si>
    <t>dno betonové vodoměrné šachty hranaté 0,9/1,2 pro zatížení B125</t>
  </si>
  <si>
    <t>701711353</t>
  </si>
  <si>
    <t>893410102</t>
  </si>
  <si>
    <t>Osazení vodoměrné šachty z betonových dílců nepojížděné pl do 1,5 m2 šachtová skruž výšky 500 mm</t>
  </si>
  <si>
    <t>2143593107</t>
  </si>
  <si>
    <t>https://podminky.urs.cz/item/CS_URS_2025_02/893410102</t>
  </si>
  <si>
    <t>59224658</t>
  </si>
  <si>
    <t>nástavec betonové vodoměrné šachty hranaté 0,9/1,2/0,25m pro zatížení B125</t>
  </si>
  <si>
    <t>-469307003</t>
  </si>
  <si>
    <t>59224671</t>
  </si>
  <si>
    <t>nástavec betonové vodoměrné šachty hranaté 0,9/1,2/1m se dvěma otvory pro zatížení B125</t>
  </si>
  <si>
    <t>-881482882</t>
  </si>
  <si>
    <t>893420103</t>
  </si>
  <si>
    <t>Osazení vodoměrné šachty z betonových dílců pojížděné pl do 2,5 m2 zákrytová deska</t>
  </si>
  <si>
    <t>-560101287</t>
  </si>
  <si>
    <t>https://podminky.urs.cz/item/CS_URS_2025_02/893420103</t>
  </si>
  <si>
    <t>59224571</t>
  </si>
  <si>
    <t>deska zákrytová vodoměrné šachty s otvorem DN600 120x90x20cm pojížděné D400</t>
  </si>
  <si>
    <t>-1710609564</t>
  </si>
  <si>
    <t>652545770</t>
  </si>
  <si>
    <t>1707594586</t>
  </si>
  <si>
    <t>460559416</t>
  </si>
  <si>
    <t>199281209</t>
  </si>
  <si>
    <t>1096816447</t>
  </si>
  <si>
    <t>351932493</t>
  </si>
  <si>
    <t>-363694896</t>
  </si>
  <si>
    <t>-1463978931</t>
  </si>
  <si>
    <t>55241021</t>
  </si>
  <si>
    <t>poklop šachtový třída D400, čtvercový rám 850, vstup 600mm, s ventilací</t>
  </si>
  <si>
    <t>-576672939</t>
  </si>
  <si>
    <t>-1812647612</t>
  </si>
  <si>
    <t>1336678038</t>
  </si>
  <si>
    <t>6*2</t>
  </si>
  <si>
    <t>919194737</t>
  </si>
  <si>
    <t>-1177474615</t>
  </si>
  <si>
    <t>"start. jáma"4*4</t>
  </si>
  <si>
    <t>"cíl jáma"2*4</t>
  </si>
  <si>
    <t>448098560</t>
  </si>
  <si>
    <t>D.5 - Kanalizace a KP v Petrovicích</t>
  </si>
  <si>
    <t xml:space="preserve">    2 - Zakládání</t>
  </si>
  <si>
    <t>113107223</t>
  </si>
  <si>
    <t>Odstranění podkladu z kameniva drceného tl přes 200 do 300 mm strojně pl přes 200 m2</t>
  </si>
  <si>
    <t>-1146520019</t>
  </si>
  <si>
    <t>https://podminky.urs.cz/item/CS_URS_2025_02/113107223</t>
  </si>
  <si>
    <t>"stoka A"1*(103,7+268,3+11,3+175,8)+1,3*45,27+"rozšíření pro RŠ"1,5*(0,5*19+0,2*2)</t>
  </si>
  <si>
    <t>"stoka A-1"1*240+"rozšíření pro RŠ"1,5*0,5*8</t>
  </si>
  <si>
    <t>"stoka A-1a"1*50+"rozšíření pro RŠ"1,5*0,5*3</t>
  </si>
  <si>
    <t>"stoka A-1b"1*37,7+"rozšíření pro RŠ"1,5*0,5*2</t>
  </si>
  <si>
    <t>"stoka A-1c"1*46,1+"rozšíření pro RŠ"1,5*0,5*3</t>
  </si>
  <si>
    <t>"stoka A-2"1*105+"rozšíření pro RŠ"1,5*0,5*4</t>
  </si>
  <si>
    <t>"start. jáma živice"6,5*1,5</t>
  </si>
  <si>
    <t>"cíl jáma živice"1,5*1,5</t>
  </si>
  <si>
    <t>"stoka A-3"1*18,7</t>
  </si>
  <si>
    <t>"stoka A-4"1*19,2+"rozšíření pro RŠ"1,5*0,5</t>
  </si>
  <si>
    <t>113107241</t>
  </si>
  <si>
    <t>Odstranění podkladu živičného tl 50 mm strojně pl přes 200 m2</t>
  </si>
  <si>
    <t>1907229762</t>
  </si>
  <si>
    <t>https://podminky.urs.cz/item/CS_URS_2025_02/113107241</t>
  </si>
  <si>
    <t>"stoka A"2*(268,3+11,3+175,8)</t>
  </si>
  <si>
    <t>"stoka A-1"2*240</t>
  </si>
  <si>
    <t>"stoka A-1a"2*50</t>
  </si>
  <si>
    <t>"stoka A-1b"2*37,7</t>
  </si>
  <si>
    <t>"stoka A-1c"2*46,1</t>
  </si>
  <si>
    <t>"stoka A-2"2*105</t>
  </si>
  <si>
    <t>"start. jáma živice"7,5*2,5</t>
  </si>
  <si>
    <t>"cíl jáma živice"2,5*2,5</t>
  </si>
  <si>
    <t>"stoka A-3"2*18,7</t>
  </si>
  <si>
    <t>"stoka A-4"2*19,2</t>
  </si>
  <si>
    <t>113107244</t>
  </si>
  <si>
    <t>Odstranění podkladu živičného tl přes 150 do 200 mm strojně pl přes 200 m2</t>
  </si>
  <si>
    <t>1961592099</t>
  </si>
  <si>
    <t>https://podminky.urs.cz/item/CS_URS_2025_02/113107244</t>
  </si>
  <si>
    <t>"stoka A"1,6*(268,3+11,3+175,8)</t>
  </si>
  <si>
    <t>"stoka A-1"1,6*240</t>
  </si>
  <si>
    <t>"stoka A-1a"1,6*50</t>
  </si>
  <si>
    <t>"stoka A-1b"1,6*37,7</t>
  </si>
  <si>
    <t>"stoka A-1c"1,6*46,1</t>
  </si>
  <si>
    <t>"stoka A-2"1,6*105</t>
  </si>
  <si>
    <t>"start. jáma živice"7,1*2,1</t>
  </si>
  <si>
    <t>"cíl jáma živice"2,1*2,1</t>
  </si>
  <si>
    <t>"stoka A-3"1,6*18,7</t>
  </si>
  <si>
    <t>"stoka A-4"1,6*19,2</t>
  </si>
  <si>
    <t>113151111</t>
  </si>
  <si>
    <t>Rozebrání zpevněných ploch ze silničních dílců</t>
  </si>
  <si>
    <t>-1727870031</t>
  </si>
  <si>
    <t>https://podminky.urs.cz/item/CS_URS_2025_02/113151111</t>
  </si>
  <si>
    <t>"start. jáma protlaku zeleň"6,5*1,5</t>
  </si>
  <si>
    <t>"start. jáma protlaku živice"6,5*1,5</t>
  </si>
  <si>
    <t>-42568340</t>
  </si>
  <si>
    <t>2046745373</t>
  </si>
  <si>
    <t>119001405</t>
  </si>
  <si>
    <t>Dočasné zajištění potrubí z PE DN do 200 mm</t>
  </si>
  <si>
    <t>-1689825778</t>
  </si>
  <si>
    <t>https://podminky.urs.cz/item/CS_URS_2025_02/119001405</t>
  </si>
  <si>
    <t>"stoka A"8</t>
  </si>
  <si>
    <t>"stoka A-1"9</t>
  </si>
  <si>
    <t>"stoka A-1a"4</t>
  </si>
  <si>
    <t>"stoka A-1b"</t>
  </si>
  <si>
    <t>"stoka A-1c"2</t>
  </si>
  <si>
    <t>"stoka A-2"6</t>
  </si>
  <si>
    <t>"stoka A-3"3</t>
  </si>
  <si>
    <t>"stoka A-4"</t>
  </si>
  <si>
    <t>119001406</t>
  </si>
  <si>
    <t>Dočasné zajištění potrubí z PE DN přes 200 do 500 mm</t>
  </si>
  <si>
    <t>100460185</t>
  </si>
  <si>
    <t>https://podminky.urs.cz/item/CS_URS_2025_02/119001406</t>
  </si>
  <si>
    <t>"stoka A4</t>
  </si>
  <si>
    <t>"stoka A-1"1</t>
  </si>
  <si>
    <t>"stoka A-1a"1</t>
  </si>
  <si>
    <t>"stoka A-1b"1</t>
  </si>
  <si>
    <t>"stoka A-2"1</t>
  </si>
  <si>
    <t>"stoka A-3"2</t>
  </si>
  <si>
    <t>119001421</t>
  </si>
  <si>
    <t>Dočasné zajištění kabelů a kabelových tratí ze 3 volně ložených kabelů</t>
  </si>
  <si>
    <t>-1587878964</t>
  </si>
  <si>
    <t>https://podminky.urs.cz/item/CS_URS_2025_02/119001421</t>
  </si>
  <si>
    <t>"stoka A"4</t>
  </si>
  <si>
    <t>"stoka A-1"13</t>
  </si>
  <si>
    <t>"stoka A-1b"3</t>
  </si>
  <si>
    <t>"stoka A-2"2</t>
  </si>
  <si>
    <t>-1976726747</t>
  </si>
  <si>
    <t>"stoka A"672*2</t>
  </si>
  <si>
    <t>"start. jáma zeleň"(6,5+1,5)*2</t>
  </si>
  <si>
    <t>"cíl jáma zeleň"1,5*4</t>
  </si>
  <si>
    <t>"stoka A-1"240*2</t>
  </si>
  <si>
    <t>"stoka A-1a"50*2</t>
  </si>
  <si>
    <t>"stoka A-1b"38*2</t>
  </si>
  <si>
    <t>"stoka A-1c"46*2</t>
  </si>
  <si>
    <t>"stoka A-2"105*2</t>
  </si>
  <si>
    <t>"start. jáma živice"(6,5+1,5)*2</t>
  </si>
  <si>
    <t>"cíl jáma živice"1,5*4</t>
  </si>
  <si>
    <t>"stoka A-3"52,5*2</t>
  </si>
  <si>
    <t>"stoka A-4"19,5*2</t>
  </si>
  <si>
    <t>-275883796</t>
  </si>
  <si>
    <t>-971292109</t>
  </si>
  <si>
    <t>1774670900</t>
  </si>
  <si>
    <t>505269171</t>
  </si>
  <si>
    <t>"stoka A"62*1+"rozšíření pro RŠ"1,5*0,5*2</t>
  </si>
  <si>
    <t>"start. jáma zeleň"6,5*1,5</t>
  </si>
  <si>
    <t>"cíl jáma zeleň"1,5*1,5</t>
  </si>
  <si>
    <t>131251202</t>
  </si>
  <si>
    <t>Hloubení jam zapažených v hornině třídy těžitelnosti I skupiny 3 objem do 50 m3 strojně</t>
  </si>
  <si>
    <t>-1212875953</t>
  </si>
  <si>
    <t>https://podminky.urs.cz/item/CS_URS_2025_02/131251202</t>
  </si>
  <si>
    <t>"stoka A"</t>
  </si>
  <si>
    <t>"start. jáma zeleň"6,5*1,5*2,25</t>
  </si>
  <si>
    <t>"cíl jáma zeleň"1,5*1,5*2,45</t>
  </si>
  <si>
    <t>"stoka A-2"</t>
  </si>
  <si>
    <t>"start. jáma živice"6,5*1,5*1,5</t>
  </si>
  <si>
    <t>"cíl jáma živice"1,5*1,5*1,5</t>
  </si>
  <si>
    <t>132254206</t>
  </si>
  <si>
    <t>Hloubení zapažených rýh š do 2000 mm v hornině třídy těžitelnosti I skupiny 3 objem do 5000 m3</t>
  </si>
  <si>
    <t>47897720</t>
  </si>
  <si>
    <t>https://podminky.urs.cz/item/CS_URS_2025_02/132254206</t>
  </si>
  <si>
    <t>"stoka A"1*(4,2*2,45+52,9*2,825+4,9*2,5+103,7*1,55+268,3*2,2+11,3*2,25+175,8*2,1)+1,3*45,27*1,8</t>
  </si>
  <si>
    <t>"rozšíření pro RŠ"1,5*(0,5*(2,95+2,25+1,6+1,3+1,1+1,6+2,1*12+1,85+3,4+2,4)+0,2*(2+1,9))</t>
  </si>
  <si>
    <t>"stoka A-1"1*240*2,1+"rozšíření pro RŠ"1,5*0,5*2,1*8</t>
  </si>
  <si>
    <t>"stoka A-1a"1*50*2,1+"rozšíření pro RŠ"1,5*0,5*2,1*3</t>
  </si>
  <si>
    <t>"stoka A-1b"1*37,7*2,1+"rozšíření pro RŠ"1,5*0,5*2,1*2</t>
  </si>
  <si>
    <t>"stoka A-1c"1*46,1*2,1+"rozšíření pro RŠ"1,5*0,5*2,1*3</t>
  </si>
  <si>
    <t>"stoka A-2"1*105*1,85+"rozšíření pro RŠ"1,5*0,5*(1,6*2+1,4+2,1)</t>
  </si>
  <si>
    <t>"stoka A-3"1*(18,7*2,1+33,6*2,6)+"rozšíření pro RŠ"1,5*0,5*2,6*2</t>
  </si>
  <si>
    <t>"stoka A-4"1*19,2*1,85+"rozšíření pro RŠ"1,5*0,5*1,6</t>
  </si>
  <si>
    <t>141721222</t>
  </si>
  <si>
    <t>Řízený zemní protlak délky do 50 m hl do 6 m se zatažením potrubí průměru vrtu přes 400 do 450 mm v hornině třídy těžitelnosti I a II skupiny 1 až 4</t>
  </si>
  <si>
    <t>1760902664</t>
  </si>
  <si>
    <t>https://podminky.urs.cz/item/CS_URS_2025_02/141721222</t>
  </si>
  <si>
    <t>"stoka A"5,2</t>
  </si>
  <si>
    <t>"stoka A-2"6,5</t>
  </si>
  <si>
    <t>-1932052937</t>
  </si>
  <si>
    <t>"stoka A"2*(4,2*2,6+52,9*3+4,9*2,65+103,7*1,85+268,3*2,7+11,3*2,8+175,8*2,6)+2*45,27*2,1</t>
  </si>
  <si>
    <t>"start. jáma zeleň"(6,5+1,5)*2*2,4</t>
  </si>
  <si>
    <t>"cíl jáma zeleň"1,5*4*2,6</t>
  </si>
  <si>
    <t>"stoka A-1"2*240*2,6</t>
  </si>
  <si>
    <t>"stoka A-1a"2*50*2,6</t>
  </si>
  <si>
    <t>"stoka A-1b"2*37,7*2,6</t>
  </si>
  <si>
    <t>"stoka A-1c"2*46,1*2,6</t>
  </si>
  <si>
    <t>"stoka A-2"2*105*2,4</t>
  </si>
  <si>
    <t>"start. jáma živice"(6,5+1,5)*2*2,05</t>
  </si>
  <si>
    <t>"cíl jáma živice"1,5*4*2,05</t>
  </si>
  <si>
    <t>"stoka A-3"2*52,3*2,6</t>
  </si>
  <si>
    <t>"stoka A-4"2*19,2*2,4</t>
  </si>
  <si>
    <t>-1533224045</t>
  </si>
  <si>
    <t>-866061591</t>
  </si>
  <si>
    <t>"stoka A"(0,8*(6,23*0,6+625,9*0,65)+1,2*45,27*0,95)</t>
  </si>
  <si>
    <t>"stoka A-1"0,8*240*0,65</t>
  </si>
  <si>
    <t>"stoka A-1a"0,8*50*0,65</t>
  </si>
  <si>
    <t>"stoka A-1b"0,8*37,7*0,65</t>
  </si>
  <si>
    <t>"stoka A-1c"0,8*46,1*0,65</t>
  </si>
  <si>
    <t>"stoka A-2"0,8*113*0,65</t>
  </si>
  <si>
    <t>"stoka A-3"0,8*52,3*0,65</t>
  </si>
  <si>
    <t>"stoka A-4"0,8*19,2*0,65</t>
  </si>
  <si>
    <t>0,65*0,65*3,14*(2,95+2,25+1,6*5+1,3+1,1+2,1*29+1,85+3,4+2,4+2+1,9+1,4+2,6*2)</t>
  </si>
  <si>
    <t>"podklad pod RŠ"0,75*0,75*3,14*0,075*45</t>
  </si>
  <si>
    <t>"50% zásypového materiálu"1877,668*0,5</t>
  </si>
  <si>
    <t>-1427415932</t>
  </si>
  <si>
    <t>-816289953</t>
  </si>
  <si>
    <t>1740,744*1,8 'Přepočtené koeficientem množství</t>
  </si>
  <si>
    <t>-1084719465</t>
  </si>
  <si>
    <t>"stoka A"-(0,8*(6,23*0,6+625,9*0,65)+1,2*45,27*0,95)</t>
  </si>
  <si>
    <t>"stoka A-1"-0,8*240*0,65</t>
  </si>
  <si>
    <t>"stoka A-1a"-0,8*50*0,65</t>
  </si>
  <si>
    <t>"stoka A-1b"-0,8*37,7*0,65</t>
  </si>
  <si>
    <t>"stoka A-1c"-0,8*46,1*0,65</t>
  </si>
  <si>
    <t>"stoka A-2"-0,8*113*0,65</t>
  </si>
  <si>
    <t>"stoka A-3"-0,8*52,3*0,65</t>
  </si>
  <si>
    <t>"stoka A-4"-0,8*19,2*0,65</t>
  </si>
  <si>
    <t>-0,65*0,65*3,14*(2,95+2,25+1,6*5+1,3+1,1+2,1*29+1,85+3,4+2,4+2+1,9+1,4+2,6*2)</t>
  </si>
  <si>
    <t>"podklad pod RŠ"-0,75*0,75*3,14*0,075*45</t>
  </si>
  <si>
    <t>1060981481</t>
  </si>
  <si>
    <t>938,834*1,67 'Přepočtené koeficientem množství</t>
  </si>
  <si>
    <t>148433883</t>
  </si>
  <si>
    <t>"stoka A"0,8*(6,23*0,5+625,9*0,55)+1,2*45,27*0,8-(6,23*0,1*0,1+625,1*0,125*0,125+45,27*0,25*0,25)*3,14</t>
  </si>
  <si>
    <t>"stoka A-1"0,8*240*0,55-240*0,125*0,125*3,14</t>
  </si>
  <si>
    <t>"stoka A-1a"0,8*50*0,55-50*0,125*0,125*3,14</t>
  </si>
  <si>
    <t>"stoka A-1b"0,8*37,7*0,55-37,7*0,125*0,125*3,14</t>
  </si>
  <si>
    <t>"stoka A-1c"0,8*46,1*0,55-46,1*0,125*0,125*3,14</t>
  </si>
  <si>
    <t>"stoka A-2"0,8*113*0,55-113*0,125*0,125*3,14</t>
  </si>
  <si>
    <t>"stoka A-3"0,8*52,3*0,55-52,3*0,125*0,125*3,14</t>
  </si>
  <si>
    <t>"stoka A-4"0,8*19,2*0,55-19,2*0,125*0,125*3,14</t>
  </si>
  <si>
    <t>1704229581</t>
  </si>
  <si>
    <t>499,858*1,67 'Přepočtené koeficientem množství</t>
  </si>
  <si>
    <t>1895660385</t>
  </si>
  <si>
    <t>-491099698</t>
  </si>
  <si>
    <t>599517591</t>
  </si>
  <si>
    <t>75,5*0,02 'Přepočtené koeficientem množství</t>
  </si>
  <si>
    <t>-75681664</t>
  </si>
  <si>
    <t>-1635980519</t>
  </si>
  <si>
    <t>-572555207</t>
  </si>
  <si>
    <t>1178692433</t>
  </si>
  <si>
    <t>75,5*0,015 'Přepočtené koeficientem množství</t>
  </si>
  <si>
    <t>Zakládání</t>
  </si>
  <si>
    <t>291211111</t>
  </si>
  <si>
    <t>Zřízení plochy ze silničních panelů do lože tl 50 mm z kameniva</t>
  </si>
  <si>
    <t>2113019067</t>
  </si>
  <si>
    <t>https://podminky.urs.cz/item/CS_URS_2025_02/291211111</t>
  </si>
  <si>
    <t>59381005</t>
  </si>
  <si>
    <t>panel silniční 3,00x1,50x0,215m</t>
  </si>
  <si>
    <t>-1506271366</t>
  </si>
  <si>
    <t>-1361244865</t>
  </si>
  <si>
    <t>"stoka A"0,8*632,13*0,1+1,2*45,27*0,15</t>
  </si>
  <si>
    <t>"stoka A-1"0,8*240*0,1</t>
  </si>
  <si>
    <t>"stoka A-1a"0,8*50*0,1</t>
  </si>
  <si>
    <t>"stoka A-1b"0,8*37,7*0,1</t>
  </si>
  <si>
    <t>"stoka A-1c"0,8*46,1*0,1</t>
  </si>
  <si>
    <t>"stoka A-2"0,8*113*0,1</t>
  </si>
  <si>
    <t>"stoka A-3"0,8*52,3*0,1</t>
  </si>
  <si>
    <t>"stoka A-4"0,8*19,2*0,1</t>
  </si>
  <si>
    <t>809454159</t>
  </si>
  <si>
    <t>"stoka A"11+3+1</t>
  </si>
  <si>
    <t>"stoka A-1"</t>
  </si>
  <si>
    <t>"stoka A-1a"</t>
  </si>
  <si>
    <t>"stoka A-1c"</t>
  </si>
  <si>
    <t>"stoka A-3"</t>
  </si>
  <si>
    <t>1763846209</t>
  </si>
  <si>
    <t>"stoka A"11</t>
  </si>
  <si>
    <t>-1350218900</t>
  </si>
  <si>
    <t>"stoka A"3</t>
  </si>
  <si>
    <t>600089742</t>
  </si>
  <si>
    <t>"stoka A"1</t>
  </si>
  <si>
    <t>-1200261166</t>
  </si>
  <si>
    <t>-1282554871</t>
  </si>
  <si>
    <t>2025829181</t>
  </si>
  <si>
    <t>564871116</t>
  </si>
  <si>
    <t>Podklad ze štěrkodrtě ŠD plochy přes 100 m2 tl. 300 mm</t>
  </si>
  <si>
    <t>267147331</t>
  </si>
  <si>
    <t>https://podminky.urs.cz/item/CS_URS_2025_02/564871116</t>
  </si>
  <si>
    <t>565175013</t>
  </si>
  <si>
    <t>Asfaltový beton vrstva podkladní ACP 16 + tl 120 mm š do 3 m z nemodifikovaného asfaltu</t>
  </si>
  <si>
    <t>-534533249</t>
  </si>
  <si>
    <t>https://podminky.urs.cz/item/CS_URS_2025_02/565175013</t>
  </si>
  <si>
    <t>-35890679</t>
  </si>
  <si>
    <t>-464089628</t>
  </si>
  <si>
    <t>"stoka A"(1,6+2)*(268,3+11,3+175,8)</t>
  </si>
  <si>
    <t>"stoka A-1"(1,6+2)*240</t>
  </si>
  <si>
    <t>"stoka A-1a"(1,6+2)*50</t>
  </si>
  <si>
    <t>"stoka A-1b"(1,6+2)*37,7</t>
  </si>
  <si>
    <t>"stoka A-1c"(1,6+2)*46,1</t>
  </si>
  <si>
    <t>"stoka A-2"(1,6+2)*105</t>
  </si>
  <si>
    <t>"start. jáma živice"7,1*2,1+7,5*2,5</t>
  </si>
  <si>
    <t>"cíl jáma živice"2,1*2,1+2,5*2,5</t>
  </si>
  <si>
    <t>"stoka A-3"(1,6+2)*18,7</t>
  </si>
  <si>
    <t>"stoka A-4"(1,6+2)*19,2</t>
  </si>
  <si>
    <t>577134111</t>
  </si>
  <si>
    <t>Asfaltový beton vrstva obrusná ACO 11+ tř. I tl 40 mm š do 3 m z nemodifikovaného asfaltu</t>
  </si>
  <si>
    <t>1007544704</t>
  </si>
  <si>
    <t>https://podminky.urs.cz/item/CS_URS_2025_02/577134111</t>
  </si>
  <si>
    <t>577165111</t>
  </si>
  <si>
    <t>Asfaltový beton vrstva obrusná ACO 16 tl 70 mm š do 3 m z nemodifikovaného asfaltu</t>
  </si>
  <si>
    <t>-1539166402</t>
  </si>
  <si>
    <t>https://podminky.urs.cz/item/CS_URS_2025_02/577165111</t>
  </si>
  <si>
    <t>871353123</t>
  </si>
  <si>
    <t>Montáž kanalizačního potrubí hladkého plnostěnného SN 12 z PVC-U DN 200</t>
  </si>
  <si>
    <t>105570559</t>
  </si>
  <si>
    <t>https://podminky.urs.cz/item/CS_URS_2025_02/871353123</t>
  </si>
  <si>
    <t>"stoka A"6,23</t>
  </si>
  <si>
    <t>28612009</t>
  </si>
  <si>
    <t>trubka kanalizační PVC plnostěnná třívrstvá DN 200x6000mm SN12</t>
  </si>
  <si>
    <t>-443792929</t>
  </si>
  <si>
    <t>6,23*1,03 'Přepočtené koeficientem množství</t>
  </si>
  <si>
    <t>-1099232919</t>
  </si>
  <si>
    <t>"stoka A"631,1</t>
  </si>
  <si>
    <t>"stoka A-1"240</t>
  </si>
  <si>
    <t>"stoka A-1a"50</t>
  </si>
  <si>
    <t>"stoka A-1b"37,7</t>
  </si>
  <si>
    <t>"stoka A-1c"46,1</t>
  </si>
  <si>
    <t>"stoka A-2"119,5</t>
  </si>
  <si>
    <t>"stoka A-3"52,3</t>
  </si>
  <si>
    <t>"stoka A-4"19,2</t>
  </si>
  <si>
    <t>1764347571</t>
  </si>
  <si>
    <t>1195,9*1,03 'Přepočtené koeficientem množství</t>
  </si>
  <si>
    <t>871423123</t>
  </si>
  <si>
    <t>Montáž kanalizačního potrubí hladkého plnostěnného SN 12 z PVC-U DN 500</t>
  </si>
  <si>
    <t>2066207053</t>
  </si>
  <si>
    <t>https://podminky.urs.cz/item/CS_URS_2025_02/871423123</t>
  </si>
  <si>
    <t>"stoka A"45,27</t>
  </si>
  <si>
    <t>28612022</t>
  </si>
  <si>
    <t>trubka kanalizační PVC plnostěnná třívrstvá DN 500x6000mm SN12</t>
  </si>
  <si>
    <t>1764668718</t>
  </si>
  <si>
    <t>45,27*1,03 'Přepočtené koeficientem množství</t>
  </si>
  <si>
    <t>877350340</t>
  </si>
  <si>
    <t>Montáž nalepovacího hrdla na kanalizačním potrubí z PP nebo tvrdého PVC-U trub hladkých plnostěnných DN 200</t>
  </si>
  <si>
    <t>1197250097</t>
  </si>
  <si>
    <t>https://podminky.urs.cz/item/CS_URS_2025_02/877350340</t>
  </si>
  <si>
    <t>28651083</t>
  </si>
  <si>
    <t>vložka šachtová kanalizační PVC-U jednovrstvá s rázovou odolností DN 200</t>
  </si>
  <si>
    <t>-197689441</t>
  </si>
  <si>
    <t>-73928033</t>
  </si>
  <si>
    <t>"stoka A"42</t>
  </si>
  <si>
    <t>"stoka A-1"16</t>
  </si>
  <si>
    <t>"stoka A-1a"6</t>
  </si>
  <si>
    <t>"stoka A-1b"4</t>
  </si>
  <si>
    <t>"stoka A-1c"6</t>
  </si>
  <si>
    <t>"stoka A-2"8</t>
  </si>
  <si>
    <t>"stoka A-3"4</t>
  </si>
  <si>
    <t>"stoka A-4"2</t>
  </si>
  <si>
    <t>-1601765260</t>
  </si>
  <si>
    <t>877420340</t>
  </si>
  <si>
    <t>Montáž nalepovacího hrdla na kanalizačním potrubí z PP nebo tvrdého PVC-U trub hladkých plnostěnných DN 500</t>
  </si>
  <si>
    <t>-1343985288</t>
  </si>
  <si>
    <t>https://podminky.urs.cz/item/CS_URS_2025_02/877420340</t>
  </si>
  <si>
    <t>"stoka A"2</t>
  </si>
  <si>
    <t>28651087</t>
  </si>
  <si>
    <t>vložka šachtová kanalizační PVC-U jednovrstvá s rázovou odolností DN 500</t>
  </si>
  <si>
    <t>-146059456</t>
  </si>
  <si>
    <t>-660609904</t>
  </si>
  <si>
    <t>-451173578</t>
  </si>
  <si>
    <t>1398704977</t>
  </si>
  <si>
    <t>892421111</t>
  </si>
  <si>
    <t>Tlaková zkouška vodou potrubí DN 400 nebo 500</t>
  </si>
  <si>
    <t>-257035835</t>
  </si>
  <si>
    <t>https://podminky.urs.cz/item/CS_URS_2025_02/892421111</t>
  </si>
  <si>
    <t>623354843</t>
  </si>
  <si>
    <t>"stoka A"20</t>
  </si>
  <si>
    <t>"stoka A-1"8</t>
  </si>
  <si>
    <t>"stoka A-1a"3</t>
  </si>
  <si>
    <t>"stoka A-1b"2</t>
  </si>
  <si>
    <t>"stoka A-1c"3</t>
  </si>
  <si>
    <t>"stoka A-2"4</t>
  </si>
  <si>
    <t>"stoka A-4"1</t>
  </si>
  <si>
    <t>1781889046</t>
  </si>
  <si>
    <t>-388095876</t>
  </si>
  <si>
    <t>44+2+36+9+37</t>
  </si>
  <si>
    <t>894410103</t>
  </si>
  <si>
    <t>Osazení betonových dílců pro kanalizační šachty DN 1000 šachtové dno výšky 1000 mm</t>
  </si>
  <si>
    <t>-799359705</t>
  </si>
  <si>
    <t>https://podminky.urs.cz/item/CS_URS_2025_02/894410103</t>
  </si>
  <si>
    <t>59224339</t>
  </si>
  <si>
    <t>dno betonové šachty DN 1000 kanalizační výšky 100cm</t>
  </si>
  <si>
    <t>-1579323235</t>
  </si>
  <si>
    <t>-292356940</t>
  </si>
  <si>
    <t>"stoka A"15</t>
  </si>
  <si>
    <t>"stoka A-2"3</t>
  </si>
  <si>
    <t>-1438929680</t>
  </si>
  <si>
    <t>-671369696</t>
  </si>
  <si>
    <t>"stoka A"5</t>
  </si>
  <si>
    <t>670331994</t>
  </si>
  <si>
    <t>-1540714683</t>
  </si>
  <si>
    <t>"stoka A"17</t>
  </si>
  <si>
    <t>-1619503240</t>
  </si>
  <si>
    <t>1263615522</t>
  </si>
  <si>
    <t>"stoka A"23</t>
  </si>
  <si>
    <t>1343773317</t>
  </si>
  <si>
    <t>896211212</t>
  </si>
  <si>
    <t>Spadiště kanalizační z betonu kruhové jednoduché dno z čediče horní potrubí DN 250 nebo 300</t>
  </si>
  <si>
    <t>1948636903</t>
  </si>
  <si>
    <t>https://podminky.urs.cz/item/CS_URS_2025_02/896211212</t>
  </si>
  <si>
    <t>896290113</t>
  </si>
  <si>
    <t>Příplatek ke spadišti jednoduchému nebo bočnímu ZKD 300 mm výšky</t>
  </si>
  <si>
    <t>-1001768271</t>
  </si>
  <si>
    <t>https://podminky.urs.cz/item/CS_URS_2025_02/896290113</t>
  </si>
  <si>
    <t>1908457440</t>
  </si>
  <si>
    <t>-1504868917</t>
  </si>
  <si>
    <t>899911273</t>
  </si>
  <si>
    <t>Kluzná objímka výšky 60 mm vnějšího průměru potrubí přes 221 mm do 252 mm</t>
  </si>
  <si>
    <t>1595634299</t>
  </si>
  <si>
    <t>https://podminky.urs.cz/item/CS_URS_2025_02/899911273</t>
  </si>
  <si>
    <t>"stoka A"6</t>
  </si>
  <si>
    <t>"stoka A-2"7</t>
  </si>
  <si>
    <t>899913163</t>
  </si>
  <si>
    <t>Uzavírací manžeta chráničky potrubí DN 250 x 400</t>
  </si>
  <si>
    <t>605133455</t>
  </si>
  <si>
    <t>https://podminky.urs.cz/item/CS_URS_2025_02/899913163</t>
  </si>
  <si>
    <t>899914216</t>
  </si>
  <si>
    <t>Montáž ocelové chráničky D přes 350 do 450 mm</t>
  </si>
  <si>
    <t>-39811631</t>
  </si>
  <si>
    <t>https://podminky.urs.cz/item/CS_URS_2025_02/899914216</t>
  </si>
  <si>
    <t>"stoka A"6,2</t>
  </si>
  <si>
    <t>"stoka A-2"7,5</t>
  </si>
  <si>
    <t>14033234</t>
  </si>
  <si>
    <t>trubka ocelová bezešvá hladká tl 10mm ČSN 41 1375.1 D 426mm</t>
  </si>
  <si>
    <t>-282838521</t>
  </si>
  <si>
    <t>13,7*1,05 'Přepočtené koeficientem množství</t>
  </si>
  <si>
    <t>881604614</t>
  </si>
  <si>
    <t>"stoka A"(2+268,3+11,3+175,8)*2</t>
  </si>
  <si>
    <t>"stoka A-1"(2+240)*2</t>
  </si>
  <si>
    <t>"stoka A-1a"(2+50)*2</t>
  </si>
  <si>
    <t>"stoka A-1b"(2+37,7)*2</t>
  </si>
  <si>
    <t>"stoka A-1c"(2+46,1)*2</t>
  </si>
  <si>
    <t>"stoka A-2"(2+105)*2</t>
  </si>
  <si>
    <t>"start. jáma živice"(7,5+2,5)*2</t>
  </si>
  <si>
    <t>"cíl jáma živice"(2,5+2,5)*2</t>
  </si>
  <si>
    <t>"stoka A-3"(2+18,7)*2</t>
  </si>
  <si>
    <t>"stoka A-4"(2+19,2)*2</t>
  </si>
  <si>
    <t>-413674108</t>
  </si>
  <si>
    <t>"stoka A"(1,6+268,3+11,3+175,8)*2</t>
  </si>
  <si>
    <t>"stoka A-1"(1,6+240)*2</t>
  </si>
  <si>
    <t>"stoka A-1a"(1,6+50)*2</t>
  </si>
  <si>
    <t>"stoka A-1b"(1,6+37,7)*2</t>
  </si>
  <si>
    <t>"stoka A-1c"(1,6+46,1)*2</t>
  </si>
  <si>
    <t>"stoka A-2"(1,6+105)*2</t>
  </si>
  <si>
    <t>"start. jáma živice"(7,1+2,1)*2</t>
  </si>
  <si>
    <t>"cíl jáma živice"(2,1+2,1)*2</t>
  </si>
  <si>
    <t>"stoka A-3"(1,6+18,7)*2</t>
  </si>
  <si>
    <t>"stoka A-4"(1,6+19,2)*2</t>
  </si>
  <si>
    <t>-561902338</t>
  </si>
  <si>
    <t>673304835</t>
  </si>
  <si>
    <t>1426,501*2 'Přepočtené koeficientem množství</t>
  </si>
  <si>
    <t>-1425487401</t>
  </si>
  <si>
    <t>-1840909863</t>
  </si>
  <si>
    <t>1177,251*0,44</t>
  </si>
  <si>
    <t>19,5*0,355</t>
  </si>
  <si>
    <t>900628005</t>
  </si>
  <si>
    <t>1969,2*0,098</t>
  </si>
  <si>
    <t>1574,68*0,45</t>
  </si>
  <si>
    <t>-1205464151</t>
  </si>
  <si>
    <t>D.5.10 - Kanalizační přípojky</t>
  </si>
  <si>
    <t>113107163</t>
  </si>
  <si>
    <t>Odstranění podkladu z kameniva drceného tl přes 200 do 300 mm strojně pl přes 50 do 200 m2</t>
  </si>
  <si>
    <t>-1812441835</t>
  </si>
  <si>
    <t>https://podminky.urs.cz/item/CS_URS_2025_02/113107163</t>
  </si>
  <si>
    <t>1*174,1</t>
  </si>
  <si>
    <t>182662477</t>
  </si>
  <si>
    <t>2*174,1</t>
  </si>
  <si>
    <t>-1771137903</t>
  </si>
  <si>
    <t>1,6*174,1</t>
  </si>
  <si>
    <t>1403497271</t>
  </si>
  <si>
    <t>1301711676</t>
  </si>
  <si>
    <t>1730633523</t>
  </si>
  <si>
    <t>1295963010</t>
  </si>
  <si>
    <t>1058486303</t>
  </si>
  <si>
    <t>-1466008027</t>
  </si>
  <si>
    <t>266,5*2</t>
  </si>
  <si>
    <t>-993328051</t>
  </si>
  <si>
    <t>-407535587</t>
  </si>
  <si>
    <t>129505419</t>
  </si>
  <si>
    <t>-1019897297</t>
  </si>
  <si>
    <t>1*63,3+"rozšíření pro RŠ"1,5*0,5*7</t>
  </si>
  <si>
    <t>1*29+"rozšíření pro ČŠ"2*2</t>
  </si>
  <si>
    <t>1389706321</t>
  </si>
  <si>
    <t>1*(63,3*1,8+174,1*1,45)+"rozšíření pro RŠ"1,5*0,5*(1,35*2+2,35+2,55+2,85*2+1,85)</t>
  </si>
  <si>
    <t>1*29*1,4+"rozšíření pro ČŠ"2*2*1,8</t>
  </si>
  <si>
    <t>-1040666303</t>
  </si>
  <si>
    <t>2*237,4*2</t>
  </si>
  <si>
    <t>2*29*1,55</t>
  </si>
  <si>
    <t>535290787</t>
  </si>
  <si>
    <t>-1930167207</t>
  </si>
  <si>
    <t>0,8*237,4*0,55</t>
  </si>
  <si>
    <t>0,8*29*0,4</t>
  </si>
  <si>
    <t>(0,65*0,65*3,14*(1,35*2+2,35+2,55+2,85*2+1,85)+0,3*0,3*3,14*1,8*36)"objem RŠ</t>
  </si>
  <si>
    <t>"podklad pod RŠ"0,75*0,75*3,14*0,075*7</t>
  </si>
  <si>
    <t>0,93*0,93*3,14*0,2"ČŠ lože</t>
  </si>
  <si>
    <t>0,55*0,55*3,14*0,15"ČŠ podklad. beton</t>
  </si>
  <si>
    <t>0,4*0,4*3,14*1,8"objem ČŠ</t>
  </si>
  <si>
    <t>"50% zásypového materiálu"270,885*0,5</t>
  </si>
  <si>
    <t>242703437</t>
  </si>
  <si>
    <t>-1456247642</t>
  </si>
  <si>
    <t>290,106*1,8 'Přepočtené koeficientem množství</t>
  </si>
  <si>
    <t>248651455</t>
  </si>
  <si>
    <t>-0,8*237,4*0,55</t>
  </si>
  <si>
    <t>-0,8*29*0,4</t>
  </si>
  <si>
    <t>-(0,65*0,65*3,14*(1,35*2+2,35+2,55+2,85*2+1,85)+0,3*0,3*3,14*1,8*36)"objem RŠ</t>
  </si>
  <si>
    <t>"podklad pod RŠ"-0,75*0,75*3,14*0,075*7</t>
  </si>
  <si>
    <t>-0,93*0,93*3,14*0,2"ČŠ lože</t>
  </si>
  <si>
    <t>-0,55*0,55*3,14*0,15"ČŠ podklad. beton</t>
  </si>
  <si>
    <t>-0,4*0,4*3,14*1,8"objem ČŠ</t>
  </si>
  <si>
    <t>982777571</t>
  </si>
  <si>
    <t>135,443*1,67 'Přepočtené koeficientem množství</t>
  </si>
  <si>
    <t>-1622410627</t>
  </si>
  <si>
    <t>0,8*237,4*0,45-237,4*0,075*0,075*3,14</t>
  </si>
  <si>
    <t>0,8*29*0,3</t>
  </si>
  <si>
    <t>-1934091557</t>
  </si>
  <si>
    <t>88,231*1,67 'Přepočtené koeficientem množství</t>
  </si>
  <si>
    <t>-277770127</t>
  </si>
  <si>
    <t>733785298</t>
  </si>
  <si>
    <t>-1968213952</t>
  </si>
  <si>
    <t>101,55*0,02 'Přepočtené koeficientem množství</t>
  </si>
  <si>
    <t>650430772</t>
  </si>
  <si>
    <t>1570926181</t>
  </si>
  <si>
    <t>487289791</t>
  </si>
  <si>
    <t>-1569081049</t>
  </si>
  <si>
    <t>101,55*0,015 'Přepočtené koeficientem množství</t>
  </si>
  <si>
    <t>38200000R</t>
  </si>
  <si>
    <t xml:space="preserve">Osazení čerpací šachty </t>
  </si>
  <si>
    <t>982640053</t>
  </si>
  <si>
    <t>562000R0</t>
  </si>
  <si>
    <t>čerpací šachta včetně vystrojení a poklopu</t>
  </si>
  <si>
    <t>1609267415</t>
  </si>
  <si>
    <t>-520813302</t>
  </si>
  <si>
    <t>0,8*237,4*0,1</t>
  </si>
  <si>
    <t>0,8*29*0,1</t>
  </si>
  <si>
    <t>0,93*0,93*3,14*0,2"ČŠ</t>
  </si>
  <si>
    <t>193503556</t>
  </si>
  <si>
    <t>6+1</t>
  </si>
  <si>
    <t>-1295399789</t>
  </si>
  <si>
    <t>-76731448</t>
  </si>
  <si>
    <t>930107668</t>
  </si>
  <si>
    <t>1405638202</t>
  </si>
  <si>
    <t>1068952102</t>
  </si>
  <si>
    <t>"podklad pod ČŠ"0,55*0,55*3,14*0,15</t>
  </si>
  <si>
    <t>1456866390</t>
  </si>
  <si>
    <t>-1420767229</t>
  </si>
  <si>
    <t>1236012324</t>
  </si>
  <si>
    <t>-523564590</t>
  </si>
  <si>
    <t>(1,6+2)*174,1</t>
  </si>
  <si>
    <t>-14238627</t>
  </si>
  <si>
    <t>996122524</t>
  </si>
  <si>
    <t>871185201</t>
  </si>
  <si>
    <t>Montáž kanalizačního potrubí z PE SDR11 otevřený výkop svařovaných elektrotvarovkou d 40x3,7 mm</t>
  </si>
  <si>
    <t>587646229</t>
  </si>
  <si>
    <t>https://podminky.urs.cz/item/CS_URS_2025_02/871185201</t>
  </si>
  <si>
    <t>28613422</t>
  </si>
  <si>
    <t>potrubí kanalizační jednovrstvé PE100 RC SDR11 40x3,7mm</t>
  </si>
  <si>
    <t>-591854680</t>
  </si>
  <si>
    <t>29*1,015 'Přepočtené koeficientem množství</t>
  </si>
  <si>
    <t>871313123</t>
  </si>
  <si>
    <t>Montáž kanalizačního potrubí hladkého plnostěnného SN 12 z PVC-U DN 160</t>
  </si>
  <si>
    <t>2087295723</t>
  </si>
  <si>
    <t>https://podminky.urs.cz/item/CS_URS_2025_02/871313123</t>
  </si>
  <si>
    <t>28612005</t>
  </si>
  <si>
    <t>trubka kanalizační PVC plnostěnná třívrstvá DN 160x6000mm SN12</t>
  </si>
  <si>
    <t>-11239175</t>
  </si>
  <si>
    <t>240,4*1,03 'Přepočtené koeficientem množství</t>
  </si>
  <si>
    <t>877175210</t>
  </si>
  <si>
    <t>Montáž elektrokolen 45° na kanalizačním potrubí z PE trub d 40</t>
  </si>
  <si>
    <t>1869252103</t>
  </si>
  <si>
    <t>https://podminky.urs.cz/item/CS_URS_2025_02/877175210</t>
  </si>
  <si>
    <t>28614944</t>
  </si>
  <si>
    <t>elektrokoleno 45° PE 100 PN16 D 40mm</t>
  </si>
  <si>
    <t>118454479</t>
  </si>
  <si>
    <t>877310310</t>
  </si>
  <si>
    <t>Montáž kolen na kanalizačním potrubí z PP nebo tvrdého PVC-U trub hladkých plnostěnných DN 150</t>
  </si>
  <si>
    <t>-1110082333</t>
  </si>
  <si>
    <t>https://podminky.urs.cz/item/CS_URS_2025_02/877310310</t>
  </si>
  <si>
    <t>"stoka A"16</t>
  </si>
  <si>
    <t>"stoka A-2"5</t>
  </si>
  <si>
    <t>6*2"etáž</t>
  </si>
  <si>
    <t>28651200</t>
  </si>
  <si>
    <t>koleno kanalizační PVC-U plnostěnné 160x15°</t>
  </si>
  <si>
    <t>-281260772</t>
  </si>
  <si>
    <t>28611363</t>
  </si>
  <si>
    <t>koleno kanalizační PVC KG 160x87°</t>
  </si>
  <si>
    <t>137355869</t>
  </si>
  <si>
    <t>877310330</t>
  </si>
  <si>
    <t>Montáž spojek na kanalizačním potrubí z PP nebo tvrdého PVC-U trub hladkých plnostěnných DN 150</t>
  </si>
  <si>
    <t>-789155741</t>
  </si>
  <si>
    <t>https://podminky.urs.cz/item/CS_URS_2025_02/877310330</t>
  </si>
  <si>
    <t>28651082</t>
  </si>
  <si>
    <t>vložka šachtová kanalizační PVC-U jednovrstvá s rázovou odolností DN 160</t>
  </si>
  <si>
    <t>-1016422527</t>
  </si>
  <si>
    <t>877360320</t>
  </si>
  <si>
    <t>Montáž odboček na kanalizačním potrubí z PP nebo tvrdého PVC-U trub hladkých plnostěnných DN 250</t>
  </si>
  <si>
    <t>33154102</t>
  </si>
  <si>
    <t>https://podminky.urs.cz/item/CS_URS_2025_02/877360320</t>
  </si>
  <si>
    <t>28651218</t>
  </si>
  <si>
    <t>odbočka kanalizační PVC-U plnostěnná DN 250/160/45°</t>
  </si>
  <si>
    <t>-1666858841</t>
  </si>
  <si>
    <t>1647494473</t>
  </si>
  <si>
    <t>861439320</t>
  </si>
  <si>
    <t>-304598845</t>
  </si>
  <si>
    <t>-548018779</t>
  </si>
  <si>
    <t>-167203426</t>
  </si>
  <si>
    <t>7+7+3+4</t>
  </si>
  <si>
    <t>-21201667</t>
  </si>
  <si>
    <t>349207891</t>
  </si>
  <si>
    <t>1079401484</t>
  </si>
  <si>
    <t>-1391403638</t>
  </si>
  <si>
    <t>-897772538</t>
  </si>
  <si>
    <t>-236514599</t>
  </si>
  <si>
    <t>92174872</t>
  </si>
  <si>
    <t>-724468223</t>
  </si>
  <si>
    <t>894812311</t>
  </si>
  <si>
    <t>Revizní a čistící šachta z PP typ DN 600/160 šachtové dno průtočné</t>
  </si>
  <si>
    <t>667710434</t>
  </si>
  <si>
    <t>https://podminky.urs.cz/item/CS_URS_2025_02/894812311</t>
  </si>
  <si>
    <t>894812332</t>
  </si>
  <si>
    <t>Revizní a čistící šachta z PP DN 600 šachtová roura korugovaná světlé hloubky 2000 mm</t>
  </si>
  <si>
    <t>506642154</t>
  </si>
  <si>
    <t>https://podminky.urs.cz/item/CS_URS_2025_02/894812332</t>
  </si>
  <si>
    <t>894812339</t>
  </si>
  <si>
    <t>Příplatek k rourám revizní a čistící šachty z PP DN 600 za uříznutí šachtové roury</t>
  </si>
  <si>
    <t>1216223251</t>
  </si>
  <si>
    <t>https://podminky.urs.cz/item/CS_URS_2025_02/894812339</t>
  </si>
  <si>
    <t>894812376</t>
  </si>
  <si>
    <t>Revizní a čistící šachta z PP DN 600 poklop litinový pro třídu zatížení D400 s betonovým prstencem</t>
  </si>
  <si>
    <t>-673635503</t>
  </si>
  <si>
    <t>https://podminky.urs.cz/item/CS_URS_2025_02/894812376</t>
  </si>
  <si>
    <t>1487044371</t>
  </si>
  <si>
    <t>-938028455</t>
  </si>
  <si>
    <t>16611043</t>
  </si>
  <si>
    <t>-524853570</t>
  </si>
  <si>
    <t>376304336</t>
  </si>
  <si>
    <t>1941183461</t>
  </si>
  <si>
    <t>1106856393</t>
  </si>
  <si>
    <t>-1305872335</t>
  </si>
  <si>
    <t>236,08*2 'Přepočtené koeficientem množství</t>
  </si>
  <si>
    <t>471899048</t>
  </si>
  <si>
    <t>-504186690</t>
  </si>
  <si>
    <t>1*174,1*0,44</t>
  </si>
  <si>
    <t>394514724</t>
  </si>
  <si>
    <t>2*174,1*0,098</t>
  </si>
  <si>
    <t>1,6*174,1*0,45</t>
  </si>
  <si>
    <t>-93444134</t>
  </si>
  <si>
    <t>VRN - Vedlejší a ostatní rozpočtové náklady</t>
  </si>
  <si>
    <t xml:space="preserve">    VRN1 - Průzkumné, zeměměřičské a projektové práce</t>
  </si>
  <si>
    <t xml:space="preserve">    VRN4 - Inženýrská činnost</t>
  </si>
  <si>
    <t xml:space="preserve">    VRN7 - Provozní vlivy</t>
  </si>
  <si>
    <t>VRN1</t>
  </si>
  <si>
    <t>Průzkumné, zeměměřičské a projektové práce</t>
  </si>
  <si>
    <t>011103000</t>
  </si>
  <si>
    <t>Geotechnický průzkum</t>
  </si>
  <si>
    <t>Kč</t>
  </si>
  <si>
    <t>739117260</t>
  </si>
  <si>
    <t>https://podminky.urs.cz/item/CS_URS_2025_02/011103000</t>
  </si>
  <si>
    <t>012164000</t>
  </si>
  <si>
    <t>Vytyčení a zaměření inženýrských sítí</t>
  </si>
  <si>
    <t>-521065641</t>
  </si>
  <si>
    <t>https://podminky.urs.cz/item/CS_URS_2025_02/012164000</t>
  </si>
  <si>
    <t>012344000</t>
  </si>
  <si>
    <t>Vytyčovací práce</t>
  </si>
  <si>
    <t>-1086538894</t>
  </si>
  <si>
    <t>https://podminky.urs.cz/item/CS_URS_2025_02/012344000</t>
  </si>
  <si>
    <t>012444000</t>
  </si>
  <si>
    <t>Geodetické měření skutečného provedení stavby</t>
  </si>
  <si>
    <t>-1626323875</t>
  </si>
  <si>
    <t>https://podminky.urs.cz/item/CS_URS_2025_02/012444000</t>
  </si>
  <si>
    <t>013254000</t>
  </si>
  <si>
    <t>Dokumentace skutečného provedení stavby</t>
  </si>
  <si>
    <t>968981052</t>
  </si>
  <si>
    <t>https://podminky.urs.cz/item/CS_URS_2025_02/013254000</t>
  </si>
  <si>
    <t>-583131348</t>
  </si>
  <si>
    <t>034002000</t>
  </si>
  <si>
    <t>Zabezpečení staveniště</t>
  </si>
  <si>
    <t>-270280091</t>
  </si>
  <si>
    <t>https://podminky.urs.cz/item/CS_URS_2025_02/034002000</t>
  </si>
  <si>
    <t>034503000</t>
  </si>
  <si>
    <t>Informační tabule na staveništi</t>
  </si>
  <si>
    <t>-1071698780</t>
  </si>
  <si>
    <t>https://podminky.urs.cz/item/CS_URS_2025_02/034503000</t>
  </si>
  <si>
    <t>035103000</t>
  </si>
  <si>
    <t>Pronájem ploch</t>
  </si>
  <si>
    <t>882758253</t>
  </si>
  <si>
    <t>https://podminky.urs.cz/item/CS_URS_2025_02/035103000</t>
  </si>
  <si>
    <t>039203000</t>
  </si>
  <si>
    <t>Úprava terénu po zrušení zařízení staveniště</t>
  </si>
  <si>
    <t>1419544702</t>
  </si>
  <si>
    <t>https://podminky.urs.cz/item/CS_URS_2025_02/039203000</t>
  </si>
  <si>
    <t>VRN4</t>
  </si>
  <si>
    <t>Inženýrská činnost</t>
  </si>
  <si>
    <t>041414000</t>
  </si>
  <si>
    <t>Plán BOZP</t>
  </si>
  <si>
    <t>-699398775</t>
  </si>
  <si>
    <t>https://podminky.urs.cz/item/CS_URS_2025_02/041414000</t>
  </si>
  <si>
    <t>041424000</t>
  </si>
  <si>
    <t>Koordinátor BOZP</t>
  </si>
  <si>
    <t>kpl</t>
  </si>
  <si>
    <t>-1108427032</t>
  </si>
  <si>
    <t>https://podminky.urs.cz/item/CS_URS_2025_02/041424000</t>
  </si>
  <si>
    <t>043002000</t>
  </si>
  <si>
    <t>Zkoušky a ostatní měření</t>
  </si>
  <si>
    <t>938209796</t>
  </si>
  <si>
    <t>https://podminky.urs.cz/item/CS_URS_2025_02/043002000</t>
  </si>
  <si>
    <t>043154000</t>
  </si>
  <si>
    <t>Zkoušky hutnicí</t>
  </si>
  <si>
    <t>1416089947</t>
  </si>
  <si>
    <t>https://podminky.urs.cz/item/CS_URS_2025_02/043154000</t>
  </si>
  <si>
    <t>043224000</t>
  </si>
  <si>
    <t>Bezpečnostní měření a monitoring celkem</t>
  </si>
  <si>
    <t>1584177561</t>
  </si>
  <si>
    <t>https://podminky.urs.cz/item/CS_URS_2025_02/043224000</t>
  </si>
  <si>
    <t>045203000</t>
  </si>
  <si>
    <t>Kompletační činnost</t>
  </si>
  <si>
    <t>-919183323</t>
  </si>
  <si>
    <t>https://podminky.urs.cz/item/CS_URS_2025_02/045203000</t>
  </si>
  <si>
    <t>045303000</t>
  </si>
  <si>
    <t>Koordinační činnost</t>
  </si>
  <si>
    <t>-120145421</t>
  </si>
  <si>
    <t>https://podminky.urs.cz/item/CS_URS_2025_02/045303000</t>
  </si>
  <si>
    <t>VRN7</t>
  </si>
  <si>
    <t>Provozní vlivy</t>
  </si>
  <si>
    <t>072103000</t>
  </si>
  <si>
    <t>Silniční provoz - projednání DIO a zajištění DIR</t>
  </si>
  <si>
    <t>414819359</t>
  </si>
  <si>
    <t>https://podminky.urs.cz/item/CS_URS_2025_02/072103000</t>
  </si>
  <si>
    <t>072203000</t>
  </si>
  <si>
    <t>Silniční provoz - zajištění DIO (dopravní značení)</t>
  </si>
  <si>
    <t>366376601</t>
  </si>
  <si>
    <t>https://podminky.urs.cz/item/CS_URS_2025_02/072203000</t>
  </si>
  <si>
    <t>091503000</t>
  </si>
  <si>
    <t>Náklady související s publikační činností</t>
  </si>
  <si>
    <t>1035819818</t>
  </si>
  <si>
    <t>https://podminky.urs.cz/item/CS_URS_2025_02/091503000</t>
  </si>
  <si>
    <t>091503001</t>
  </si>
  <si>
    <t>Náklady související s výrobou a instalací pamětní desky</t>
  </si>
  <si>
    <t>-1405215038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</si>
</sst>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24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9" fillId="0" borderId="22" xfId="0" applyFont="1" applyBorder="1" applyAlignment="1" applyProtection="1">
      <alignment horizontal="center" vertical="center"/>
      <protection locked="0"/>
    </xf>
    <xf numFmtId="49" fontId="39" fillId="0" borderId="22" xfId="0" applyNumberFormat="1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  <xf numFmtId="4" fontId="39" fillId="3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  <protection locked="0"/>
    </xf>
    <xf numFmtId="0" fontId="40" fillId="0" borderId="3" xfId="0" applyFont="1" applyBorder="1" applyAlignment="1">
      <alignment vertical="center"/>
    </xf>
    <xf numFmtId="0" fontId="39" fillId="3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calcChain" Target="calcChain.xml" /><Relationship Id="rId1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07344" TargetMode="External" /><Relationship Id="rId3" Type="http://schemas.openxmlformats.org/officeDocument/2006/relationships/hyperlink" Target="https://podminky.urs.cz/item/CS_URS_2025_02/115101201" TargetMode="External" /><Relationship Id="rId4" Type="http://schemas.openxmlformats.org/officeDocument/2006/relationships/hyperlink" Target="https://podminky.urs.cz/item/CS_URS_2025_02/115101301" TargetMode="External" /><Relationship Id="rId5" Type="http://schemas.openxmlformats.org/officeDocument/2006/relationships/hyperlink" Target="https://podminky.urs.cz/item/CS_URS_2025_02/119003131" TargetMode="External" /><Relationship Id="rId6" Type="http://schemas.openxmlformats.org/officeDocument/2006/relationships/hyperlink" Target="https://podminky.urs.cz/item/CS_URS_2025_02/119003132" TargetMode="External" /><Relationship Id="rId7" Type="http://schemas.openxmlformats.org/officeDocument/2006/relationships/hyperlink" Target="https://podminky.urs.cz/item/CS_URS_2025_02/119003215" TargetMode="External" /><Relationship Id="rId8" Type="http://schemas.openxmlformats.org/officeDocument/2006/relationships/hyperlink" Target="https://podminky.urs.cz/item/CS_URS_2025_02/119003216" TargetMode="External" /><Relationship Id="rId9" Type="http://schemas.openxmlformats.org/officeDocument/2006/relationships/hyperlink" Target="https://podminky.urs.cz/item/CS_URS_2025_02/121151103" TargetMode="External" /><Relationship Id="rId10" Type="http://schemas.openxmlformats.org/officeDocument/2006/relationships/hyperlink" Target="https://podminky.urs.cz/item/CS_URS_2025_02/131251204" TargetMode="External" /><Relationship Id="rId11" Type="http://schemas.openxmlformats.org/officeDocument/2006/relationships/hyperlink" Target="https://podminky.urs.cz/item/CS_URS_2025_02/141721211" TargetMode="External" /><Relationship Id="rId12" Type="http://schemas.openxmlformats.org/officeDocument/2006/relationships/hyperlink" Target="https://podminky.urs.cz/item/CS_URS_2025_02/141721214" TargetMode="External" /><Relationship Id="rId13" Type="http://schemas.openxmlformats.org/officeDocument/2006/relationships/hyperlink" Target="https://podminky.urs.cz/item/CS_URS_2025_02/151101101" TargetMode="External" /><Relationship Id="rId14" Type="http://schemas.openxmlformats.org/officeDocument/2006/relationships/hyperlink" Target="https://podminky.urs.cz/item/CS_URS_2025_02/151101102" TargetMode="External" /><Relationship Id="rId15" Type="http://schemas.openxmlformats.org/officeDocument/2006/relationships/hyperlink" Target="https://podminky.urs.cz/item/CS_URS_2025_02/151101111" TargetMode="External" /><Relationship Id="rId16" Type="http://schemas.openxmlformats.org/officeDocument/2006/relationships/hyperlink" Target="https://podminky.urs.cz/item/CS_URS_2025_02/151101112" TargetMode="External" /><Relationship Id="rId17" Type="http://schemas.openxmlformats.org/officeDocument/2006/relationships/hyperlink" Target="https://podminky.urs.cz/item/CS_URS_2025_02/162751117" TargetMode="External" /><Relationship Id="rId18" Type="http://schemas.openxmlformats.org/officeDocument/2006/relationships/hyperlink" Target="https://podminky.urs.cz/item/CS_URS_2025_02/16715110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74151101" TargetMode="External" /><Relationship Id="rId21" Type="http://schemas.openxmlformats.org/officeDocument/2006/relationships/hyperlink" Target="https://podminky.urs.cz/item/CS_URS_2025_02/175151101" TargetMode="External" /><Relationship Id="rId22" Type="http://schemas.openxmlformats.org/officeDocument/2006/relationships/hyperlink" Target="https://podminky.urs.cz/item/CS_URS_2025_02/181351003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1951111" TargetMode="External" /><Relationship Id="rId25" Type="http://schemas.openxmlformats.org/officeDocument/2006/relationships/hyperlink" Target="https://podminky.urs.cz/item/CS_URS_2025_02/181951112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310001101" TargetMode="External" /><Relationship Id="rId29" Type="http://schemas.openxmlformats.org/officeDocument/2006/relationships/hyperlink" Target="https://podminky.urs.cz/item/CS_URS_2025_02/382122121" TargetMode="External" /><Relationship Id="rId30" Type="http://schemas.openxmlformats.org/officeDocument/2006/relationships/hyperlink" Target="https://podminky.urs.cz/item/CS_URS_2025_02/382122311" TargetMode="External" /><Relationship Id="rId31" Type="http://schemas.openxmlformats.org/officeDocument/2006/relationships/hyperlink" Target="https://podminky.urs.cz/item/CS_URS_2025_02/451541111" TargetMode="External" /><Relationship Id="rId32" Type="http://schemas.openxmlformats.org/officeDocument/2006/relationships/hyperlink" Target="https://podminky.urs.cz/item/CS_URS_2025_02/451573111" TargetMode="External" /><Relationship Id="rId33" Type="http://schemas.openxmlformats.org/officeDocument/2006/relationships/hyperlink" Target="https://podminky.urs.cz/item/CS_URS_2025_02/452311131" TargetMode="External" /><Relationship Id="rId34" Type="http://schemas.openxmlformats.org/officeDocument/2006/relationships/hyperlink" Target="https://podminky.urs.cz/item/CS_URS_2025_02/452313131" TargetMode="External" /><Relationship Id="rId35" Type="http://schemas.openxmlformats.org/officeDocument/2006/relationships/hyperlink" Target="https://podminky.urs.cz/item/CS_URS_2025_02/452353111" TargetMode="External" /><Relationship Id="rId36" Type="http://schemas.openxmlformats.org/officeDocument/2006/relationships/hyperlink" Target="https://podminky.urs.cz/item/CS_URS_2025_02/452353112" TargetMode="External" /><Relationship Id="rId37" Type="http://schemas.openxmlformats.org/officeDocument/2006/relationships/hyperlink" Target="https://podminky.urs.cz/item/CS_URS_2025_02/452386121" TargetMode="External" /><Relationship Id="rId38" Type="http://schemas.openxmlformats.org/officeDocument/2006/relationships/hyperlink" Target="https://podminky.urs.cz/item/CS_URS_2025_02/564871016" TargetMode="External" /><Relationship Id="rId39" Type="http://schemas.openxmlformats.org/officeDocument/2006/relationships/hyperlink" Target="https://podminky.urs.cz/item/CS_URS_2025_02/565175011" TargetMode="External" /><Relationship Id="rId40" Type="http://schemas.openxmlformats.org/officeDocument/2006/relationships/hyperlink" Target="https://podminky.urs.cz/item/CS_URS_2025_02/573111111" TargetMode="External" /><Relationship Id="rId41" Type="http://schemas.openxmlformats.org/officeDocument/2006/relationships/hyperlink" Target="https://podminky.urs.cz/item/CS_URS_2025_02/573211107" TargetMode="External" /><Relationship Id="rId42" Type="http://schemas.openxmlformats.org/officeDocument/2006/relationships/hyperlink" Target="https://podminky.urs.cz/item/CS_URS_2025_02/577144111" TargetMode="External" /><Relationship Id="rId43" Type="http://schemas.openxmlformats.org/officeDocument/2006/relationships/hyperlink" Target="https://podminky.urs.cz/item/CS_URS_2025_02/577145111" TargetMode="External" /><Relationship Id="rId44" Type="http://schemas.openxmlformats.org/officeDocument/2006/relationships/hyperlink" Target="https://podminky.urs.cz/item/CS_URS_2025_02/850315121" TargetMode="External" /><Relationship Id="rId45" Type="http://schemas.openxmlformats.org/officeDocument/2006/relationships/hyperlink" Target="https://podminky.urs.cz/item/CS_URS_2025_02/857242122" TargetMode="External" /><Relationship Id="rId46" Type="http://schemas.openxmlformats.org/officeDocument/2006/relationships/hyperlink" Target="https://podminky.urs.cz/item/CS_URS_2025_02/857242192" TargetMode="External" /><Relationship Id="rId47" Type="http://schemas.openxmlformats.org/officeDocument/2006/relationships/hyperlink" Target="https://podminky.urs.cz/item/CS_URS_2025_02/857244122" TargetMode="External" /><Relationship Id="rId48" Type="http://schemas.openxmlformats.org/officeDocument/2006/relationships/hyperlink" Target="https://podminky.urs.cz/item/CS_URS_2025_02/857244192" TargetMode="External" /><Relationship Id="rId49" Type="http://schemas.openxmlformats.org/officeDocument/2006/relationships/hyperlink" Target="https://podminky.urs.cz/item/CS_URS_2025_02/857312122" TargetMode="External" /><Relationship Id="rId50" Type="http://schemas.openxmlformats.org/officeDocument/2006/relationships/hyperlink" Target="https://podminky.urs.cz/item/CS_URS_2025_02/857314122" TargetMode="External" /><Relationship Id="rId51" Type="http://schemas.openxmlformats.org/officeDocument/2006/relationships/hyperlink" Target="https://podminky.urs.cz/item/CS_URS_2025_02/871241211" TargetMode="External" /><Relationship Id="rId52" Type="http://schemas.openxmlformats.org/officeDocument/2006/relationships/hyperlink" Target="https://podminky.urs.cz/item/CS_URS_2025_02/871321211" TargetMode="External" /><Relationship Id="rId53" Type="http://schemas.openxmlformats.org/officeDocument/2006/relationships/hyperlink" Target="https://podminky.urs.cz/item/CS_URS_2025_02/877241110" TargetMode="External" /><Relationship Id="rId54" Type="http://schemas.openxmlformats.org/officeDocument/2006/relationships/hyperlink" Target="https://podminky.urs.cz/item/CS_URS_2025_02/877241201" TargetMode="External" /><Relationship Id="rId55" Type="http://schemas.openxmlformats.org/officeDocument/2006/relationships/hyperlink" Target="https://podminky.urs.cz/item/CS_URS_2025_02/877321201" TargetMode="External" /><Relationship Id="rId56" Type="http://schemas.openxmlformats.org/officeDocument/2006/relationships/hyperlink" Target="https://podminky.urs.cz/item/CS_URS_2025_02/891181222" TargetMode="External" /><Relationship Id="rId57" Type="http://schemas.openxmlformats.org/officeDocument/2006/relationships/hyperlink" Target="https://podminky.urs.cz/item/CS_URS_2025_02/891212312" TargetMode="External" /><Relationship Id="rId58" Type="http://schemas.openxmlformats.org/officeDocument/2006/relationships/hyperlink" Target="https://podminky.urs.cz/item/CS_URS_2025_02/891241112" TargetMode="External" /><Relationship Id="rId59" Type="http://schemas.openxmlformats.org/officeDocument/2006/relationships/hyperlink" Target="https://podminky.urs.cz/item/CS_URS_2025_02/891247112" TargetMode="External" /><Relationship Id="rId60" Type="http://schemas.openxmlformats.org/officeDocument/2006/relationships/hyperlink" Target="https://podminky.urs.cz/item/CS_URS_2025_02/891311222" TargetMode="External" /><Relationship Id="rId61" Type="http://schemas.openxmlformats.org/officeDocument/2006/relationships/hyperlink" Target="https://podminky.urs.cz/item/CS_URS_2025_02/891319951" TargetMode="External" /><Relationship Id="rId62" Type="http://schemas.openxmlformats.org/officeDocument/2006/relationships/hyperlink" Target="https://podminky.urs.cz/item/CS_URS_2025_02/892241111" TargetMode="External" /><Relationship Id="rId63" Type="http://schemas.openxmlformats.org/officeDocument/2006/relationships/hyperlink" Target="https://podminky.urs.cz/item/CS_URS_2025_02/892273122" TargetMode="External" /><Relationship Id="rId64" Type="http://schemas.openxmlformats.org/officeDocument/2006/relationships/hyperlink" Target="https://podminky.urs.cz/item/CS_URS_2025_02/892351111" TargetMode="External" /><Relationship Id="rId65" Type="http://schemas.openxmlformats.org/officeDocument/2006/relationships/hyperlink" Target="https://podminky.urs.cz/item/CS_URS_2025_02/892353122" TargetMode="External" /><Relationship Id="rId66" Type="http://schemas.openxmlformats.org/officeDocument/2006/relationships/hyperlink" Target="https://podminky.urs.cz/item/CS_URS_2025_02/899104112" TargetMode="External" /><Relationship Id="rId67" Type="http://schemas.openxmlformats.org/officeDocument/2006/relationships/hyperlink" Target="https://podminky.urs.cz/item/CS_URS_2025_02/899401112" TargetMode="External" /><Relationship Id="rId68" Type="http://schemas.openxmlformats.org/officeDocument/2006/relationships/hyperlink" Target="https://podminky.urs.cz/item/CS_URS_2025_02/899401113" TargetMode="External" /><Relationship Id="rId69" Type="http://schemas.openxmlformats.org/officeDocument/2006/relationships/hyperlink" Target="https://podminky.urs.cz/item/CS_URS_2025_02/899501221" TargetMode="External" /><Relationship Id="rId70" Type="http://schemas.openxmlformats.org/officeDocument/2006/relationships/hyperlink" Target="https://podminky.urs.cz/item/CS_URS_2025_02/899712111" TargetMode="External" /><Relationship Id="rId71" Type="http://schemas.openxmlformats.org/officeDocument/2006/relationships/hyperlink" Target="https://podminky.urs.cz/item/CS_URS_2025_02/899722114" TargetMode="External" /><Relationship Id="rId72" Type="http://schemas.openxmlformats.org/officeDocument/2006/relationships/hyperlink" Target="https://podminky.urs.cz/item/CS_URS_2025_02/919732211" TargetMode="External" /><Relationship Id="rId73" Type="http://schemas.openxmlformats.org/officeDocument/2006/relationships/hyperlink" Target="https://podminky.urs.cz/item/CS_URS_2025_02/919735113" TargetMode="External" /><Relationship Id="rId74" Type="http://schemas.openxmlformats.org/officeDocument/2006/relationships/hyperlink" Target="https://podminky.urs.cz/item/CS_URS_2025_02/997221551" TargetMode="External" /><Relationship Id="rId75" Type="http://schemas.openxmlformats.org/officeDocument/2006/relationships/hyperlink" Target="https://podminky.urs.cz/item/CS_URS_2025_02/997221559" TargetMode="External" /><Relationship Id="rId76" Type="http://schemas.openxmlformats.org/officeDocument/2006/relationships/hyperlink" Target="https://podminky.urs.cz/item/CS_URS_2025_02/997221611" TargetMode="External" /><Relationship Id="rId77" Type="http://schemas.openxmlformats.org/officeDocument/2006/relationships/hyperlink" Target="https://podminky.urs.cz/item/CS_URS_2025_02/997221873" TargetMode="External" /><Relationship Id="rId78" Type="http://schemas.openxmlformats.org/officeDocument/2006/relationships/hyperlink" Target="https://podminky.urs.cz/item/CS_URS_2025_02/997221875" TargetMode="External" /><Relationship Id="rId79" Type="http://schemas.openxmlformats.org/officeDocument/2006/relationships/hyperlink" Target="https://podminky.urs.cz/item/CS_URS_2025_02/998276101" TargetMode="External" /><Relationship Id="rId80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30001000" TargetMode="External" /><Relationship Id="rId2" Type="http://schemas.openxmlformats.org/officeDocument/2006/relationships/hyperlink" Target="https://podminky.urs.cz/item/CS_URS_2025_02/094002000" TargetMode="External" /><Relationship Id="rId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3107344" TargetMode="External" /><Relationship Id="rId3" Type="http://schemas.openxmlformats.org/officeDocument/2006/relationships/hyperlink" Target="https://podminky.urs.cz/item/CS_URS_2025_02/115101201" TargetMode="External" /><Relationship Id="rId4" Type="http://schemas.openxmlformats.org/officeDocument/2006/relationships/hyperlink" Target="https://podminky.urs.cz/item/CS_URS_2025_02/115101301" TargetMode="External" /><Relationship Id="rId5" Type="http://schemas.openxmlformats.org/officeDocument/2006/relationships/hyperlink" Target="https://podminky.urs.cz/item/CS_URS_2025_02/119003131" TargetMode="External" /><Relationship Id="rId6" Type="http://schemas.openxmlformats.org/officeDocument/2006/relationships/hyperlink" Target="https://podminky.urs.cz/item/CS_URS_2025_02/119003132" TargetMode="External" /><Relationship Id="rId7" Type="http://schemas.openxmlformats.org/officeDocument/2006/relationships/hyperlink" Target="https://podminky.urs.cz/item/CS_URS_2025_02/119003215" TargetMode="External" /><Relationship Id="rId8" Type="http://schemas.openxmlformats.org/officeDocument/2006/relationships/hyperlink" Target="https://podminky.urs.cz/item/CS_URS_2025_02/119003216" TargetMode="External" /><Relationship Id="rId9" Type="http://schemas.openxmlformats.org/officeDocument/2006/relationships/hyperlink" Target="https://podminky.urs.cz/item/CS_URS_2025_02/121151113" TargetMode="External" /><Relationship Id="rId10" Type="http://schemas.openxmlformats.org/officeDocument/2006/relationships/hyperlink" Target="https://podminky.urs.cz/item/CS_URS_2025_02/132254204" TargetMode="External" /><Relationship Id="rId11" Type="http://schemas.openxmlformats.org/officeDocument/2006/relationships/hyperlink" Target="https://podminky.urs.cz/item/CS_URS_2025_02/151101102" TargetMode="External" /><Relationship Id="rId12" Type="http://schemas.openxmlformats.org/officeDocument/2006/relationships/hyperlink" Target="https://podminky.urs.cz/item/CS_URS_2025_02/151101112" TargetMode="External" /><Relationship Id="rId13" Type="http://schemas.openxmlformats.org/officeDocument/2006/relationships/hyperlink" Target="https://podminky.urs.cz/item/CS_URS_2025_02/162751117" TargetMode="External" /><Relationship Id="rId14" Type="http://schemas.openxmlformats.org/officeDocument/2006/relationships/hyperlink" Target="https://podminky.urs.cz/item/CS_URS_2025_02/167151111" TargetMode="External" /><Relationship Id="rId15" Type="http://schemas.openxmlformats.org/officeDocument/2006/relationships/hyperlink" Target="https://podminky.urs.cz/item/CS_URS_2025_02/171201231" TargetMode="External" /><Relationship Id="rId16" Type="http://schemas.openxmlformats.org/officeDocument/2006/relationships/hyperlink" Target="https://podminky.urs.cz/item/CS_URS_2025_02/17415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81351103" TargetMode="External" /><Relationship Id="rId19" Type="http://schemas.openxmlformats.org/officeDocument/2006/relationships/hyperlink" Target="https://podminky.urs.cz/item/CS_URS_2025_02/181411131" TargetMode="External" /><Relationship Id="rId20" Type="http://schemas.openxmlformats.org/officeDocument/2006/relationships/hyperlink" Target="https://podminky.urs.cz/item/CS_URS_2025_02/181951111" TargetMode="External" /><Relationship Id="rId21" Type="http://schemas.openxmlformats.org/officeDocument/2006/relationships/hyperlink" Target="https://podminky.urs.cz/item/CS_URS_2025_02/181951112" TargetMode="External" /><Relationship Id="rId22" Type="http://schemas.openxmlformats.org/officeDocument/2006/relationships/hyperlink" Target="https://podminky.urs.cz/item/CS_URS_2025_02/185803111" TargetMode="External" /><Relationship Id="rId23" Type="http://schemas.openxmlformats.org/officeDocument/2006/relationships/hyperlink" Target="https://podminky.urs.cz/item/CS_URS_2025_02/185804312" TargetMode="External" /><Relationship Id="rId24" Type="http://schemas.openxmlformats.org/officeDocument/2006/relationships/hyperlink" Target="https://podminky.urs.cz/item/CS_URS_2025_02/451573111" TargetMode="External" /><Relationship Id="rId25" Type="http://schemas.openxmlformats.org/officeDocument/2006/relationships/hyperlink" Target="https://podminky.urs.cz/item/CS_URS_2025_02/452112111" TargetMode="External" /><Relationship Id="rId26" Type="http://schemas.openxmlformats.org/officeDocument/2006/relationships/hyperlink" Target="https://podminky.urs.cz/item/CS_URS_2025_02/452112121" TargetMode="External" /><Relationship Id="rId27" Type="http://schemas.openxmlformats.org/officeDocument/2006/relationships/hyperlink" Target="https://podminky.urs.cz/item/CS_URS_2025_02/452311121" TargetMode="External" /><Relationship Id="rId28" Type="http://schemas.openxmlformats.org/officeDocument/2006/relationships/hyperlink" Target="https://podminky.urs.cz/item/CS_URS_2025_02/564871016" TargetMode="External" /><Relationship Id="rId29" Type="http://schemas.openxmlformats.org/officeDocument/2006/relationships/hyperlink" Target="https://podminky.urs.cz/item/CS_URS_2025_02/565175011" TargetMode="External" /><Relationship Id="rId30" Type="http://schemas.openxmlformats.org/officeDocument/2006/relationships/hyperlink" Target="https://podminky.urs.cz/item/CS_URS_2025_02/573111111" TargetMode="External" /><Relationship Id="rId31" Type="http://schemas.openxmlformats.org/officeDocument/2006/relationships/hyperlink" Target="https://podminky.urs.cz/item/CS_URS_2025_02/573211107" TargetMode="External" /><Relationship Id="rId32" Type="http://schemas.openxmlformats.org/officeDocument/2006/relationships/hyperlink" Target="https://podminky.urs.cz/item/CS_URS_2025_02/577144111" TargetMode="External" /><Relationship Id="rId33" Type="http://schemas.openxmlformats.org/officeDocument/2006/relationships/hyperlink" Target="https://podminky.urs.cz/item/CS_URS_2025_02/577145111" TargetMode="External" /><Relationship Id="rId34" Type="http://schemas.openxmlformats.org/officeDocument/2006/relationships/hyperlink" Target="https://podminky.urs.cz/item/CS_URS_2025_02/617633112" TargetMode="External" /><Relationship Id="rId35" Type="http://schemas.openxmlformats.org/officeDocument/2006/relationships/hyperlink" Target="https://podminky.urs.cz/item/CS_URS_2025_02/627633112" TargetMode="External" /><Relationship Id="rId36" Type="http://schemas.openxmlformats.org/officeDocument/2006/relationships/hyperlink" Target="https://podminky.urs.cz/item/CS_URS_2025_02/871363123" TargetMode="External" /><Relationship Id="rId37" Type="http://schemas.openxmlformats.org/officeDocument/2006/relationships/hyperlink" Target="https://podminky.urs.cz/item/CS_URS_2025_02/877360340" TargetMode="External" /><Relationship Id="rId38" Type="http://schemas.openxmlformats.org/officeDocument/2006/relationships/hyperlink" Target="https://podminky.urs.cz/item/CS_URS_2025_02/892372111" TargetMode="External" /><Relationship Id="rId39" Type="http://schemas.openxmlformats.org/officeDocument/2006/relationships/hyperlink" Target="https://podminky.urs.cz/item/CS_URS_2025_02/892381111" TargetMode="External" /><Relationship Id="rId40" Type="http://schemas.openxmlformats.org/officeDocument/2006/relationships/hyperlink" Target="https://podminky.urs.cz/item/CS_URS_2025_02/894410100" TargetMode="External" /><Relationship Id="rId41" Type="http://schemas.openxmlformats.org/officeDocument/2006/relationships/hyperlink" Target="https://podminky.urs.cz/item/CS_URS_2025_02/894410211" TargetMode="External" /><Relationship Id="rId42" Type="http://schemas.openxmlformats.org/officeDocument/2006/relationships/hyperlink" Target="https://podminky.urs.cz/item/CS_URS_2025_02/894410212" TargetMode="External" /><Relationship Id="rId43" Type="http://schemas.openxmlformats.org/officeDocument/2006/relationships/hyperlink" Target="https://podminky.urs.cz/item/CS_URS_2025_02/894410213" TargetMode="External" /><Relationship Id="rId44" Type="http://schemas.openxmlformats.org/officeDocument/2006/relationships/hyperlink" Target="https://podminky.urs.cz/item/CS_URS_2025_02/894410232" TargetMode="External" /><Relationship Id="rId45" Type="http://schemas.openxmlformats.org/officeDocument/2006/relationships/hyperlink" Target="https://podminky.urs.cz/item/CS_URS_2025_02/899104112" TargetMode="External" /><Relationship Id="rId46" Type="http://schemas.openxmlformats.org/officeDocument/2006/relationships/hyperlink" Target="https://podminky.urs.cz/item/CS_URS_2025_02/919732211" TargetMode="External" /><Relationship Id="rId47" Type="http://schemas.openxmlformats.org/officeDocument/2006/relationships/hyperlink" Target="https://podminky.urs.cz/item/CS_URS_2025_02/919735113" TargetMode="External" /><Relationship Id="rId48" Type="http://schemas.openxmlformats.org/officeDocument/2006/relationships/hyperlink" Target="https://podminky.urs.cz/item/CS_URS_2025_02/977151128" TargetMode="External" /><Relationship Id="rId49" Type="http://schemas.openxmlformats.org/officeDocument/2006/relationships/hyperlink" Target="https://podminky.urs.cz/item/CS_URS_2025_02/997221551" TargetMode="External" /><Relationship Id="rId50" Type="http://schemas.openxmlformats.org/officeDocument/2006/relationships/hyperlink" Target="https://podminky.urs.cz/item/CS_URS_2025_02/997221559" TargetMode="External" /><Relationship Id="rId51" Type="http://schemas.openxmlformats.org/officeDocument/2006/relationships/hyperlink" Target="https://podminky.urs.cz/item/CS_URS_2025_02/997221611" TargetMode="External" /><Relationship Id="rId52" Type="http://schemas.openxmlformats.org/officeDocument/2006/relationships/hyperlink" Target="https://podminky.urs.cz/item/CS_URS_2025_02/997221861" TargetMode="External" /><Relationship Id="rId53" Type="http://schemas.openxmlformats.org/officeDocument/2006/relationships/hyperlink" Target="https://podminky.urs.cz/item/CS_URS_2025_02/997221873" TargetMode="External" /><Relationship Id="rId54" Type="http://schemas.openxmlformats.org/officeDocument/2006/relationships/hyperlink" Target="https://podminky.urs.cz/item/CS_URS_2025_02/997221875" TargetMode="External" /><Relationship Id="rId55" Type="http://schemas.openxmlformats.org/officeDocument/2006/relationships/hyperlink" Target="https://podminky.urs.cz/item/CS_URS_2025_02/998276101" TargetMode="External" /><Relationship Id="rId56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323" TargetMode="External" /><Relationship Id="rId2" Type="http://schemas.openxmlformats.org/officeDocument/2006/relationships/hyperlink" Target="https://podminky.urs.cz/item/CS_URS_2025_02/115101201" TargetMode="External" /><Relationship Id="rId3" Type="http://schemas.openxmlformats.org/officeDocument/2006/relationships/hyperlink" Target="https://podminky.urs.cz/item/CS_URS_2025_02/115101301" TargetMode="External" /><Relationship Id="rId4" Type="http://schemas.openxmlformats.org/officeDocument/2006/relationships/hyperlink" Target="https://podminky.urs.cz/item/CS_URS_2025_02/119003131" TargetMode="External" /><Relationship Id="rId5" Type="http://schemas.openxmlformats.org/officeDocument/2006/relationships/hyperlink" Target="https://podminky.urs.cz/item/CS_URS_2025_02/119003132" TargetMode="External" /><Relationship Id="rId6" Type="http://schemas.openxmlformats.org/officeDocument/2006/relationships/hyperlink" Target="https://podminky.urs.cz/item/CS_URS_2025_02/119003215" TargetMode="External" /><Relationship Id="rId7" Type="http://schemas.openxmlformats.org/officeDocument/2006/relationships/hyperlink" Target="https://podminky.urs.cz/item/CS_URS_2025_02/119003216" TargetMode="External" /><Relationship Id="rId8" Type="http://schemas.openxmlformats.org/officeDocument/2006/relationships/hyperlink" Target="https://podminky.urs.cz/item/CS_URS_2025_02/121151103" TargetMode="External" /><Relationship Id="rId9" Type="http://schemas.openxmlformats.org/officeDocument/2006/relationships/hyperlink" Target="https://podminky.urs.cz/item/CS_URS_2025_02/122251101" TargetMode="External" /><Relationship Id="rId10" Type="http://schemas.openxmlformats.org/officeDocument/2006/relationships/hyperlink" Target="https://podminky.urs.cz/item/CS_URS_2025_02/131213701" TargetMode="External" /><Relationship Id="rId11" Type="http://schemas.openxmlformats.org/officeDocument/2006/relationships/hyperlink" Target="https://podminky.urs.cz/item/CS_URS_2025_02/131251203" TargetMode="External" /><Relationship Id="rId12" Type="http://schemas.openxmlformats.org/officeDocument/2006/relationships/hyperlink" Target="https://podminky.urs.cz/item/CS_URS_2025_02/132254201" TargetMode="External" /><Relationship Id="rId13" Type="http://schemas.openxmlformats.org/officeDocument/2006/relationships/hyperlink" Target="https://podminky.urs.cz/item/CS_URS_2025_02/151101101" TargetMode="External" /><Relationship Id="rId14" Type="http://schemas.openxmlformats.org/officeDocument/2006/relationships/hyperlink" Target="https://podminky.urs.cz/item/CS_URS_2025_02/151101111" TargetMode="External" /><Relationship Id="rId15" Type="http://schemas.openxmlformats.org/officeDocument/2006/relationships/hyperlink" Target="https://podminky.urs.cz/item/CS_URS_2025_02/151811133" TargetMode="External" /><Relationship Id="rId16" Type="http://schemas.openxmlformats.org/officeDocument/2006/relationships/hyperlink" Target="https://podminky.urs.cz/item/CS_URS_2025_02/151811233" TargetMode="External" /><Relationship Id="rId17" Type="http://schemas.openxmlformats.org/officeDocument/2006/relationships/hyperlink" Target="https://podminky.urs.cz/item/CS_URS_2025_02/162751117" TargetMode="External" /><Relationship Id="rId18" Type="http://schemas.openxmlformats.org/officeDocument/2006/relationships/hyperlink" Target="https://podminky.urs.cz/item/CS_URS_2025_02/16715110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74151101" TargetMode="External" /><Relationship Id="rId21" Type="http://schemas.openxmlformats.org/officeDocument/2006/relationships/hyperlink" Target="https://podminky.urs.cz/item/CS_URS_2025_02/175151101" TargetMode="External" /><Relationship Id="rId22" Type="http://schemas.openxmlformats.org/officeDocument/2006/relationships/hyperlink" Target="https://podminky.urs.cz/item/CS_URS_2025_02/181351003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1951111" TargetMode="External" /><Relationship Id="rId25" Type="http://schemas.openxmlformats.org/officeDocument/2006/relationships/hyperlink" Target="https://podminky.urs.cz/item/CS_URS_2025_02/181951112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338171113" TargetMode="External" /><Relationship Id="rId29" Type="http://schemas.openxmlformats.org/officeDocument/2006/relationships/hyperlink" Target="https://podminky.urs.cz/item/CS_URS_2025_02/338171123" TargetMode="External" /><Relationship Id="rId30" Type="http://schemas.openxmlformats.org/officeDocument/2006/relationships/hyperlink" Target="https://podminky.urs.cz/item/CS_URS_2025_02/348101220" TargetMode="External" /><Relationship Id="rId31" Type="http://schemas.openxmlformats.org/officeDocument/2006/relationships/hyperlink" Target="https://podminky.urs.cz/item/CS_URS_2025_02/348121221" TargetMode="External" /><Relationship Id="rId32" Type="http://schemas.openxmlformats.org/officeDocument/2006/relationships/hyperlink" Target="https://podminky.urs.cz/item/CS_URS_2025_02/348401130" TargetMode="External" /><Relationship Id="rId33" Type="http://schemas.openxmlformats.org/officeDocument/2006/relationships/hyperlink" Target="https://podminky.urs.cz/item/CS_URS_2025_02/348401350" TargetMode="External" /><Relationship Id="rId34" Type="http://schemas.openxmlformats.org/officeDocument/2006/relationships/hyperlink" Target="https://podminky.urs.cz/item/CS_URS_2025_02/451541111" TargetMode="External" /><Relationship Id="rId35" Type="http://schemas.openxmlformats.org/officeDocument/2006/relationships/hyperlink" Target="https://podminky.urs.cz/item/CS_URS_2025_02/451573111" TargetMode="External" /><Relationship Id="rId36" Type="http://schemas.openxmlformats.org/officeDocument/2006/relationships/hyperlink" Target="https://podminky.urs.cz/item/CS_URS_2025_02/452311131" TargetMode="External" /><Relationship Id="rId37" Type="http://schemas.openxmlformats.org/officeDocument/2006/relationships/hyperlink" Target="https://podminky.urs.cz/item/CS_URS_2025_02/564851012" TargetMode="External" /><Relationship Id="rId38" Type="http://schemas.openxmlformats.org/officeDocument/2006/relationships/hyperlink" Target="https://podminky.urs.cz/item/CS_URS_2025_02/564871016" TargetMode="External" /><Relationship Id="rId39" Type="http://schemas.openxmlformats.org/officeDocument/2006/relationships/hyperlink" Target="https://podminky.urs.cz/item/CS_URS_2025_02/596211110" TargetMode="External" /><Relationship Id="rId40" Type="http://schemas.openxmlformats.org/officeDocument/2006/relationships/hyperlink" Target="https://podminky.urs.cz/item/CS_URS_2025_02/871171141" TargetMode="External" /><Relationship Id="rId41" Type="http://schemas.openxmlformats.org/officeDocument/2006/relationships/hyperlink" Target="https://podminky.urs.cz/item/CS_URS_2025_02/879181111" TargetMode="External" /><Relationship Id="rId42" Type="http://schemas.openxmlformats.org/officeDocument/2006/relationships/hyperlink" Target="https://podminky.urs.cz/item/CS_URS_2025_02/891181321" TargetMode="External" /><Relationship Id="rId43" Type="http://schemas.openxmlformats.org/officeDocument/2006/relationships/hyperlink" Target="https://podminky.urs.cz/item/CS_URS_2025_02/891249111" TargetMode="External" /><Relationship Id="rId44" Type="http://schemas.openxmlformats.org/officeDocument/2006/relationships/hyperlink" Target="https://podminky.urs.cz/item/CS_URS_2025_02/892233122" TargetMode="External" /><Relationship Id="rId45" Type="http://schemas.openxmlformats.org/officeDocument/2006/relationships/hyperlink" Target="https://podminky.urs.cz/item/CS_URS_2025_02/892241111" TargetMode="External" /><Relationship Id="rId46" Type="http://schemas.openxmlformats.org/officeDocument/2006/relationships/hyperlink" Target="https://podminky.urs.cz/item/CS_URS_2025_02/893811163" TargetMode="External" /><Relationship Id="rId47" Type="http://schemas.openxmlformats.org/officeDocument/2006/relationships/hyperlink" Target="https://podminky.urs.cz/item/CS_URS_2025_02/899114112" TargetMode="External" /><Relationship Id="rId48" Type="http://schemas.openxmlformats.org/officeDocument/2006/relationships/hyperlink" Target="https://podminky.urs.cz/item/CS_URS_2025_02/899401112" TargetMode="External" /><Relationship Id="rId49" Type="http://schemas.openxmlformats.org/officeDocument/2006/relationships/hyperlink" Target="https://podminky.urs.cz/item/CS_URS_2025_02/899721111" TargetMode="External" /><Relationship Id="rId50" Type="http://schemas.openxmlformats.org/officeDocument/2006/relationships/hyperlink" Target="https://podminky.urs.cz/item/CS_URS_2025_02/899722114" TargetMode="External" /><Relationship Id="rId51" Type="http://schemas.openxmlformats.org/officeDocument/2006/relationships/hyperlink" Target="https://podminky.urs.cz/item/CS_URS_2025_02/916331112" TargetMode="External" /><Relationship Id="rId52" Type="http://schemas.openxmlformats.org/officeDocument/2006/relationships/hyperlink" Target="https://podminky.urs.cz/item/CS_URS_2025_02/997221551" TargetMode="External" /><Relationship Id="rId53" Type="http://schemas.openxmlformats.org/officeDocument/2006/relationships/hyperlink" Target="https://podminky.urs.cz/item/CS_URS_2025_02/997221559" TargetMode="External" /><Relationship Id="rId54" Type="http://schemas.openxmlformats.org/officeDocument/2006/relationships/hyperlink" Target="https://podminky.urs.cz/item/CS_URS_2025_02/997221611" TargetMode="External" /><Relationship Id="rId55" Type="http://schemas.openxmlformats.org/officeDocument/2006/relationships/hyperlink" Target="https://podminky.urs.cz/item/CS_URS_2025_02/997221873" TargetMode="External" /><Relationship Id="rId56" Type="http://schemas.openxmlformats.org/officeDocument/2006/relationships/hyperlink" Target="https://podminky.urs.cz/item/CS_URS_2025_02/998276101" TargetMode="External" /><Relationship Id="rId57" Type="http://schemas.openxmlformats.org/officeDocument/2006/relationships/hyperlink" Target="https://podminky.urs.cz/item/CS_URS_2025_02/722263210" TargetMode="External" /><Relationship Id="rId58" Type="http://schemas.openxmlformats.org/officeDocument/2006/relationships/hyperlink" Target="https://podminky.urs.cz/item/CS_URS_2025_02/722270102" TargetMode="External" /><Relationship Id="rId59" Type="http://schemas.openxmlformats.org/officeDocument/2006/relationships/hyperlink" Target="https://podminky.urs.cz/item/CS_URS_2025_02/998722101" TargetMode="External" /><Relationship Id="rId60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30001000" TargetMode="External" /><Relationship Id="rId2" Type="http://schemas.openxmlformats.org/officeDocument/2006/relationships/hyperlink" Target="https://podminky.urs.cz/item/CS_URS_2025_02/094002000" TargetMode="External" /><Relationship Id="rId3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5101201" TargetMode="External" /><Relationship Id="rId2" Type="http://schemas.openxmlformats.org/officeDocument/2006/relationships/hyperlink" Target="https://podminky.urs.cz/item/CS_URS_2025_02/115101301" TargetMode="External" /><Relationship Id="rId3" Type="http://schemas.openxmlformats.org/officeDocument/2006/relationships/hyperlink" Target="https://podminky.urs.cz/item/CS_URS_2025_02/119003131" TargetMode="External" /><Relationship Id="rId4" Type="http://schemas.openxmlformats.org/officeDocument/2006/relationships/hyperlink" Target="https://podminky.urs.cz/item/CS_URS_2025_02/119003132" TargetMode="External" /><Relationship Id="rId5" Type="http://schemas.openxmlformats.org/officeDocument/2006/relationships/hyperlink" Target="https://podminky.urs.cz/item/CS_URS_2025_02/119003215" TargetMode="External" /><Relationship Id="rId6" Type="http://schemas.openxmlformats.org/officeDocument/2006/relationships/hyperlink" Target="https://podminky.urs.cz/item/CS_URS_2025_02/119003216" TargetMode="External" /><Relationship Id="rId7" Type="http://schemas.openxmlformats.org/officeDocument/2006/relationships/hyperlink" Target="https://podminky.urs.cz/item/CS_URS_2025_02/121151103" TargetMode="External" /><Relationship Id="rId8" Type="http://schemas.openxmlformats.org/officeDocument/2006/relationships/hyperlink" Target="https://podminky.urs.cz/item/CS_URS_2025_02/131251203" TargetMode="External" /><Relationship Id="rId9" Type="http://schemas.openxmlformats.org/officeDocument/2006/relationships/hyperlink" Target="https://podminky.urs.cz/item/CS_URS_2025_02/132254201" TargetMode="External" /><Relationship Id="rId10" Type="http://schemas.openxmlformats.org/officeDocument/2006/relationships/hyperlink" Target="https://podminky.urs.cz/item/CS_URS_2025_02/141721211" TargetMode="External" /><Relationship Id="rId11" Type="http://schemas.openxmlformats.org/officeDocument/2006/relationships/hyperlink" Target="https://podminky.urs.cz/item/CS_URS_2025_02/151101101" TargetMode="External" /><Relationship Id="rId12" Type="http://schemas.openxmlformats.org/officeDocument/2006/relationships/hyperlink" Target="https://podminky.urs.cz/item/CS_URS_2025_02/151101102" TargetMode="External" /><Relationship Id="rId13" Type="http://schemas.openxmlformats.org/officeDocument/2006/relationships/hyperlink" Target="https://podminky.urs.cz/item/CS_URS_2025_02/151101111" TargetMode="External" /><Relationship Id="rId14" Type="http://schemas.openxmlformats.org/officeDocument/2006/relationships/hyperlink" Target="https://podminky.urs.cz/item/CS_URS_2025_02/151101112" TargetMode="External" /><Relationship Id="rId15" Type="http://schemas.openxmlformats.org/officeDocument/2006/relationships/hyperlink" Target="https://podminky.urs.cz/item/CS_URS_2025_02/162751117" TargetMode="External" /><Relationship Id="rId16" Type="http://schemas.openxmlformats.org/officeDocument/2006/relationships/hyperlink" Target="https://podminky.urs.cz/item/CS_URS_2025_02/167151101" TargetMode="External" /><Relationship Id="rId17" Type="http://schemas.openxmlformats.org/officeDocument/2006/relationships/hyperlink" Target="https://podminky.urs.cz/item/CS_URS_2025_02/171201231" TargetMode="External" /><Relationship Id="rId18" Type="http://schemas.openxmlformats.org/officeDocument/2006/relationships/hyperlink" Target="https://podminky.urs.cz/item/CS_URS_2025_02/174151101" TargetMode="External" /><Relationship Id="rId19" Type="http://schemas.openxmlformats.org/officeDocument/2006/relationships/hyperlink" Target="https://podminky.urs.cz/item/CS_URS_2025_02/175151101" TargetMode="External" /><Relationship Id="rId20" Type="http://schemas.openxmlformats.org/officeDocument/2006/relationships/hyperlink" Target="https://podminky.urs.cz/item/CS_URS_2025_02/181351003" TargetMode="External" /><Relationship Id="rId21" Type="http://schemas.openxmlformats.org/officeDocument/2006/relationships/hyperlink" Target="https://podminky.urs.cz/item/CS_URS_2025_02/181411131" TargetMode="External" /><Relationship Id="rId22" Type="http://schemas.openxmlformats.org/officeDocument/2006/relationships/hyperlink" Target="https://podminky.urs.cz/item/CS_URS_2025_02/181951111" TargetMode="External" /><Relationship Id="rId23" Type="http://schemas.openxmlformats.org/officeDocument/2006/relationships/hyperlink" Target="https://podminky.urs.cz/item/CS_URS_2025_02/185803111" TargetMode="External" /><Relationship Id="rId24" Type="http://schemas.openxmlformats.org/officeDocument/2006/relationships/hyperlink" Target="https://podminky.urs.cz/item/CS_URS_2025_02/185804312" TargetMode="External" /><Relationship Id="rId25" Type="http://schemas.openxmlformats.org/officeDocument/2006/relationships/hyperlink" Target="https://podminky.urs.cz/item/CS_URS_2025_02/310001101" TargetMode="External" /><Relationship Id="rId26" Type="http://schemas.openxmlformats.org/officeDocument/2006/relationships/hyperlink" Target="https://podminky.urs.cz/item/CS_URS_2025_02/451541111" TargetMode="External" /><Relationship Id="rId27" Type="http://schemas.openxmlformats.org/officeDocument/2006/relationships/hyperlink" Target="https://podminky.urs.cz/item/CS_URS_2025_02/451573111" TargetMode="External" /><Relationship Id="rId28" Type="http://schemas.openxmlformats.org/officeDocument/2006/relationships/hyperlink" Target="https://podminky.urs.cz/item/CS_URS_2025_02/452112111" TargetMode="External" /><Relationship Id="rId29" Type="http://schemas.openxmlformats.org/officeDocument/2006/relationships/hyperlink" Target="https://podminky.urs.cz/item/CS_URS_2025_02/452311121" TargetMode="External" /><Relationship Id="rId30" Type="http://schemas.openxmlformats.org/officeDocument/2006/relationships/hyperlink" Target="https://podminky.urs.cz/item/CS_URS_2025_02/452311131" TargetMode="External" /><Relationship Id="rId31" Type="http://schemas.openxmlformats.org/officeDocument/2006/relationships/hyperlink" Target="https://podminky.urs.cz/item/CS_URS_2025_02/857244122" TargetMode="External" /><Relationship Id="rId32" Type="http://schemas.openxmlformats.org/officeDocument/2006/relationships/hyperlink" Target="https://podminky.urs.cz/item/CS_URS_2025_02/857244192" TargetMode="External" /><Relationship Id="rId33" Type="http://schemas.openxmlformats.org/officeDocument/2006/relationships/hyperlink" Target="https://podminky.urs.cz/item/CS_URS_2025_02/871255301" TargetMode="External" /><Relationship Id="rId34" Type="http://schemas.openxmlformats.org/officeDocument/2006/relationships/hyperlink" Target="https://podminky.urs.cz/item/CS_URS_2025_02/871363123" TargetMode="External" /><Relationship Id="rId35" Type="http://schemas.openxmlformats.org/officeDocument/2006/relationships/hyperlink" Target="https://podminky.urs.cz/item/CS_URS_2025_02/877245210" TargetMode="External" /><Relationship Id="rId36" Type="http://schemas.openxmlformats.org/officeDocument/2006/relationships/hyperlink" Target="https://podminky.urs.cz/item/CS_URS_2025_02/877360330" TargetMode="External" /><Relationship Id="rId37" Type="http://schemas.openxmlformats.org/officeDocument/2006/relationships/hyperlink" Target="https://podminky.urs.cz/item/CS_URS_2025_02/891242222" TargetMode="External" /><Relationship Id="rId38" Type="http://schemas.openxmlformats.org/officeDocument/2006/relationships/hyperlink" Target="https://podminky.urs.cz/item/CS_URS_2025_02/891242641" TargetMode="External" /><Relationship Id="rId39" Type="http://schemas.openxmlformats.org/officeDocument/2006/relationships/hyperlink" Target="https://podminky.urs.cz/item/CS_URS_2025_02/891249951" TargetMode="External" /><Relationship Id="rId40" Type="http://schemas.openxmlformats.org/officeDocument/2006/relationships/hyperlink" Target="https://podminky.urs.cz/item/CS_URS_2025_02/892241111" TargetMode="External" /><Relationship Id="rId41" Type="http://schemas.openxmlformats.org/officeDocument/2006/relationships/hyperlink" Target="https://podminky.urs.cz/item/CS_URS_2025_02/892372111" TargetMode="External" /><Relationship Id="rId42" Type="http://schemas.openxmlformats.org/officeDocument/2006/relationships/hyperlink" Target="https://podminky.urs.cz/item/CS_URS_2025_02/892381111" TargetMode="External" /><Relationship Id="rId43" Type="http://schemas.openxmlformats.org/officeDocument/2006/relationships/hyperlink" Target="https://podminky.urs.cz/item/CS_URS_2025_02/893410101" TargetMode="External" /><Relationship Id="rId44" Type="http://schemas.openxmlformats.org/officeDocument/2006/relationships/hyperlink" Target="https://podminky.urs.cz/item/CS_URS_2025_02/893410102" TargetMode="External" /><Relationship Id="rId45" Type="http://schemas.openxmlformats.org/officeDocument/2006/relationships/hyperlink" Target="https://podminky.urs.cz/item/CS_URS_2025_02/893420103" TargetMode="External" /><Relationship Id="rId46" Type="http://schemas.openxmlformats.org/officeDocument/2006/relationships/hyperlink" Target="https://podminky.urs.cz/item/CS_URS_2025_02/894410100" TargetMode="External" /><Relationship Id="rId47" Type="http://schemas.openxmlformats.org/officeDocument/2006/relationships/hyperlink" Target="https://podminky.urs.cz/item/CS_URS_2025_02/894410212" TargetMode="External" /><Relationship Id="rId48" Type="http://schemas.openxmlformats.org/officeDocument/2006/relationships/hyperlink" Target="https://podminky.urs.cz/item/CS_URS_2025_02/894410232" TargetMode="External" /><Relationship Id="rId49" Type="http://schemas.openxmlformats.org/officeDocument/2006/relationships/hyperlink" Target="https://podminky.urs.cz/item/CS_URS_2025_02/899104112" TargetMode="External" /><Relationship Id="rId50" Type="http://schemas.openxmlformats.org/officeDocument/2006/relationships/hyperlink" Target="https://podminky.urs.cz/item/CS_URS_2025_02/899501221" TargetMode="External" /><Relationship Id="rId51" Type="http://schemas.openxmlformats.org/officeDocument/2006/relationships/hyperlink" Target="https://podminky.urs.cz/item/CS_URS_2025_02/899712111" TargetMode="External" /><Relationship Id="rId52" Type="http://schemas.openxmlformats.org/officeDocument/2006/relationships/hyperlink" Target="https://podminky.urs.cz/item/CS_URS_2025_02/899722114" TargetMode="External" /><Relationship Id="rId53" Type="http://schemas.openxmlformats.org/officeDocument/2006/relationships/hyperlink" Target="https://podminky.urs.cz/item/CS_URS_2025_02/998276101" TargetMode="External" /><Relationship Id="rId54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223" TargetMode="External" /><Relationship Id="rId2" Type="http://schemas.openxmlformats.org/officeDocument/2006/relationships/hyperlink" Target="https://podminky.urs.cz/item/CS_URS_2025_02/113107241" TargetMode="External" /><Relationship Id="rId3" Type="http://schemas.openxmlformats.org/officeDocument/2006/relationships/hyperlink" Target="https://podminky.urs.cz/item/CS_URS_2025_02/113107244" TargetMode="External" /><Relationship Id="rId4" Type="http://schemas.openxmlformats.org/officeDocument/2006/relationships/hyperlink" Target="https://podminky.urs.cz/item/CS_URS_2025_02/113151111" TargetMode="External" /><Relationship Id="rId5" Type="http://schemas.openxmlformats.org/officeDocument/2006/relationships/hyperlink" Target="https://podminky.urs.cz/item/CS_URS_2025_02/115101201" TargetMode="External" /><Relationship Id="rId6" Type="http://schemas.openxmlformats.org/officeDocument/2006/relationships/hyperlink" Target="https://podminky.urs.cz/item/CS_URS_2025_02/115101301" TargetMode="External" /><Relationship Id="rId7" Type="http://schemas.openxmlformats.org/officeDocument/2006/relationships/hyperlink" Target="https://podminky.urs.cz/item/CS_URS_2025_02/119001405" TargetMode="External" /><Relationship Id="rId8" Type="http://schemas.openxmlformats.org/officeDocument/2006/relationships/hyperlink" Target="https://podminky.urs.cz/item/CS_URS_2025_02/119001406" TargetMode="External" /><Relationship Id="rId9" Type="http://schemas.openxmlformats.org/officeDocument/2006/relationships/hyperlink" Target="https://podminky.urs.cz/item/CS_URS_2025_02/119001421" TargetMode="External" /><Relationship Id="rId10" Type="http://schemas.openxmlformats.org/officeDocument/2006/relationships/hyperlink" Target="https://podminky.urs.cz/item/CS_URS_2025_02/119003131" TargetMode="External" /><Relationship Id="rId11" Type="http://schemas.openxmlformats.org/officeDocument/2006/relationships/hyperlink" Target="https://podminky.urs.cz/item/CS_URS_2025_02/119003132" TargetMode="External" /><Relationship Id="rId12" Type="http://schemas.openxmlformats.org/officeDocument/2006/relationships/hyperlink" Target="https://podminky.urs.cz/item/CS_URS_2025_02/119003215" TargetMode="External" /><Relationship Id="rId13" Type="http://schemas.openxmlformats.org/officeDocument/2006/relationships/hyperlink" Target="https://podminky.urs.cz/item/CS_URS_2025_02/119003216" TargetMode="External" /><Relationship Id="rId14" Type="http://schemas.openxmlformats.org/officeDocument/2006/relationships/hyperlink" Target="https://podminky.urs.cz/item/CS_URS_2025_02/121151103" TargetMode="External" /><Relationship Id="rId15" Type="http://schemas.openxmlformats.org/officeDocument/2006/relationships/hyperlink" Target="https://podminky.urs.cz/item/CS_URS_2025_02/131251202" TargetMode="External" /><Relationship Id="rId16" Type="http://schemas.openxmlformats.org/officeDocument/2006/relationships/hyperlink" Target="https://podminky.urs.cz/item/CS_URS_2025_02/132254206" TargetMode="External" /><Relationship Id="rId17" Type="http://schemas.openxmlformats.org/officeDocument/2006/relationships/hyperlink" Target="https://podminky.urs.cz/item/CS_URS_2025_02/141721222" TargetMode="External" /><Relationship Id="rId18" Type="http://schemas.openxmlformats.org/officeDocument/2006/relationships/hyperlink" Target="https://podminky.urs.cz/item/CS_URS_2025_02/151101102" TargetMode="External" /><Relationship Id="rId19" Type="http://schemas.openxmlformats.org/officeDocument/2006/relationships/hyperlink" Target="https://podminky.urs.cz/item/CS_URS_2025_02/151101112" TargetMode="External" /><Relationship Id="rId20" Type="http://schemas.openxmlformats.org/officeDocument/2006/relationships/hyperlink" Target="https://podminky.urs.cz/item/CS_URS_2025_02/162751117" TargetMode="External" /><Relationship Id="rId21" Type="http://schemas.openxmlformats.org/officeDocument/2006/relationships/hyperlink" Target="https://podminky.urs.cz/item/CS_URS_2025_02/167151111" TargetMode="External" /><Relationship Id="rId22" Type="http://schemas.openxmlformats.org/officeDocument/2006/relationships/hyperlink" Target="https://podminky.urs.cz/item/CS_URS_2025_02/171201231" TargetMode="External" /><Relationship Id="rId23" Type="http://schemas.openxmlformats.org/officeDocument/2006/relationships/hyperlink" Target="https://podminky.urs.cz/item/CS_URS_2025_02/174151101" TargetMode="External" /><Relationship Id="rId24" Type="http://schemas.openxmlformats.org/officeDocument/2006/relationships/hyperlink" Target="https://podminky.urs.cz/item/CS_URS_2025_02/175151101" TargetMode="External" /><Relationship Id="rId25" Type="http://schemas.openxmlformats.org/officeDocument/2006/relationships/hyperlink" Target="https://podminky.urs.cz/item/CS_URS_2025_02/181351103" TargetMode="External" /><Relationship Id="rId26" Type="http://schemas.openxmlformats.org/officeDocument/2006/relationships/hyperlink" Target="https://podminky.urs.cz/item/CS_URS_2025_02/181411131" TargetMode="External" /><Relationship Id="rId27" Type="http://schemas.openxmlformats.org/officeDocument/2006/relationships/hyperlink" Target="https://podminky.urs.cz/item/CS_URS_2025_02/181951111" TargetMode="External" /><Relationship Id="rId28" Type="http://schemas.openxmlformats.org/officeDocument/2006/relationships/hyperlink" Target="https://podminky.urs.cz/item/CS_URS_2025_02/181951112" TargetMode="External" /><Relationship Id="rId29" Type="http://schemas.openxmlformats.org/officeDocument/2006/relationships/hyperlink" Target="https://podminky.urs.cz/item/CS_URS_2025_02/185803111" TargetMode="External" /><Relationship Id="rId30" Type="http://schemas.openxmlformats.org/officeDocument/2006/relationships/hyperlink" Target="https://podminky.urs.cz/item/CS_URS_2025_02/185804312" TargetMode="External" /><Relationship Id="rId31" Type="http://schemas.openxmlformats.org/officeDocument/2006/relationships/hyperlink" Target="https://podminky.urs.cz/item/CS_URS_2025_02/291211111" TargetMode="External" /><Relationship Id="rId32" Type="http://schemas.openxmlformats.org/officeDocument/2006/relationships/hyperlink" Target="https://podminky.urs.cz/item/CS_URS_2025_02/451573111" TargetMode="External" /><Relationship Id="rId33" Type="http://schemas.openxmlformats.org/officeDocument/2006/relationships/hyperlink" Target="https://podminky.urs.cz/item/CS_URS_2025_02/452112111" TargetMode="External" /><Relationship Id="rId34" Type="http://schemas.openxmlformats.org/officeDocument/2006/relationships/hyperlink" Target="https://podminky.urs.cz/item/CS_URS_2025_02/452112121" TargetMode="External" /><Relationship Id="rId35" Type="http://schemas.openxmlformats.org/officeDocument/2006/relationships/hyperlink" Target="https://podminky.urs.cz/item/CS_URS_2025_02/452311121" TargetMode="External" /><Relationship Id="rId36" Type="http://schemas.openxmlformats.org/officeDocument/2006/relationships/hyperlink" Target="https://podminky.urs.cz/item/CS_URS_2025_02/564871116" TargetMode="External" /><Relationship Id="rId37" Type="http://schemas.openxmlformats.org/officeDocument/2006/relationships/hyperlink" Target="https://podminky.urs.cz/item/CS_URS_2025_02/565175013" TargetMode="External" /><Relationship Id="rId38" Type="http://schemas.openxmlformats.org/officeDocument/2006/relationships/hyperlink" Target="https://podminky.urs.cz/item/CS_URS_2025_02/573111111" TargetMode="External" /><Relationship Id="rId39" Type="http://schemas.openxmlformats.org/officeDocument/2006/relationships/hyperlink" Target="https://podminky.urs.cz/item/CS_URS_2025_02/573211107" TargetMode="External" /><Relationship Id="rId40" Type="http://schemas.openxmlformats.org/officeDocument/2006/relationships/hyperlink" Target="https://podminky.urs.cz/item/CS_URS_2025_02/577134111" TargetMode="External" /><Relationship Id="rId41" Type="http://schemas.openxmlformats.org/officeDocument/2006/relationships/hyperlink" Target="https://podminky.urs.cz/item/CS_URS_2025_02/577165111" TargetMode="External" /><Relationship Id="rId42" Type="http://schemas.openxmlformats.org/officeDocument/2006/relationships/hyperlink" Target="https://podminky.urs.cz/item/CS_URS_2025_02/871353123" TargetMode="External" /><Relationship Id="rId43" Type="http://schemas.openxmlformats.org/officeDocument/2006/relationships/hyperlink" Target="https://podminky.urs.cz/item/CS_URS_2025_02/871363123" TargetMode="External" /><Relationship Id="rId44" Type="http://schemas.openxmlformats.org/officeDocument/2006/relationships/hyperlink" Target="https://podminky.urs.cz/item/CS_URS_2025_02/871423123" TargetMode="External" /><Relationship Id="rId45" Type="http://schemas.openxmlformats.org/officeDocument/2006/relationships/hyperlink" Target="https://podminky.urs.cz/item/CS_URS_2025_02/877350340" TargetMode="External" /><Relationship Id="rId46" Type="http://schemas.openxmlformats.org/officeDocument/2006/relationships/hyperlink" Target="https://podminky.urs.cz/item/CS_URS_2025_02/877360340" TargetMode="External" /><Relationship Id="rId47" Type="http://schemas.openxmlformats.org/officeDocument/2006/relationships/hyperlink" Target="https://podminky.urs.cz/item/CS_URS_2025_02/877420340" TargetMode="External" /><Relationship Id="rId48" Type="http://schemas.openxmlformats.org/officeDocument/2006/relationships/hyperlink" Target="https://podminky.urs.cz/item/CS_URS_2025_02/892351111" TargetMode="External" /><Relationship Id="rId49" Type="http://schemas.openxmlformats.org/officeDocument/2006/relationships/hyperlink" Target="https://podminky.urs.cz/item/CS_URS_2025_02/892372111" TargetMode="External" /><Relationship Id="rId50" Type="http://schemas.openxmlformats.org/officeDocument/2006/relationships/hyperlink" Target="https://podminky.urs.cz/item/CS_URS_2025_02/892381111" TargetMode="External" /><Relationship Id="rId51" Type="http://schemas.openxmlformats.org/officeDocument/2006/relationships/hyperlink" Target="https://podminky.urs.cz/item/CS_URS_2025_02/892421111" TargetMode="External" /><Relationship Id="rId52" Type="http://schemas.openxmlformats.org/officeDocument/2006/relationships/hyperlink" Target="https://podminky.urs.cz/item/CS_URS_2025_02/894410100" TargetMode="External" /><Relationship Id="rId53" Type="http://schemas.openxmlformats.org/officeDocument/2006/relationships/hyperlink" Target="https://podminky.urs.cz/item/CS_URS_2025_02/894410103" TargetMode="External" /><Relationship Id="rId54" Type="http://schemas.openxmlformats.org/officeDocument/2006/relationships/hyperlink" Target="https://podminky.urs.cz/item/CS_URS_2025_02/894410211" TargetMode="External" /><Relationship Id="rId55" Type="http://schemas.openxmlformats.org/officeDocument/2006/relationships/hyperlink" Target="https://podminky.urs.cz/item/CS_URS_2025_02/894410212" TargetMode="External" /><Relationship Id="rId56" Type="http://schemas.openxmlformats.org/officeDocument/2006/relationships/hyperlink" Target="https://podminky.urs.cz/item/CS_URS_2025_02/894410213" TargetMode="External" /><Relationship Id="rId57" Type="http://schemas.openxmlformats.org/officeDocument/2006/relationships/hyperlink" Target="https://podminky.urs.cz/item/CS_URS_2025_02/894410232" TargetMode="External" /><Relationship Id="rId58" Type="http://schemas.openxmlformats.org/officeDocument/2006/relationships/hyperlink" Target="https://podminky.urs.cz/item/CS_URS_2025_02/896211212" TargetMode="External" /><Relationship Id="rId59" Type="http://schemas.openxmlformats.org/officeDocument/2006/relationships/hyperlink" Target="https://podminky.urs.cz/item/CS_URS_2025_02/896290113" TargetMode="External" /><Relationship Id="rId60" Type="http://schemas.openxmlformats.org/officeDocument/2006/relationships/hyperlink" Target="https://podminky.urs.cz/item/CS_URS_2025_02/899104112" TargetMode="External" /><Relationship Id="rId61" Type="http://schemas.openxmlformats.org/officeDocument/2006/relationships/hyperlink" Target="https://podminky.urs.cz/item/CS_URS_2025_02/899911273" TargetMode="External" /><Relationship Id="rId62" Type="http://schemas.openxmlformats.org/officeDocument/2006/relationships/hyperlink" Target="https://podminky.urs.cz/item/CS_URS_2025_02/899913163" TargetMode="External" /><Relationship Id="rId63" Type="http://schemas.openxmlformats.org/officeDocument/2006/relationships/hyperlink" Target="https://podminky.urs.cz/item/CS_URS_2025_02/899914216" TargetMode="External" /><Relationship Id="rId64" Type="http://schemas.openxmlformats.org/officeDocument/2006/relationships/hyperlink" Target="https://podminky.urs.cz/item/CS_URS_2025_02/919732211" TargetMode="External" /><Relationship Id="rId65" Type="http://schemas.openxmlformats.org/officeDocument/2006/relationships/hyperlink" Target="https://podminky.urs.cz/item/CS_URS_2025_02/919735113" TargetMode="External" /><Relationship Id="rId66" Type="http://schemas.openxmlformats.org/officeDocument/2006/relationships/hyperlink" Target="https://podminky.urs.cz/item/CS_URS_2025_02/997221551" TargetMode="External" /><Relationship Id="rId67" Type="http://schemas.openxmlformats.org/officeDocument/2006/relationships/hyperlink" Target="https://podminky.urs.cz/item/CS_URS_2025_02/997221559" TargetMode="External" /><Relationship Id="rId68" Type="http://schemas.openxmlformats.org/officeDocument/2006/relationships/hyperlink" Target="https://podminky.urs.cz/item/CS_URS_2025_02/997221611" TargetMode="External" /><Relationship Id="rId69" Type="http://schemas.openxmlformats.org/officeDocument/2006/relationships/hyperlink" Target="https://podminky.urs.cz/item/CS_URS_2025_02/997221873" TargetMode="External" /><Relationship Id="rId70" Type="http://schemas.openxmlformats.org/officeDocument/2006/relationships/hyperlink" Target="https://podminky.urs.cz/item/CS_URS_2025_02/997221875" TargetMode="External" /><Relationship Id="rId71" Type="http://schemas.openxmlformats.org/officeDocument/2006/relationships/hyperlink" Target="https://podminky.urs.cz/item/CS_URS_2025_02/998276101" TargetMode="External" /><Relationship Id="rId72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7163" TargetMode="External" /><Relationship Id="rId2" Type="http://schemas.openxmlformats.org/officeDocument/2006/relationships/hyperlink" Target="https://podminky.urs.cz/item/CS_URS_2025_02/113107241" TargetMode="External" /><Relationship Id="rId3" Type="http://schemas.openxmlformats.org/officeDocument/2006/relationships/hyperlink" Target="https://podminky.urs.cz/item/CS_URS_2025_02/113107244" TargetMode="External" /><Relationship Id="rId4" Type="http://schemas.openxmlformats.org/officeDocument/2006/relationships/hyperlink" Target="https://podminky.urs.cz/item/CS_URS_2025_02/115101201" TargetMode="External" /><Relationship Id="rId5" Type="http://schemas.openxmlformats.org/officeDocument/2006/relationships/hyperlink" Target="https://podminky.urs.cz/item/CS_URS_2025_02/115101301" TargetMode="External" /><Relationship Id="rId6" Type="http://schemas.openxmlformats.org/officeDocument/2006/relationships/hyperlink" Target="https://podminky.urs.cz/item/CS_URS_2025_02/119001405" TargetMode="External" /><Relationship Id="rId7" Type="http://schemas.openxmlformats.org/officeDocument/2006/relationships/hyperlink" Target="https://podminky.urs.cz/item/CS_URS_2025_02/119001406" TargetMode="External" /><Relationship Id="rId8" Type="http://schemas.openxmlformats.org/officeDocument/2006/relationships/hyperlink" Target="https://podminky.urs.cz/item/CS_URS_2025_02/119001421" TargetMode="External" /><Relationship Id="rId9" Type="http://schemas.openxmlformats.org/officeDocument/2006/relationships/hyperlink" Target="https://podminky.urs.cz/item/CS_URS_2025_02/119003131" TargetMode="External" /><Relationship Id="rId10" Type="http://schemas.openxmlformats.org/officeDocument/2006/relationships/hyperlink" Target="https://podminky.urs.cz/item/CS_URS_2025_02/119003132" TargetMode="External" /><Relationship Id="rId11" Type="http://schemas.openxmlformats.org/officeDocument/2006/relationships/hyperlink" Target="https://podminky.urs.cz/item/CS_URS_2025_02/119003215" TargetMode="External" /><Relationship Id="rId12" Type="http://schemas.openxmlformats.org/officeDocument/2006/relationships/hyperlink" Target="https://podminky.urs.cz/item/CS_URS_2025_02/119003216" TargetMode="External" /><Relationship Id="rId13" Type="http://schemas.openxmlformats.org/officeDocument/2006/relationships/hyperlink" Target="https://podminky.urs.cz/item/CS_URS_2025_02/121151103" TargetMode="External" /><Relationship Id="rId14" Type="http://schemas.openxmlformats.org/officeDocument/2006/relationships/hyperlink" Target="https://podminky.urs.cz/item/CS_URS_2025_02/132254204" TargetMode="External" /><Relationship Id="rId15" Type="http://schemas.openxmlformats.org/officeDocument/2006/relationships/hyperlink" Target="https://podminky.urs.cz/item/CS_URS_2025_02/151101101" TargetMode="External" /><Relationship Id="rId16" Type="http://schemas.openxmlformats.org/officeDocument/2006/relationships/hyperlink" Target="https://podminky.urs.cz/item/CS_URS_2025_02/151101111" TargetMode="External" /><Relationship Id="rId17" Type="http://schemas.openxmlformats.org/officeDocument/2006/relationships/hyperlink" Target="https://podminky.urs.cz/item/CS_URS_2025_02/162751117" TargetMode="External" /><Relationship Id="rId18" Type="http://schemas.openxmlformats.org/officeDocument/2006/relationships/hyperlink" Target="https://podminky.urs.cz/item/CS_URS_2025_02/167151111" TargetMode="External" /><Relationship Id="rId19" Type="http://schemas.openxmlformats.org/officeDocument/2006/relationships/hyperlink" Target="https://podminky.urs.cz/item/CS_URS_2025_02/171201231" TargetMode="External" /><Relationship Id="rId20" Type="http://schemas.openxmlformats.org/officeDocument/2006/relationships/hyperlink" Target="https://podminky.urs.cz/item/CS_URS_2025_02/174151101" TargetMode="External" /><Relationship Id="rId21" Type="http://schemas.openxmlformats.org/officeDocument/2006/relationships/hyperlink" Target="https://podminky.urs.cz/item/CS_URS_2025_02/175151101" TargetMode="External" /><Relationship Id="rId22" Type="http://schemas.openxmlformats.org/officeDocument/2006/relationships/hyperlink" Target="https://podminky.urs.cz/item/CS_URS_2025_02/181351103" TargetMode="External" /><Relationship Id="rId23" Type="http://schemas.openxmlformats.org/officeDocument/2006/relationships/hyperlink" Target="https://podminky.urs.cz/item/CS_URS_2025_02/181411131" TargetMode="External" /><Relationship Id="rId24" Type="http://schemas.openxmlformats.org/officeDocument/2006/relationships/hyperlink" Target="https://podminky.urs.cz/item/CS_URS_2025_02/181951111" TargetMode="External" /><Relationship Id="rId25" Type="http://schemas.openxmlformats.org/officeDocument/2006/relationships/hyperlink" Target="https://podminky.urs.cz/item/CS_URS_2025_02/181951112" TargetMode="External" /><Relationship Id="rId26" Type="http://schemas.openxmlformats.org/officeDocument/2006/relationships/hyperlink" Target="https://podminky.urs.cz/item/CS_URS_2025_02/185803111" TargetMode="External" /><Relationship Id="rId27" Type="http://schemas.openxmlformats.org/officeDocument/2006/relationships/hyperlink" Target="https://podminky.urs.cz/item/CS_URS_2025_02/185804312" TargetMode="External" /><Relationship Id="rId28" Type="http://schemas.openxmlformats.org/officeDocument/2006/relationships/hyperlink" Target="https://podminky.urs.cz/item/CS_URS_2025_02/451573111" TargetMode="External" /><Relationship Id="rId29" Type="http://schemas.openxmlformats.org/officeDocument/2006/relationships/hyperlink" Target="https://podminky.urs.cz/item/CS_URS_2025_02/452112111" TargetMode="External" /><Relationship Id="rId30" Type="http://schemas.openxmlformats.org/officeDocument/2006/relationships/hyperlink" Target="https://podminky.urs.cz/item/CS_URS_2025_02/452112121" TargetMode="External" /><Relationship Id="rId31" Type="http://schemas.openxmlformats.org/officeDocument/2006/relationships/hyperlink" Target="https://podminky.urs.cz/item/CS_URS_2025_02/452311121" TargetMode="External" /><Relationship Id="rId32" Type="http://schemas.openxmlformats.org/officeDocument/2006/relationships/hyperlink" Target="https://podminky.urs.cz/item/CS_URS_2025_02/564871116" TargetMode="External" /><Relationship Id="rId33" Type="http://schemas.openxmlformats.org/officeDocument/2006/relationships/hyperlink" Target="https://podminky.urs.cz/item/CS_URS_2025_02/565175013" TargetMode="External" /><Relationship Id="rId34" Type="http://schemas.openxmlformats.org/officeDocument/2006/relationships/hyperlink" Target="https://podminky.urs.cz/item/CS_URS_2025_02/573111111" TargetMode="External" /><Relationship Id="rId35" Type="http://schemas.openxmlformats.org/officeDocument/2006/relationships/hyperlink" Target="https://podminky.urs.cz/item/CS_URS_2025_02/573211107" TargetMode="External" /><Relationship Id="rId36" Type="http://schemas.openxmlformats.org/officeDocument/2006/relationships/hyperlink" Target="https://podminky.urs.cz/item/CS_URS_2025_02/577134111" TargetMode="External" /><Relationship Id="rId37" Type="http://schemas.openxmlformats.org/officeDocument/2006/relationships/hyperlink" Target="https://podminky.urs.cz/item/CS_URS_2025_02/577165111" TargetMode="External" /><Relationship Id="rId38" Type="http://schemas.openxmlformats.org/officeDocument/2006/relationships/hyperlink" Target="https://podminky.urs.cz/item/CS_URS_2025_02/871185201" TargetMode="External" /><Relationship Id="rId39" Type="http://schemas.openxmlformats.org/officeDocument/2006/relationships/hyperlink" Target="https://podminky.urs.cz/item/CS_URS_2025_02/871313123" TargetMode="External" /><Relationship Id="rId40" Type="http://schemas.openxmlformats.org/officeDocument/2006/relationships/hyperlink" Target="https://podminky.urs.cz/item/CS_URS_2025_02/877175210" TargetMode="External" /><Relationship Id="rId41" Type="http://schemas.openxmlformats.org/officeDocument/2006/relationships/hyperlink" Target="https://podminky.urs.cz/item/CS_URS_2025_02/877310310" TargetMode="External" /><Relationship Id="rId42" Type="http://schemas.openxmlformats.org/officeDocument/2006/relationships/hyperlink" Target="https://podminky.urs.cz/item/CS_URS_2025_02/877310330" TargetMode="External" /><Relationship Id="rId43" Type="http://schemas.openxmlformats.org/officeDocument/2006/relationships/hyperlink" Target="https://podminky.urs.cz/item/CS_URS_2025_02/877360320" TargetMode="External" /><Relationship Id="rId44" Type="http://schemas.openxmlformats.org/officeDocument/2006/relationships/hyperlink" Target="https://podminky.urs.cz/item/CS_URS_2025_02/892241111" TargetMode="External" /><Relationship Id="rId45" Type="http://schemas.openxmlformats.org/officeDocument/2006/relationships/hyperlink" Target="https://podminky.urs.cz/item/CS_URS_2025_02/892351111" TargetMode="External" /><Relationship Id="rId46" Type="http://schemas.openxmlformats.org/officeDocument/2006/relationships/hyperlink" Target="https://podminky.urs.cz/item/CS_URS_2025_02/894410100" TargetMode="External" /><Relationship Id="rId47" Type="http://schemas.openxmlformats.org/officeDocument/2006/relationships/hyperlink" Target="https://podminky.urs.cz/item/CS_URS_2025_02/894410211" TargetMode="External" /><Relationship Id="rId48" Type="http://schemas.openxmlformats.org/officeDocument/2006/relationships/hyperlink" Target="https://podminky.urs.cz/item/CS_URS_2025_02/894410212" TargetMode="External" /><Relationship Id="rId49" Type="http://schemas.openxmlformats.org/officeDocument/2006/relationships/hyperlink" Target="https://podminky.urs.cz/item/CS_URS_2025_02/894410213" TargetMode="External" /><Relationship Id="rId50" Type="http://schemas.openxmlformats.org/officeDocument/2006/relationships/hyperlink" Target="https://podminky.urs.cz/item/CS_URS_2025_02/894410232" TargetMode="External" /><Relationship Id="rId51" Type="http://schemas.openxmlformats.org/officeDocument/2006/relationships/hyperlink" Target="https://podminky.urs.cz/item/CS_URS_2025_02/894812311" TargetMode="External" /><Relationship Id="rId52" Type="http://schemas.openxmlformats.org/officeDocument/2006/relationships/hyperlink" Target="https://podminky.urs.cz/item/CS_URS_2025_02/894812332" TargetMode="External" /><Relationship Id="rId53" Type="http://schemas.openxmlformats.org/officeDocument/2006/relationships/hyperlink" Target="https://podminky.urs.cz/item/CS_URS_2025_02/894812339" TargetMode="External" /><Relationship Id="rId54" Type="http://schemas.openxmlformats.org/officeDocument/2006/relationships/hyperlink" Target="https://podminky.urs.cz/item/CS_URS_2025_02/894812376" TargetMode="External" /><Relationship Id="rId55" Type="http://schemas.openxmlformats.org/officeDocument/2006/relationships/hyperlink" Target="https://podminky.urs.cz/item/CS_URS_2025_02/899104112" TargetMode="External" /><Relationship Id="rId56" Type="http://schemas.openxmlformats.org/officeDocument/2006/relationships/hyperlink" Target="https://podminky.urs.cz/item/CS_URS_2025_02/899721111" TargetMode="External" /><Relationship Id="rId57" Type="http://schemas.openxmlformats.org/officeDocument/2006/relationships/hyperlink" Target="https://podminky.urs.cz/item/CS_URS_2025_02/899722114" TargetMode="External" /><Relationship Id="rId58" Type="http://schemas.openxmlformats.org/officeDocument/2006/relationships/hyperlink" Target="https://podminky.urs.cz/item/CS_URS_2025_02/919732211" TargetMode="External" /><Relationship Id="rId59" Type="http://schemas.openxmlformats.org/officeDocument/2006/relationships/hyperlink" Target="https://podminky.urs.cz/item/CS_URS_2025_02/919735113" TargetMode="External" /><Relationship Id="rId60" Type="http://schemas.openxmlformats.org/officeDocument/2006/relationships/hyperlink" Target="https://podminky.urs.cz/item/CS_URS_2025_02/997221551" TargetMode="External" /><Relationship Id="rId61" Type="http://schemas.openxmlformats.org/officeDocument/2006/relationships/hyperlink" Target="https://podminky.urs.cz/item/CS_URS_2025_02/997221559" TargetMode="External" /><Relationship Id="rId62" Type="http://schemas.openxmlformats.org/officeDocument/2006/relationships/hyperlink" Target="https://podminky.urs.cz/item/CS_URS_2025_02/997221611" TargetMode="External" /><Relationship Id="rId63" Type="http://schemas.openxmlformats.org/officeDocument/2006/relationships/hyperlink" Target="https://podminky.urs.cz/item/CS_URS_2025_02/997221873" TargetMode="External" /><Relationship Id="rId64" Type="http://schemas.openxmlformats.org/officeDocument/2006/relationships/hyperlink" Target="https://podminky.urs.cz/item/CS_URS_2025_02/997221875" TargetMode="External" /><Relationship Id="rId65" Type="http://schemas.openxmlformats.org/officeDocument/2006/relationships/hyperlink" Target="https://podminky.urs.cz/item/CS_URS_2025_02/998276101" TargetMode="External" /><Relationship Id="rId66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11103000" TargetMode="External" /><Relationship Id="rId2" Type="http://schemas.openxmlformats.org/officeDocument/2006/relationships/hyperlink" Target="https://podminky.urs.cz/item/CS_URS_2025_02/012164000" TargetMode="External" /><Relationship Id="rId3" Type="http://schemas.openxmlformats.org/officeDocument/2006/relationships/hyperlink" Target="https://podminky.urs.cz/item/CS_URS_2025_02/012344000" TargetMode="External" /><Relationship Id="rId4" Type="http://schemas.openxmlformats.org/officeDocument/2006/relationships/hyperlink" Target="https://podminky.urs.cz/item/CS_URS_2025_02/012444000" TargetMode="External" /><Relationship Id="rId5" Type="http://schemas.openxmlformats.org/officeDocument/2006/relationships/hyperlink" Target="https://podminky.urs.cz/item/CS_URS_2025_02/013254000" TargetMode="External" /><Relationship Id="rId6" Type="http://schemas.openxmlformats.org/officeDocument/2006/relationships/hyperlink" Target="https://podminky.urs.cz/item/CS_URS_2025_02/030001000" TargetMode="External" /><Relationship Id="rId7" Type="http://schemas.openxmlformats.org/officeDocument/2006/relationships/hyperlink" Target="https://podminky.urs.cz/item/CS_URS_2025_02/034002000" TargetMode="External" /><Relationship Id="rId8" Type="http://schemas.openxmlformats.org/officeDocument/2006/relationships/hyperlink" Target="https://podminky.urs.cz/item/CS_URS_2025_02/034503000" TargetMode="External" /><Relationship Id="rId9" Type="http://schemas.openxmlformats.org/officeDocument/2006/relationships/hyperlink" Target="https://podminky.urs.cz/item/CS_URS_2025_02/035103000" TargetMode="External" /><Relationship Id="rId10" Type="http://schemas.openxmlformats.org/officeDocument/2006/relationships/hyperlink" Target="https://podminky.urs.cz/item/CS_URS_2025_02/039203000" TargetMode="External" /><Relationship Id="rId11" Type="http://schemas.openxmlformats.org/officeDocument/2006/relationships/hyperlink" Target="https://podminky.urs.cz/item/CS_URS_2025_02/041414000" TargetMode="External" /><Relationship Id="rId12" Type="http://schemas.openxmlformats.org/officeDocument/2006/relationships/hyperlink" Target="https://podminky.urs.cz/item/CS_URS_2025_02/041424000" TargetMode="External" /><Relationship Id="rId13" Type="http://schemas.openxmlformats.org/officeDocument/2006/relationships/hyperlink" Target="https://podminky.urs.cz/item/CS_URS_2025_02/043002000" TargetMode="External" /><Relationship Id="rId14" Type="http://schemas.openxmlformats.org/officeDocument/2006/relationships/hyperlink" Target="https://podminky.urs.cz/item/CS_URS_2025_02/043154000" TargetMode="External" /><Relationship Id="rId15" Type="http://schemas.openxmlformats.org/officeDocument/2006/relationships/hyperlink" Target="https://podminky.urs.cz/item/CS_URS_2025_02/043224000" TargetMode="External" /><Relationship Id="rId16" Type="http://schemas.openxmlformats.org/officeDocument/2006/relationships/hyperlink" Target="https://podminky.urs.cz/item/CS_URS_2025_02/045203000" TargetMode="External" /><Relationship Id="rId17" Type="http://schemas.openxmlformats.org/officeDocument/2006/relationships/hyperlink" Target="https://podminky.urs.cz/item/CS_URS_2025_02/045303000" TargetMode="External" /><Relationship Id="rId18" Type="http://schemas.openxmlformats.org/officeDocument/2006/relationships/hyperlink" Target="https://podminky.urs.cz/item/CS_URS_2025_02/072103000" TargetMode="External" /><Relationship Id="rId19" Type="http://schemas.openxmlformats.org/officeDocument/2006/relationships/hyperlink" Target="https://podminky.urs.cz/item/CS_URS_2025_02/072203000" TargetMode="External" /><Relationship Id="rId20" Type="http://schemas.openxmlformats.org/officeDocument/2006/relationships/hyperlink" Target="https://podminky.urs.cz/item/CS_URS_2025_02/091503000" TargetMode="External" /><Relationship Id="rId2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="1" customFormat="1" ht="12" customHeight="1">
      <c r="B5" s="22"/>
      <c r="D5" s="26" t="s">
        <v>13</v>
      </c>
      <c r="K5" s="27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2"/>
      <c r="BE5" s="28" t="s">
        <v>15</v>
      </c>
      <c r="BS5" s="19" t="s">
        <v>6</v>
      </c>
    </row>
    <row r="6" s="1" customFormat="1" ht="36.96" customHeight="1">
      <c r="B6" s="22"/>
      <c r="D6" s="29" t="s">
        <v>16</v>
      </c>
      <c r="K6" s="30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2"/>
      <c r="BE6" s="31"/>
      <c r="BS6" s="19" t="s">
        <v>6</v>
      </c>
    </row>
    <row r="7" s="1" customFormat="1" ht="12" customHeight="1">
      <c r="B7" s="22"/>
      <c r="D7" s="32" t="s">
        <v>18</v>
      </c>
      <c r="K7" s="27" t="s">
        <v>1</v>
      </c>
      <c r="AK7" s="32" t="s">
        <v>19</v>
      </c>
      <c r="AN7" s="27" t="s">
        <v>1</v>
      </c>
      <c r="AR7" s="22"/>
      <c r="BE7" s="31"/>
      <c r="BS7" s="19" t="s">
        <v>6</v>
      </c>
    </row>
    <row r="8" s="1" customFormat="1" ht="12" customHeight="1">
      <c r="B8" s="22"/>
      <c r="D8" s="32" t="s">
        <v>20</v>
      </c>
      <c r="K8" s="27" t="s">
        <v>21</v>
      </c>
      <c r="AK8" s="32" t="s">
        <v>22</v>
      </c>
      <c r="AN8" s="33" t="s">
        <v>23</v>
      </c>
      <c r="AR8" s="22"/>
      <c r="BE8" s="31"/>
      <c r="BS8" s="19" t="s">
        <v>6</v>
      </c>
    </row>
    <row r="9" s="1" customFormat="1" ht="14.4" customHeight="1">
      <c r="B9" s="22"/>
      <c r="AR9" s="22"/>
      <c r="BE9" s="31"/>
      <c r="BS9" s="19" t="s">
        <v>6</v>
      </c>
    </row>
    <row r="10" s="1" customFormat="1" ht="12" customHeight="1">
      <c r="B10" s="22"/>
      <c r="D10" s="32" t="s">
        <v>24</v>
      </c>
      <c r="AK10" s="32" t="s">
        <v>25</v>
      </c>
      <c r="AN10" s="27" t="s">
        <v>1</v>
      </c>
      <c r="AR10" s="22"/>
      <c r="BE10" s="31"/>
      <c r="BS10" s="19" t="s">
        <v>6</v>
      </c>
    </row>
    <row r="11" s="1" customFormat="1" ht="18.48" customHeight="1">
      <c r="B11" s="22"/>
      <c r="E11" s="27" t="s">
        <v>26</v>
      </c>
      <c r="AK11" s="32" t="s">
        <v>27</v>
      </c>
      <c r="AN11" s="27" t="s">
        <v>1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28</v>
      </c>
      <c r="AK13" s="32" t="s">
        <v>25</v>
      </c>
      <c r="AN13" s="34" t="s">
        <v>29</v>
      </c>
      <c r="AR13" s="22"/>
      <c r="BE13" s="31"/>
      <c r="BS13" s="19" t="s">
        <v>6</v>
      </c>
    </row>
    <row r="14">
      <c r="B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N14" s="34" t="s">
        <v>29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30</v>
      </c>
      <c r="AK16" s="32" t="s">
        <v>25</v>
      </c>
      <c r="AN16" s="27" t="s">
        <v>31</v>
      </c>
      <c r="AR16" s="22"/>
      <c r="BE16" s="31"/>
      <c r="BS16" s="19" t="s">
        <v>3</v>
      </c>
    </row>
    <row r="17" s="1" customFormat="1" ht="18.48" customHeight="1">
      <c r="B17" s="22"/>
      <c r="E17" s="27" t="s">
        <v>32</v>
      </c>
      <c r="AK17" s="32" t="s">
        <v>27</v>
      </c>
      <c r="AN17" s="27" t="s">
        <v>1</v>
      </c>
      <c r="AR17" s="22"/>
      <c r="BE17" s="31"/>
      <c r="BS17" s="19" t="s">
        <v>33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34</v>
      </c>
      <c r="AK19" s="32" t="s">
        <v>25</v>
      </c>
      <c r="AN19" s="27" t="s">
        <v>35</v>
      </c>
      <c r="AR19" s="22"/>
      <c r="BE19" s="31"/>
      <c r="BS19" s="19" t="s">
        <v>6</v>
      </c>
    </row>
    <row r="20" s="1" customFormat="1" ht="18.48" customHeight="1">
      <c r="B20" s="22"/>
      <c r="E20" s="27" t="s">
        <v>36</v>
      </c>
      <c r="AK20" s="32" t="s">
        <v>27</v>
      </c>
      <c r="AN20" s="27" t="s">
        <v>1</v>
      </c>
      <c r="AR20" s="22"/>
      <c r="BE20" s="31"/>
      <c r="BS20" s="19" t="s">
        <v>33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37</v>
      </c>
      <c r="AR22" s="22"/>
      <c r="BE22" s="31"/>
    </row>
    <row r="23" s="1" customFormat="1" ht="16.5" customHeight="1">
      <c r="B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R25" s="22"/>
      <c r="BE25" s="31"/>
    </row>
    <row r="26" s="2" customFormat="1" ht="25.92" customHeight="1">
      <c r="A26" s="38"/>
      <c r="B26" s="39"/>
      <c r="C26" s="38"/>
      <c r="D26" s="40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8"/>
      <c r="AQ26" s="38"/>
      <c r="AR26" s="39"/>
      <c r="BE26" s="31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9"/>
      <c r="BE27" s="31"/>
    </row>
    <row r="28" s="2" customForma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39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40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41</v>
      </c>
      <c r="AL28" s="43"/>
      <c r="AM28" s="43"/>
      <c r="AN28" s="43"/>
      <c r="AO28" s="43"/>
      <c r="AP28" s="38"/>
      <c r="AQ28" s="38"/>
      <c r="AR28" s="39"/>
      <c r="BE28" s="31"/>
    </row>
    <row r="29" s="3" customFormat="1" ht="14.4" customHeight="1">
      <c r="A29" s="3"/>
      <c r="B29" s="44"/>
      <c r="C29" s="3"/>
      <c r="D29" s="32" t="s">
        <v>42</v>
      </c>
      <c r="E29" s="3"/>
      <c r="F29" s="32" t="s">
        <v>43</v>
      </c>
      <c r="G29" s="3"/>
      <c r="H29" s="3"/>
      <c r="I29" s="3"/>
      <c r="J29" s="3"/>
      <c r="K29" s="3"/>
      <c r="L29" s="45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6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6">
        <f>ROUND(AV94, 2)</f>
        <v>0</v>
      </c>
      <c r="AL29" s="3"/>
      <c r="AM29" s="3"/>
      <c r="AN29" s="3"/>
      <c r="AO29" s="3"/>
      <c r="AP29" s="3"/>
      <c r="AQ29" s="3"/>
      <c r="AR29" s="44"/>
      <c r="BE29" s="47"/>
    </row>
    <row r="30" s="3" customFormat="1" ht="14.4" customHeight="1">
      <c r="A30" s="3"/>
      <c r="B30" s="44"/>
      <c r="C30" s="3"/>
      <c r="D30" s="3"/>
      <c r="E30" s="3"/>
      <c r="F30" s="32" t="s">
        <v>44</v>
      </c>
      <c r="G30" s="3"/>
      <c r="H30" s="3"/>
      <c r="I30" s="3"/>
      <c r="J30" s="3"/>
      <c r="K30" s="3"/>
      <c r="L30" s="45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6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6">
        <f>ROUND(AW94, 2)</f>
        <v>0</v>
      </c>
      <c r="AL30" s="3"/>
      <c r="AM30" s="3"/>
      <c r="AN30" s="3"/>
      <c r="AO30" s="3"/>
      <c r="AP30" s="3"/>
      <c r="AQ30" s="3"/>
      <c r="AR30" s="44"/>
      <c r="BE30" s="47"/>
    </row>
    <row r="31" hidden="1" s="3" customFormat="1" ht="14.4" customHeight="1">
      <c r="A31" s="3"/>
      <c r="B31" s="44"/>
      <c r="C31" s="3"/>
      <c r="D31" s="3"/>
      <c r="E31" s="3"/>
      <c r="F31" s="32" t="s">
        <v>45</v>
      </c>
      <c r="G31" s="3"/>
      <c r="H31" s="3"/>
      <c r="I31" s="3"/>
      <c r="J31" s="3"/>
      <c r="K31" s="3"/>
      <c r="L31" s="45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6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6">
        <v>0</v>
      </c>
      <c r="AL31" s="3"/>
      <c r="AM31" s="3"/>
      <c r="AN31" s="3"/>
      <c r="AO31" s="3"/>
      <c r="AP31" s="3"/>
      <c r="AQ31" s="3"/>
      <c r="AR31" s="44"/>
      <c r="BE31" s="47"/>
    </row>
    <row r="32" hidden="1" s="3" customFormat="1" ht="14.4" customHeight="1">
      <c r="A32" s="3"/>
      <c r="B32" s="44"/>
      <c r="C32" s="3"/>
      <c r="D32" s="3"/>
      <c r="E32" s="3"/>
      <c r="F32" s="32" t="s">
        <v>46</v>
      </c>
      <c r="G32" s="3"/>
      <c r="H32" s="3"/>
      <c r="I32" s="3"/>
      <c r="J32" s="3"/>
      <c r="K32" s="3"/>
      <c r="L32" s="45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6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6">
        <v>0</v>
      </c>
      <c r="AL32" s="3"/>
      <c r="AM32" s="3"/>
      <c r="AN32" s="3"/>
      <c r="AO32" s="3"/>
      <c r="AP32" s="3"/>
      <c r="AQ32" s="3"/>
      <c r="AR32" s="44"/>
      <c r="BE32" s="47"/>
    </row>
    <row r="33" hidden="1" s="3" customFormat="1" ht="14.4" customHeight="1">
      <c r="A33" s="3"/>
      <c r="B33" s="44"/>
      <c r="C33" s="3"/>
      <c r="D33" s="3"/>
      <c r="E33" s="3"/>
      <c r="F33" s="32" t="s">
        <v>47</v>
      </c>
      <c r="G33" s="3"/>
      <c r="H33" s="3"/>
      <c r="I33" s="3"/>
      <c r="J33" s="3"/>
      <c r="K33" s="3"/>
      <c r="L33" s="45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6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6">
        <v>0</v>
      </c>
      <c r="AL33" s="3"/>
      <c r="AM33" s="3"/>
      <c r="AN33" s="3"/>
      <c r="AO33" s="3"/>
      <c r="AP33" s="3"/>
      <c r="AQ33" s="3"/>
      <c r="AR33" s="44"/>
      <c r="BE33" s="47"/>
    </row>
    <row r="34" s="2" customFormat="1" ht="6.96" customHeight="1">
      <c r="A34" s="38"/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9"/>
      <c r="BE34" s="31"/>
    </row>
    <row r="35" s="2" customFormat="1" ht="25.92" customHeight="1">
      <c r="A35" s="38"/>
      <c r="B35" s="39"/>
      <c r="C35" s="48"/>
      <c r="D35" s="49" t="s">
        <v>48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49</v>
      </c>
      <c r="U35" s="50"/>
      <c r="V35" s="50"/>
      <c r="W35" s="50"/>
      <c r="X35" s="52" t="s">
        <v>50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3">
        <f>SUM(AK26:AK33)</f>
        <v>0</v>
      </c>
      <c r="AL35" s="50"/>
      <c r="AM35" s="50"/>
      <c r="AN35" s="50"/>
      <c r="AO35" s="54"/>
      <c r="AP35" s="48"/>
      <c r="AQ35" s="48"/>
      <c r="AR35" s="39"/>
      <c r="BE35" s="38"/>
    </row>
    <row r="36" s="2" customFormat="1" ht="6.96" customHeight="1">
      <c r="A36" s="38"/>
      <c r="B36" s="3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9"/>
      <c r="BE36" s="38"/>
    </row>
    <row r="37" s="2" customFormat="1" ht="14.4" customHeight="1">
      <c r="A37" s="38"/>
      <c r="B37" s="39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9"/>
      <c r="BE37" s="38"/>
    </row>
    <row r="38" s="1" customFormat="1" ht="14.4" customHeight="1">
      <c r="B38" s="22"/>
      <c r="AR38" s="22"/>
    </row>
    <row r="39" s="1" customFormat="1" ht="14.4" customHeight="1">
      <c r="B39" s="22"/>
      <c r="AR39" s="22"/>
    </row>
    <row r="40" s="1" customFormat="1" ht="14.4" customHeight="1">
      <c r="B40" s="22"/>
      <c r="AR40" s="22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55"/>
      <c r="D49" s="56" t="s">
        <v>51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52</v>
      </c>
      <c r="AI49" s="57"/>
      <c r="AJ49" s="57"/>
      <c r="AK49" s="57"/>
      <c r="AL49" s="57"/>
      <c r="AM49" s="57"/>
      <c r="AN49" s="57"/>
      <c r="AO49" s="57"/>
      <c r="AR49" s="55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38"/>
      <c r="B60" s="39"/>
      <c r="C60" s="38"/>
      <c r="D60" s="58" t="s">
        <v>53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58" t="s">
        <v>54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58" t="s">
        <v>53</v>
      </c>
      <c r="AI60" s="41"/>
      <c r="AJ60" s="41"/>
      <c r="AK60" s="41"/>
      <c r="AL60" s="41"/>
      <c r="AM60" s="58" t="s">
        <v>54</v>
      </c>
      <c r="AN60" s="41"/>
      <c r="AO60" s="41"/>
      <c r="AP60" s="38"/>
      <c r="AQ60" s="38"/>
      <c r="AR60" s="39"/>
      <c r="BE60" s="38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38"/>
      <c r="B64" s="39"/>
      <c r="C64" s="38"/>
      <c r="D64" s="56" t="s">
        <v>55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6" t="s">
        <v>56</v>
      </c>
      <c r="AI64" s="59"/>
      <c r="AJ64" s="59"/>
      <c r="AK64" s="59"/>
      <c r="AL64" s="59"/>
      <c r="AM64" s="59"/>
      <c r="AN64" s="59"/>
      <c r="AO64" s="59"/>
      <c r="AP64" s="38"/>
      <c r="AQ64" s="38"/>
      <c r="AR64" s="39"/>
      <c r="BE64" s="38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38"/>
      <c r="B75" s="39"/>
      <c r="C75" s="38"/>
      <c r="D75" s="58" t="s">
        <v>53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58" t="s">
        <v>54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58" t="s">
        <v>53</v>
      </c>
      <c r="AI75" s="41"/>
      <c r="AJ75" s="41"/>
      <c r="AK75" s="41"/>
      <c r="AL75" s="41"/>
      <c r="AM75" s="58" t="s">
        <v>54</v>
      </c>
      <c r="AN75" s="41"/>
      <c r="AO75" s="41"/>
      <c r="AP75" s="38"/>
      <c r="AQ75" s="38"/>
      <c r="AR75" s="39"/>
      <c r="BE75" s="38"/>
    </row>
    <row r="76" s="2" customFormat="1">
      <c r="A76" s="38"/>
      <c r="B76" s="39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9"/>
      <c r="BE76" s="38"/>
    </row>
    <row r="77" s="2" customFormat="1" ht="6.96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39"/>
      <c r="B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39"/>
      <c r="BE81" s="38"/>
    </row>
    <row r="82" s="2" customFormat="1" ht="24.96" customHeight="1">
      <c r="A82" s="38"/>
      <c r="B82" s="39"/>
      <c r="C82" s="23" t="s">
        <v>57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9"/>
      <c r="B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9"/>
      <c r="BE83" s="38"/>
    </row>
    <row r="84" s="4" customFormat="1" ht="12" customHeight="1">
      <c r="A84" s="4"/>
      <c r="B84" s="64"/>
      <c r="C84" s="32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07/2025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4"/>
      <c r="BE84" s="4"/>
    </row>
    <row r="85" s="5" customFormat="1" ht="36.96" customHeight="1">
      <c r="A85" s="5"/>
      <c r="B85" s="65"/>
      <c r="C85" s="66" t="s">
        <v>16</v>
      </c>
      <c r="D85" s="5"/>
      <c r="E85" s="5"/>
      <c r="F85" s="5"/>
      <c r="G85" s="5"/>
      <c r="H85" s="5"/>
      <c r="I85" s="5"/>
      <c r="J85" s="5"/>
      <c r="K85" s="5"/>
      <c r="L85" s="67" t="str">
        <f>K6</f>
        <v>Vodohospodářská infrastruktura v obci Petrovice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5"/>
      <c r="BE85" s="5"/>
    </row>
    <row r="86" s="2" customFormat="1" ht="6.96" customHeight="1">
      <c r="A86" s="38"/>
      <c r="B86" s="39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9"/>
      <c r="BE86" s="38"/>
    </row>
    <row r="87" s="2" customFormat="1" ht="12" customHeight="1">
      <c r="A87" s="38"/>
      <c r="B87" s="39"/>
      <c r="C87" s="32" t="s">
        <v>20</v>
      </c>
      <c r="D87" s="38"/>
      <c r="E87" s="38"/>
      <c r="F87" s="38"/>
      <c r="G87" s="38"/>
      <c r="H87" s="38"/>
      <c r="I87" s="38"/>
      <c r="J87" s="38"/>
      <c r="K87" s="38"/>
      <c r="L87" s="68" t="str">
        <f>IF(K8="","",K8)</f>
        <v>Petrovice u Domažlic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2" t="s">
        <v>22</v>
      </c>
      <c r="AJ87" s="38"/>
      <c r="AK87" s="38"/>
      <c r="AL87" s="38"/>
      <c r="AM87" s="69" t="str">
        <f>IF(AN8= "","",AN8)</f>
        <v>3. 11. 2025</v>
      </c>
      <c r="AN87" s="69"/>
      <c r="AO87" s="38"/>
      <c r="AP87" s="38"/>
      <c r="AQ87" s="38"/>
      <c r="AR87" s="39"/>
      <c r="B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9"/>
      <c r="BE88" s="38"/>
    </row>
    <row r="89" s="2" customFormat="1" ht="25.65" customHeight="1">
      <c r="A89" s="38"/>
      <c r="B89" s="39"/>
      <c r="C89" s="32" t="s">
        <v>24</v>
      </c>
      <c r="D89" s="38"/>
      <c r="E89" s="38"/>
      <c r="F89" s="38"/>
      <c r="G89" s="38"/>
      <c r="H89" s="38"/>
      <c r="I89" s="38"/>
      <c r="J89" s="38"/>
      <c r="K89" s="38"/>
      <c r="L89" s="4" t="str">
        <f>IF(E11= "","",E11)</f>
        <v>Obec Újezd, Domažlice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2" t="s">
        <v>30</v>
      </c>
      <c r="AJ89" s="38"/>
      <c r="AK89" s="38"/>
      <c r="AL89" s="38"/>
      <c r="AM89" s="70" t="str">
        <f>IF(E17="","",E17)</f>
        <v>INGVAMA inženýrská a projektová spol. s r.o.</v>
      </c>
      <c r="AN89" s="4"/>
      <c r="AO89" s="4"/>
      <c r="AP89" s="4"/>
      <c r="AQ89" s="38"/>
      <c r="AR89" s="39"/>
      <c r="AS89" s="71" t="s">
        <v>58</v>
      </c>
      <c r="AT89" s="72"/>
      <c r="AU89" s="73"/>
      <c r="AV89" s="73"/>
      <c r="AW89" s="73"/>
      <c r="AX89" s="73"/>
      <c r="AY89" s="73"/>
      <c r="AZ89" s="73"/>
      <c r="BA89" s="73"/>
      <c r="BB89" s="73"/>
      <c r="BC89" s="73"/>
      <c r="BD89" s="74"/>
      <c r="BE89" s="38"/>
    </row>
    <row r="90" s="2" customFormat="1" ht="15.15" customHeight="1">
      <c r="A90" s="38"/>
      <c r="B90" s="39"/>
      <c r="C90" s="32" t="s">
        <v>28</v>
      </c>
      <c r="D90" s="38"/>
      <c r="E90" s="38"/>
      <c r="F90" s="38"/>
      <c r="G90" s="38"/>
      <c r="H90" s="38"/>
      <c r="I90" s="38"/>
      <c r="J90" s="38"/>
      <c r="K90" s="38"/>
      <c r="L90" s="4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2" t="s">
        <v>34</v>
      </c>
      <c r="AJ90" s="38"/>
      <c r="AK90" s="38"/>
      <c r="AL90" s="38"/>
      <c r="AM90" s="70" t="str">
        <f>IF(E20="","",E20)</f>
        <v>Jitka Heřmanová</v>
      </c>
      <c r="AN90" s="4"/>
      <c r="AO90" s="4"/>
      <c r="AP90" s="4"/>
      <c r="AQ90" s="38"/>
      <c r="AR90" s="39"/>
      <c r="AS90" s="75"/>
      <c r="AT90" s="76"/>
      <c r="AU90" s="77"/>
      <c r="AV90" s="77"/>
      <c r="AW90" s="77"/>
      <c r="AX90" s="77"/>
      <c r="AY90" s="77"/>
      <c r="AZ90" s="77"/>
      <c r="BA90" s="77"/>
      <c r="BB90" s="77"/>
      <c r="BC90" s="77"/>
      <c r="BD90" s="78"/>
      <c r="BE90" s="38"/>
    </row>
    <row r="91" s="2" customFormat="1" ht="10.8" customHeight="1">
      <c r="A91" s="38"/>
      <c r="B91" s="39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9"/>
      <c r="AS91" s="75"/>
      <c r="AT91" s="76"/>
      <c r="AU91" s="77"/>
      <c r="AV91" s="77"/>
      <c r="AW91" s="77"/>
      <c r="AX91" s="77"/>
      <c r="AY91" s="77"/>
      <c r="AZ91" s="77"/>
      <c r="BA91" s="77"/>
      <c r="BB91" s="77"/>
      <c r="BC91" s="77"/>
      <c r="BD91" s="78"/>
      <c r="BE91" s="38"/>
    </row>
    <row r="92" s="2" customFormat="1" ht="29.28" customHeight="1">
      <c r="A92" s="38"/>
      <c r="B92" s="39"/>
      <c r="C92" s="79" t="s">
        <v>59</v>
      </c>
      <c r="D92" s="80"/>
      <c r="E92" s="80"/>
      <c r="F92" s="80"/>
      <c r="G92" s="80"/>
      <c r="H92" s="81"/>
      <c r="I92" s="82" t="s">
        <v>60</v>
      </c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3" t="s">
        <v>61</v>
      </c>
      <c r="AH92" s="80"/>
      <c r="AI92" s="80"/>
      <c r="AJ92" s="80"/>
      <c r="AK92" s="80"/>
      <c r="AL92" s="80"/>
      <c r="AM92" s="80"/>
      <c r="AN92" s="82" t="s">
        <v>62</v>
      </c>
      <c r="AO92" s="80"/>
      <c r="AP92" s="84"/>
      <c r="AQ92" s="85" t="s">
        <v>63</v>
      </c>
      <c r="AR92" s="39"/>
      <c r="AS92" s="86" t="s">
        <v>64</v>
      </c>
      <c r="AT92" s="87" t="s">
        <v>65</v>
      </c>
      <c r="AU92" s="87" t="s">
        <v>66</v>
      </c>
      <c r="AV92" s="87" t="s">
        <v>67</v>
      </c>
      <c r="AW92" s="87" t="s">
        <v>68</v>
      </c>
      <c r="AX92" s="87" t="s">
        <v>69</v>
      </c>
      <c r="AY92" s="87" t="s">
        <v>70</v>
      </c>
      <c r="AZ92" s="87" t="s">
        <v>71</v>
      </c>
      <c r="BA92" s="87" t="s">
        <v>72</v>
      </c>
      <c r="BB92" s="87" t="s">
        <v>73</v>
      </c>
      <c r="BC92" s="87" t="s">
        <v>74</v>
      </c>
      <c r="BD92" s="88" t="s">
        <v>75</v>
      </c>
      <c r="BE92" s="38"/>
    </row>
    <row r="93" s="2" customFormat="1" ht="10.8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9"/>
      <c r="AS93" s="89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1"/>
      <c r="BE93" s="38"/>
    </row>
    <row r="94" s="6" customFormat="1" ht="32.4" customHeight="1">
      <c r="A94" s="6"/>
      <c r="B94" s="92"/>
      <c r="C94" s="93" t="s">
        <v>76</v>
      </c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5">
        <f>ROUND(AG95+AG98+AG99+AG102+AG103+AG106,2)</f>
        <v>0</v>
      </c>
      <c r="AH94" s="95"/>
      <c r="AI94" s="95"/>
      <c r="AJ94" s="95"/>
      <c r="AK94" s="95"/>
      <c r="AL94" s="95"/>
      <c r="AM94" s="95"/>
      <c r="AN94" s="96">
        <f>SUM(AG94,AT94)</f>
        <v>0</v>
      </c>
      <c r="AO94" s="96"/>
      <c r="AP94" s="96"/>
      <c r="AQ94" s="97" t="s">
        <v>1</v>
      </c>
      <c r="AR94" s="92"/>
      <c r="AS94" s="98">
        <f>ROUND(AS95+AS98+AS99+AS102+AS103+AS106,2)</f>
        <v>0</v>
      </c>
      <c r="AT94" s="99">
        <f>ROUND(SUM(AV94:AW94),2)</f>
        <v>0</v>
      </c>
      <c r="AU94" s="100">
        <f>ROUND(AU95+AU98+AU99+AU102+AU103+AU106,5)</f>
        <v>0</v>
      </c>
      <c r="AV94" s="99">
        <f>ROUND(AZ94*L29,2)</f>
        <v>0</v>
      </c>
      <c r="AW94" s="99">
        <f>ROUND(BA94*L30,2)</f>
        <v>0</v>
      </c>
      <c r="AX94" s="99">
        <f>ROUND(BB94*L29,2)</f>
        <v>0</v>
      </c>
      <c r="AY94" s="99">
        <f>ROUND(BC94*L30,2)</f>
        <v>0</v>
      </c>
      <c r="AZ94" s="99">
        <f>ROUND(AZ95+AZ98+AZ99+AZ102+AZ103+AZ106,2)</f>
        <v>0</v>
      </c>
      <c r="BA94" s="99">
        <f>ROUND(BA95+BA98+BA99+BA102+BA103+BA106,2)</f>
        <v>0</v>
      </c>
      <c r="BB94" s="99">
        <f>ROUND(BB95+BB98+BB99+BB102+BB103+BB106,2)</f>
        <v>0</v>
      </c>
      <c r="BC94" s="99">
        <f>ROUND(BC95+BC98+BC99+BC102+BC103+BC106,2)</f>
        <v>0</v>
      </c>
      <c r="BD94" s="101">
        <f>ROUND(BD95+BD98+BD99+BD102+BD103+BD106,2)</f>
        <v>0</v>
      </c>
      <c r="BE94" s="6"/>
      <c r="BS94" s="102" t="s">
        <v>77</v>
      </c>
      <c r="BT94" s="102" t="s">
        <v>78</v>
      </c>
      <c r="BU94" s="103" t="s">
        <v>79</v>
      </c>
      <c r="BV94" s="102" t="s">
        <v>80</v>
      </c>
      <c r="BW94" s="102" t="s">
        <v>4</v>
      </c>
      <c r="BX94" s="102" t="s">
        <v>81</v>
      </c>
      <c r="CL94" s="102" t="s">
        <v>1</v>
      </c>
    </row>
    <row r="95" s="7" customFormat="1" ht="24.75" customHeight="1">
      <c r="A95" s="7"/>
      <c r="B95" s="104"/>
      <c r="C95" s="105"/>
      <c r="D95" s="106" t="s">
        <v>82</v>
      </c>
      <c r="E95" s="106"/>
      <c r="F95" s="106"/>
      <c r="G95" s="106"/>
      <c r="H95" s="106"/>
      <c r="I95" s="107"/>
      <c r="J95" s="106" t="s">
        <v>83</v>
      </c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8">
        <f>ROUND(SUM(AG96:AG97),2)</f>
        <v>0</v>
      </c>
      <c r="AH95" s="107"/>
      <c r="AI95" s="107"/>
      <c r="AJ95" s="107"/>
      <c r="AK95" s="107"/>
      <c r="AL95" s="107"/>
      <c r="AM95" s="107"/>
      <c r="AN95" s="109">
        <f>SUM(AG95,AT95)</f>
        <v>0</v>
      </c>
      <c r="AO95" s="107"/>
      <c r="AP95" s="107"/>
      <c r="AQ95" s="110" t="s">
        <v>84</v>
      </c>
      <c r="AR95" s="104"/>
      <c r="AS95" s="111">
        <f>ROUND(SUM(AS96:AS97),2)</f>
        <v>0</v>
      </c>
      <c r="AT95" s="112">
        <f>ROUND(SUM(AV95:AW95),2)</f>
        <v>0</v>
      </c>
      <c r="AU95" s="113">
        <f>ROUND(SUM(AU96:AU97),5)</f>
        <v>0</v>
      </c>
      <c r="AV95" s="112">
        <f>ROUND(AZ95*L29,2)</f>
        <v>0</v>
      </c>
      <c r="AW95" s="112">
        <f>ROUND(BA95*L30,2)</f>
        <v>0</v>
      </c>
      <c r="AX95" s="112">
        <f>ROUND(BB95*L29,2)</f>
        <v>0</v>
      </c>
      <c r="AY95" s="112">
        <f>ROUND(BC95*L30,2)</f>
        <v>0</v>
      </c>
      <c r="AZ95" s="112">
        <f>ROUND(SUM(AZ96:AZ97),2)</f>
        <v>0</v>
      </c>
      <c r="BA95" s="112">
        <f>ROUND(SUM(BA96:BA97),2)</f>
        <v>0</v>
      </c>
      <c r="BB95" s="112">
        <f>ROUND(SUM(BB96:BB97),2)</f>
        <v>0</v>
      </c>
      <c r="BC95" s="112">
        <f>ROUND(SUM(BC96:BC97),2)</f>
        <v>0</v>
      </c>
      <c r="BD95" s="114">
        <f>ROUND(SUM(BD96:BD97),2)</f>
        <v>0</v>
      </c>
      <c r="BE95" s="7"/>
      <c r="BS95" s="115" t="s">
        <v>77</v>
      </c>
      <c r="BT95" s="115" t="s">
        <v>85</v>
      </c>
      <c r="BV95" s="115" t="s">
        <v>80</v>
      </c>
      <c r="BW95" s="115" t="s">
        <v>86</v>
      </c>
      <c r="BX95" s="115" t="s">
        <v>4</v>
      </c>
      <c r="CL95" s="115" t="s">
        <v>1</v>
      </c>
      <c r="CM95" s="115" t="s">
        <v>87</v>
      </c>
    </row>
    <row r="96" s="4" customFormat="1" ht="23.25" customHeight="1">
      <c r="A96" s="116" t="s">
        <v>88</v>
      </c>
      <c r="B96" s="64"/>
      <c r="C96" s="10"/>
      <c r="D96" s="10"/>
      <c r="E96" s="117" t="s">
        <v>82</v>
      </c>
      <c r="F96" s="117"/>
      <c r="G96" s="117"/>
      <c r="H96" s="117"/>
      <c r="I96" s="117"/>
      <c r="J96" s="10"/>
      <c r="K96" s="117" t="s">
        <v>83</v>
      </c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8">
        <f>'D.1 - Prodloužení vod. př...'!J30</f>
        <v>0</v>
      </c>
      <c r="AH96" s="10"/>
      <c r="AI96" s="10"/>
      <c r="AJ96" s="10"/>
      <c r="AK96" s="10"/>
      <c r="AL96" s="10"/>
      <c r="AM96" s="10"/>
      <c r="AN96" s="118">
        <f>SUM(AG96,AT96)</f>
        <v>0</v>
      </c>
      <c r="AO96" s="10"/>
      <c r="AP96" s="10"/>
      <c r="AQ96" s="119" t="s">
        <v>89</v>
      </c>
      <c r="AR96" s="64"/>
      <c r="AS96" s="120">
        <v>0</v>
      </c>
      <c r="AT96" s="121">
        <f>ROUND(SUM(AV96:AW96),2)</f>
        <v>0</v>
      </c>
      <c r="AU96" s="122">
        <f>'D.1 - Prodloužení vod. př...'!P125</f>
        <v>0</v>
      </c>
      <c r="AV96" s="121">
        <f>'D.1 - Prodloužení vod. př...'!J33</f>
        <v>0</v>
      </c>
      <c r="AW96" s="121">
        <f>'D.1 - Prodloužení vod. př...'!J34</f>
        <v>0</v>
      </c>
      <c r="AX96" s="121">
        <f>'D.1 - Prodloužení vod. př...'!J35</f>
        <v>0</v>
      </c>
      <c r="AY96" s="121">
        <f>'D.1 - Prodloužení vod. př...'!J36</f>
        <v>0</v>
      </c>
      <c r="AZ96" s="121">
        <f>'D.1 - Prodloužení vod. př...'!F33</f>
        <v>0</v>
      </c>
      <c r="BA96" s="121">
        <f>'D.1 - Prodloužení vod. př...'!F34</f>
        <v>0</v>
      </c>
      <c r="BB96" s="121">
        <f>'D.1 - Prodloužení vod. př...'!F35</f>
        <v>0</v>
      </c>
      <c r="BC96" s="121">
        <f>'D.1 - Prodloužení vod. př...'!F36</f>
        <v>0</v>
      </c>
      <c r="BD96" s="123">
        <f>'D.1 - Prodloužení vod. př...'!F37</f>
        <v>0</v>
      </c>
      <c r="BE96" s="4"/>
      <c r="BT96" s="27" t="s">
        <v>87</v>
      </c>
      <c r="BU96" s="27" t="s">
        <v>90</v>
      </c>
      <c r="BV96" s="27" t="s">
        <v>80</v>
      </c>
      <c r="BW96" s="27" t="s">
        <v>86</v>
      </c>
      <c r="BX96" s="27" t="s">
        <v>4</v>
      </c>
      <c r="CL96" s="27" t="s">
        <v>1</v>
      </c>
      <c r="CM96" s="27" t="s">
        <v>87</v>
      </c>
    </row>
    <row r="97" s="4" customFormat="1" ht="23.25" customHeight="1">
      <c r="A97" s="116" t="s">
        <v>88</v>
      </c>
      <c r="B97" s="64"/>
      <c r="C97" s="10"/>
      <c r="D97" s="10"/>
      <c r="E97" s="117" t="s">
        <v>91</v>
      </c>
      <c r="F97" s="117"/>
      <c r="G97" s="117"/>
      <c r="H97" s="117"/>
      <c r="I97" s="117"/>
      <c r="J97" s="10"/>
      <c r="K97" s="117" t="s">
        <v>92</v>
      </c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8">
        <f>'D.1.7 - Elektrické připoj...'!J32</f>
        <v>0</v>
      </c>
      <c r="AH97" s="10"/>
      <c r="AI97" s="10"/>
      <c r="AJ97" s="10"/>
      <c r="AK97" s="10"/>
      <c r="AL97" s="10"/>
      <c r="AM97" s="10"/>
      <c r="AN97" s="118">
        <f>SUM(AG97,AT97)</f>
        <v>0</v>
      </c>
      <c r="AO97" s="10"/>
      <c r="AP97" s="10"/>
      <c r="AQ97" s="119" t="s">
        <v>89</v>
      </c>
      <c r="AR97" s="64"/>
      <c r="AS97" s="120">
        <v>0</v>
      </c>
      <c r="AT97" s="121">
        <f>ROUND(SUM(AV97:AW97),2)</f>
        <v>0</v>
      </c>
      <c r="AU97" s="122">
        <f>'D.1.7 - Elektrické připoj...'!P125</f>
        <v>0</v>
      </c>
      <c r="AV97" s="121">
        <f>'D.1.7 - Elektrické připoj...'!J35</f>
        <v>0</v>
      </c>
      <c r="AW97" s="121">
        <f>'D.1.7 - Elektrické připoj...'!J36</f>
        <v>0</v>
      </c>
      <c r="AX97" s="121">
        <f>'D.1.7 - Elektrické připoj...'!J37</f>
        <v>0</v>
      </c>
      <c r="AY97" s="121">
        <f>'D.1.7 - Elektrické připoj...'!J38</f>
        <v>0</v>
      </c>
      <c r="AZ97" s="121">
        <f>'D.1.7 - Elektrické připoj...'!F35</f>
        <v>0</v>
      </c>
      <c r="BA97" s="121">
        <f>'D.1.7 - Elektrické připoj...'!F36</f>
        <v>0</v>
      </c>
      <c r="BB97" s="121">
        <f>'D.1.7 - Elektrické připoj...'!F37</f>
        <v>0</v>
      </c>
      <c r="BC97" s="121">
        <f>'D.1.7 - Elektrické připoj...'!F38</f>
        <v>0</v>
      </c>
      <c r="BD97" s="123">
        <f>'D.1.7 - Elektrické připoj...'!F39</f>
        <v>0</v>
      </c>
      <c r="BE97" s="4"/>
      <c r="BT97" s="27" t="s">
        <v>87</v>
      </c>
      <c r="BV97" s="27" t="s">
        <v>80</v>
      </c>
      <c r="BW97" s="27" t="s">
        <v>93</v>
      </c>
      <c r="BX97" s="27" t="s">
        <v>86</v>
      </c>
      <c r="CL97" s="27" t="s">
        <v>1</v>
      </c>
    </row>
    <row r="98" s="7" customFormat="1" ht="24.75" customHeight="1">
      <c r="A98" s="116" t="s">
        <v>88</v>
      </c>
      <c r="B98" s="104"/>
      <c r="C98" s="105"/>
      <c r="D98" s="106" t="s">
        <v>94</v>
      </c>
      <c r="E98" s="106"/>
      <c r="F98" s="106"/>
      <c r="G98" s="106"/>
      <c r="H98" s="106"/>
      <c r="I98" s="107"/>
      <c r="J98" s="106" t="s">
        <v>95</v>
      </c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9">
        <f>'D.2 - Prodloužení grav. k...'!J30</f>
        <v>0</v>
      </c>
      <c r="AH98" s="107"/>
      <c r="AI98" s="107"/>
      <c r="AJ98" s="107"/>
      <c r="AK98" s="107"/>
      <c r="AL98" s="107"/>
      <c r="AM98" s="107"/>
      <c r="AN98" s="109">
        <f>SUM(AG98,AT98)</f>
        <v>0</v>
      </c>
      <c r="AO98" s="107"/>
      <c r="AP98" s="107"/>
      <c r="AQ98" s="110" t="s">
        <v>84</v>
      </c>
      <c r="AR98" s="104"/>
      <c r="AS98" s="111">
        <v>0</v>
      </c>
      <c r="AT98" s="112">
        <f>ROUND(SUM(AV98:AW98),2)</f>
        <v>0</v>
      </c>
      <c r="AU98" s="113">
        <f>'D.2 - Prodloužení grav. k...'!P125</f>
        <v>0</v>
      </c>
      <c r="AV98" s="112">
        <f>'D.2 - Prodloužení grav. k...'!J33</f>
        <v>0</v>
      </c>
      <c r="AW98" s="112">
        <f>'D.2 - Prodloužení grav. k...'!J34</f>
        <v>0</v>
      </c>
      <c r="AX98" s="112">
        <f>'D.2 - Prodloužení grav. k...'!J35</f>
        <v>0</v>
      </c>
      <c r="AY98" s="112">
        <f>'D.2 - Prodloužení grav. k...'!J36</f>
        <v>0</v>
      </c>
      <c r="AZ98" s="112">
        <f>'D.2 - Prodloužení grav. k...'!F33</f>
        <v>0</v>
      </c>
      <c r="BA98" s="112">
        <f>'D.2 - Prodloužení grav. k...'!F34</f>
        <v>0</v>
      </c>
      <c r="BB98" s="112">
        <f>'D.2 - Prodloužení grav. k...'!F35</f>
        <v>0</v>
      </c>
      <c r="BC98" s="112">
        <f>'D.2 - Prodloužení grav. k...'!F36</f>
        <v>0</v>
      </c>
      <c r="BD98" s="114">
        <f>'D.2 - Prodloužení grav. k...'!F37</f>
        <v>0</v>
      </c>
      <c r="BE98" s="7"/>
      <c r="BT98" s="115" t="s">
        <v>85</v>
      </c>
      <c r="BV98" s="115" t="s">
        <v>80</v>
      </c>
      <c r="BW98" s="115" t="s">
        <v>96</v>
      </c>
      <c r="BX98" s="115" t="s">
        <v>4</v>
      </c>
      <c r="CL98" s="115" t="s">
        <v>1</v>
      </c>
      <c r="CM98" s="115" t="s">
        <v>87</v>
      </c>
    </row>
    <row r="99" s="7" customFormat="1" ht="16.5" customHeight="1">
      <c r="A99" s="7"/>
      <c r="B99" s="104"/>
      <c r="C99" s="105"/>
      <c r="D99" s="106" t="s">
        <v>97</v>
      </c>
      <c r="E99" s="106"/>
      <c r="F99" s="106"/>
      <c r="G99" s="106"/>
      <c r="H99" s="106"/>
      <c r="I99" s="107"/>
      <c r="J99" s="106" t="s">
        <v>98</v>
      </c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8">
        <f>ROUND(SUM(AG100:AG101),2)</f>
        <v>0</v>
      </c>
      <c r="AH99" s="107"/>
      <c r="AI99" s="107"/>
      <c r="AJ99" s="107"/>
      <c r="AK99" s="107"/>
      <c r="AL99" s="107"/>
      <c r="AM99" s="107"/>
      <c r="AN99" s="109">
        <f>SUM(AG99,AT99)</f>
        <v>0</v>
      </c>
      <c r="AO99" s="107"/>
      <c r="AP99" s="107"/>
      <c r="AQ99" s="110" t="s">
        <v>84</v>
      </c>
      <c r="AR99" s="104"/>
      <c r="AS99" s="111">
        <f>ROUND(SUM(AS100:AS101),2)</f>
        <v>0</v>
      </c>
      <c r="AT99" s="112">
        <f>ROUND(SUM(AV99:AW99),2)</f>
        <v>0</v>
      </c>
      <c r="AU99" s="113">
        <f>ROUND(SUM(AU100:AU101),5)</f>
        <v>0</v>
      </c>
      <c r="AV99" s="112">
        <f>ROUND(AZ99*L29,2)</f>
        <v>0</v>
      </c>
      <c r="AW99" s="112">
        <f>ROUND(BA99*L30,2)</f>
        <v>0</v>
      </c>
      <c r="AX99" s="112">
        <f>ROUND(BB99*L29,2)</f>
        <v>0</v>
      </c>
      <c r="AY99" s="112">
        <f>ROUND(BC99*L30,2)</f>
        <v>0</v>
      </c>
      <c r="AZ99" s="112">
        <f>ROUND(SUM(AZ100:AZ101),2)</f>
        <v>0</v>
      </c>
      <c r="BA99" s="112">
        <f>ROUND(SUM(BA100:BA101),2)</f>
        <v>0</v>
      </c>
      <c r="BB99" s="112">
        <f>ROUND(SUM(BB100:BB101),2)</f>
        <v>0</v>
      </c>
      <c r="BC99" s="112">
        <f>ROUND(SUM(BC100:BC101),2)</f>
        <v>0</v>
      </c>
      <c r="BD99" s="114">
        <f>ROUND(SUM(BD100:BD101),2)</f>
        <v>0</v>
      </c>
      <c r="BE99" s="7"/>
      <c r="BS99" s="115" t="s">
        <v>77</v>
      </c>
      <c r="BT99" s="115" t="s">
        <v>85</v>
      </c>
      <c r="BV99" s="115" t="s">
        <v>80</v>
      </c>
      <c r="BW99" s="115" t="s">
        <v>99</v>
      </c>
      <c r="BX99" s="115" t="s">
        <v>4</v>
      </c>
      <c r="CL99" s="115" t="s">
        <v>1</v>
      </c>
      <c r="CM99" s="115" t="s">
        <v>87</v>
      </c>
    </row>
    <row r="100" s="4" customFormat="1" ht="16.5" customHeight="1">
      <c r="A100" s="116" t="s">
        <v>88</v>
      </c>
      <c r="B100" s="64"/>
      <c r="C100" s="10"/>
      <c r="D100" s="10"/>
      <c r="E100" s="117" t="s">
        <v>97</v>
      </c>
      <c r="F100" s="117"/>
      <c r="G100" s="117"/>
      <c r="H100" s="117"/>
      <c r="I100" s="117"/>
      <c r="J100" s="10"/>
      <c r="K100" s="117" t="s">
        <v>98</v>
      </c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8">
        <f>'D.3 - ČSOV Petrovice'!J30</f>
        <v>0</v>
      </c>
      <c r="AH100" s="10"/>
      <c r="AI100" s="10"/>
      <c r="AJ100" s="10"/>
      <c r="AK100" s="10"/>
      <c r="AL100" s="10"/>
      <c r="AM100" s="10"/>
      <c r="AN100" s="118">
        <f>SUM(AG100,AT100)</f>
        <v>0</v>
      </c>
      <c r="AO100" s="10"/>
      <c r="AP100" s="10"/>
      <c r="AQ100" s="119" t="s">
        <v>89</v>
      </c>
      <c r="AR100" s="64"/>
      <c r="AS100" s="120">
        <v>0</v>
      </c>
      <c r="AT100" s="121">
        <f>ROUND(SUM(AV100:AW100),2)</f>
        <v>0</v>
      </c>
      <c r="AU100" s="122">
        <f>'D.3 - ČSOV Petrovice'!P127</f>
        <v>0</v>
      </c>
      <c r="AV100" s="121">
        <f>'D.3 - ČSOV Petrovice'!J33</f>
        <v>0</v>
      </c>
      <c r="AW100" s="121">
        <f>'D.3 - ČSOV Petrovice'!J34</f>
        <v>0</v>
      </c>
      <c r="AX100" s="121">
        <f>'D.3 - ČSOV Petrovice'!J35</f>
        <v>0</v>
      </c>
      <c r="AY100" s="121">
        <f>'D.3 - ČSOV Petrovice'!J36</f>
        <v>0</v>
      </c>
      <c r="AZ100" s="121">
        <f>'D.3 - ČSOV Petrovice'!F33</f>
        <v>0</v>
      </c>
      <c r="BA100" s="121">
        <f>'D.3 - ČSOV Petrovice'!F34</f>
        <v>0</v>
      </c>
      <c r="BB100" s="121">
        <f>'D.3 - ČSOV Petrovice'!F35</f>
        <v>0</v>
      </c>
      <c r="BC100" s="121">
        <f>'D.3 - ČSOV Petrovice'!F36</f>
        <v>0</v>
      </c>
      <c r="BD100" s="123">
        <f>'D.3 - ČSOV Petrovice'!F37</f>
        <v>0</v>
      </c>
      <c r="BE100" s="4"/>
      <c r="BT100" s="27" t="s">
        <v>87</v>
      </c>
      <c r="BU100" s="27" t="s">
        <v>90</v>
      </c>
      <c r="BV100" s="27" t="s">
        <v>80</v>
      </c>
      <c r="BW100" s="27" t="s">
        <v>99</v>
      </c>
      <c r="BX100" s="27" t="s">
        <v>4</v>
      </c>
      <c r="CL100" s="27" t="s">
        <v>1</v>
      </c>
      <c r="CM100" s="27" t="s">
        <v>87</v>
      </c>
    </row>
    <row r="101" s="4" customFormat="1" ht="16.5" customHeight="1">
      <c r="A101" s="116" t="s">
        <v>88</v>
      </c>
      <c r="B101" s="64"/>
      <c r="C101" s="10"/>
      <c r="D101" s="10"/>
      <c r="E101" s="117" t="s">
        <v>100</v>
      </c>
      <c r="F101" s="117"/>
      <c r="G101" s="117"/>
      <c r="H101" s="117"/>
      <c r="I101" s="117"/>
      <c r="J101" s="10"/>
      <c r="K101" s="117" t="s">
        <v>101</v>
      </c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8">
        <f>'D.3.8 - Přípojka elektro'!J32</f>
        <v>0</v>
      </c>
      <c r="AH101" s="10"/>
      <c r="AI101" s="10"/>
      <c r="AJ101" s="10"/>
      <c r="AK101" s="10"/>
      <c r="AL101" s="10"/>
      <c r="AM101" s="10"/>
      <c r="AN101" s="118">
        <f>SUM(AG101,AT101)</f>
        <v>0</v>
      </c>
      <c r="AO101" s="10"/>
      <c r="AP101" s="10"/>
      <c r="AQ101" s="119" t="s">
        <v>89</v>
      </c>
      <c r="AR101" s="64"/>
      <c r="AS101" s="120">
        <v>0</v>
      </c>
      <c r="AT101" s="121">
        <f>ROUND(SUM(AV101:AW101),2)</f>
        <v>0</v>
      </c>
      <c r="AU101" s="122">
        <f>'D.3.8 - Přípojka elektro'!P125</f>
        <v>0</v>
      </c>
      <c r="AV101" s="121">
        <f>'D.3.8 - Přípojka elektro'!J35</f>
        <v>0</v>
      </c>
      <c r="AW101" s="121">
        <f>'D.3.8 - Přípojka elektro'!J36</f>
        <v>0</v>
      </c>
      <c r="AX101" s="121">
        <f>'D.3.8 - Přípojka elektro'!J37</f>
        <v>0</v>
      </c>
      <c r="AY101" s="121">
        <f>'D.3.8 - Přípojka elektro'!J38</f>
        <v>0</v>
      </c>
      <c r="AZ101" s="121">
        <f>'D.3.8 - Přípojka elektro'!F35</f>
        <v>0</v>
      </c>
      <c r="BA101" s="121">
        <f>'D.3.8 - Přípojka elektro'!F36</f>
        <v>0</v>
      </c>
      <c r="BB101" s="121">
        <f>'D.3.8 - Přípojka elektro'!F37</f>
        <v>0</v>
      </c>
      <c r="BC101" s="121">
        <f>'D.3.8 - Přípojka elektro'!F38</f>
        <v>0</v>
      </c>
      <c r="BD101" s="123">
        <f>'D.3.8 - Přípojka elektro'!F39</f>
        <v>0</v>
      </c>
      <c r="BE101" s="4"/>
      <c r="BT101" s="27" t="s">
        <v>87</v>
      </c>
      <c r="BV101" s="27" t="s">
        <v>80</v>
      </c>
      <c r="BW101" s="27" t="s">
        <v>102</v>
      </c>
      <c r="BX101" s="27" t="s">
        <v>99</v>
      </c>
      <c r="CL101" s="27" t="s">
        <v>1</v>
      </c>
    </row>
    <row r="102" s="7" customFormat="1" ht="16.5" customHeight="1">
      <c r="A102" s="116" t="s">
        <v>88</v>
      </c>
      <c r="B102" s="104"/>
      <c r="C102" s="105"/>
      <c r="D102" s="106" t="s">
        <v>103</v>
      </c>
      <c r="E102" s="106"/>
      <c r="F102" s="106"/>
      <c r="G102" s="106"/>
      <c r="H102" s="106"/>
      <c r="I102" s="107"/>
      <c r="J102" s="106" t="s">
        <v>104</v>
      </c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9">
        <f>'D.4 - Výtlak kanalizace d...'!J30</f>
        <v>0</v>
      </c>
      <c r="AH102" s="107"/>
      <c r="AI102" s="107"/>
      <c r="AJ102" s="107"/>
      <c r="AK102" s="107"/>
      <c r="AL102" s="107"/>
      <c r="AM102" s="107"/>
      <c r="AN102" s="109">
        <f>SUM(AG102,AT102)</f>
        <v>0</v>
      </c>
      <c r="AO102" s="107"/>
      <c r="AP102" s="107"/>
      <c r="AQ102" s="110" t="s">
        <v>84</v>
      </c>
      <c r="AR102" s="104"/>
      <c r="AS102" s="111">
        <v>0</v>
      </c>
      <c r="AT102" s="112">
        <f>ROUND(SUM(AV102:AW102),2)</f>
        <v>0</v>
      </c>
      <c r="AU102" s="113">
        <f>'D.4 - Výtlak kanalizace d...'!P122</f>
        <v>0</v>
      </c>
      <c r="AV102" s="112">
        <f>'D.4 - Výtlak kanalizace d...'!J33</f>
        <v>0</v>
      </c>
      <c r="AW102" s="112">
        <f>'D.4 - Výtlak kanalizace d...'!J34</f>
        <v>0</v>
      </c>
      <c r="AX102" s="112">
        <f>'D.4 - Výtlak kanalizace d...'!J35</f>
        <v>0</v>
      </c>
      <c r="AY102" s="112">
        <f>'D.4 - Výtlak kanalizace d...'!J36</f>
        <v>0</v>
      </c>
      <c r="AZ102" s="112">
        <f>'D.4 - Výtlak kanalizace d...'!F33</f>
        <v>0</v>
      </c>
      <c r="BA102" s="112">
        <f>'D.4 - Výtlak kanalizace d...'!F34</f>
        <v>0</v>
      </c>
      <c r="BB102" s="112">
        <f>'D.4 - Výtlak kanalizace d...'!F35</f>
        <v>0</v>
      </c>
      <c r="BC102" s="112">
        <f>'D.4 - Výtlak kanalizace d...'!F36</f>
        <v>0</v>
      </c>
      <c r="BD102" s="114">
        <f>'D.4 - Výtlak kanalizace d...'!F37</f>
        <v>0</v>
      </c>
      <c r="BE102" s="7"/>
      <c r="BT102" s="115" t="s">
        <v>85</v>
      </c>
      <c r="BV102" s="115" t="s">
        <v>80</v>
      </c>
      <c r="BW102" s="115" t="s">
        <v>105</v>
      </c>
      <c r="BX102" s="115" t="s">
        <v>4</v>
      </c>
      <c r="CL102" s="115" t="s">
        <v>1</v>
      </c>
      <c r="CM102" s="115" t="s">
        <v>87</v>
      </c>
    </row>
    <row r="103" s="7" customFormat="1" ht="16.5" customHeight="1">
      <c r="A103" s="7"/>
      <c r="B103" s="104"/>
      <c r="C103" s="105"/>
      <c r="D103" s="106" t="s">
        <v>106</v>
      </c>
      <c r="E103" s="106"/>
      <c r="F103" s="106"/>
      <c r="G103" s="106"/>
      <c r="H103" s="106"/>
      <c r="I103" s="107"/>
      <c r="J103" s="106" t="s">
        <v>107</v>
      </c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8">
        <f>ROUND(SUM(AG104:AG105),2)</f>
        <v>0</v>
      </c>
      <c r="AH103" s="107"/>
      <c r="AI103" s="107"/>
      <c r="AJ103" s="107"/>
      <c r="AK103" s="107"/>
      <c r="AL103" s="107"/>
      <c r="AM103" s="107"/>
      <c r="AN103" s="109">
        <f>SUM(AG103,AT103)</f>
        <v>0</v>
      </c>
      <c r="AO103" s="107"/>
      <c r="AP103" s="107"/>
      <c r="AQ103" s="110" t="s">
        <v>84</v>
      </c>
      <c r="AR103" s="104"/>
      <c r="AS103" s="111">
        <f>ROUND(SUM(AS104:AS105),2)</f>
        <v>0</v>
      </c>
      <c r="AT103" s="112">
        <f>ROUND(SUM(AV103:AW103),2)</f>
        <v>0</v>
      </c>
      <c r="AU103" s="113">
        <f>ROUND(SUM(AU104:AU105),5)</f>
        <v>0</v>
      </c>
      <c r="AV103" s="112">
        <f>ROUND(AZ103*L29,2)</f>
        <v>0</v>
      </c>
      <c r="AW103" s="112">
        <f>ROUND(BA103*L30,2)</f>
        <v>0</v>
      </c>
      <c r="AX103" s="112">
        <f>ROUND(BB103*L29,2)</f>
        <v>0</v>
      </c>
      <c r="AY103" s="112">
        <f>ROUND(BC103*L30,2)</f>
        <v>0</v>
      </c>
      <c r="AZ103" s="112">
        <f>ROUND(SUM(AZ104:AZ105),2)</f>
        <v>0</v>
      </c>
      <c r="BA103" s="112">
        <f>ROUND(SUM(BA104:BA105),2)</f>
        <v>0</v>
      </c>
      <c r="BB103" s="112">
        <f>ROUND(SUM(BB104:BB105),2)</f>
        <v>0</v>
      </c>
      <c r="BC103" s="112">
        <f>ROUND(SUM(BC104:BC105),2)</f>
        <v>0</v>
      </c>
      <c r="BD103" s="114">
        <f>ROUND(SUM(BD104:BD105),2)</f>
        <v>0</v>
      </c>
      <c r="BE103" s="7"/>
      <c r="BS103" s="115" t="s">
        <v>77</v>
      </c>
      <c r="BT103" s="115" t="s">
        <v>85</v>
      </c>
      <c r="BV103" s="115" t="s">
        <v>80</v>
      </c>
      <c r="BW103" s="115" t="s">
        <v>108</v>
      </c>
      <c r="BX103" s="115" t="s">
        <v>4</v>
      </c>
      <c r="CL103" s="115" t="s">
        <v>1</v>
      </c>
      <c r="CM103" s="115" t="s">
        <v>87</v>
      </c>
    </row>
    <row r="104" s="4" customFormat="1" ht="16.5" customHeight="1">
      <c r="A104" s="116" t="s">
        <v>88</v>
      </c>
      <c r="B104" s="64"/>
      <c r="C104" s="10"/>
      <c r="D104" s="10"/>
      <c r="E104" s="117" t="s">
        <v>106</v>
      </c>
      <c r="F104" s="117"/>
      <c r="G104" s="117"/>
      <c r="H104" s="117"/>
      <c r="I104" s="117"/>
      <c r="J104" s="10"/>
      <c r="K104" s="117" t="s">
        <v>107</v>
      </c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8">
        <f>'D.5 - Kanalizace a KP v P...'!J30</f>
        <v>0</v>
      </c>
      <c r="AH104" s="10"/>
      <c r="AI104" s="10"/>
      <c r="AJ104" s="10"/>
      <c r="AK104" s="10"/>
      <c r="AL104" s="10"/>
      <c r="AM104" s="10"/>
      <c r="AN104" s="118">
        <f>SUM(AG104,AT104)</f>
        <v>0</v>
      </c>
      <c r="AO104" s="10"/>
      <c r="AP104" s="10"/>
      <c r="AQ104" s="119" t="s">
        <v>89</v>
      </c>
      <c r="AR104" s="64"/>
      <c r="AS104" s="120">
        <v>0</v>
      </c>
      <c r="AT104" s="121">
        <f>ROUND(SUM(AV104:AW104),2)</f>
        <v>0</v>
      </c>
      <c r="AU104" s="122">
        <f>'D.5 - Kanalizace a KP v P...'!P125</f>
        <v>0</v>
      </c>
      <c r="AV104" s="121">
        <f>'D.5 - Kanalizace a KP v P...'!J33</f>
        <v>0</v>
      </c>
      <c r="AW104" s="121">
        <f>'D.5 - Kanalizace a KP v P...'!J34</f>
        <v>0</v>
      </c>
      <c r="AX104" s="121">
        <f>'D.5 - Kanalizace a KP v P...'!J35</f>
        <v>0</v>
      </c>
      <c r="AY104" s="121">
        <f>'D.5 - Kanalizace a KP v P...'!J36</f>
        <v>0</v>
      </c>
      <c r="AZ104" s="121">
        <f>'D.5 - Kanalizace a KP v P...'!F33</f>
        <v>0</v>
      </c>
      <c r="BA104" s="121">
        <f>'D.5 - Kanalizace a KP v P...'!F34</f>
        <v>0</v>
      </c>
      <c r="BB104" s="121">
        <f>'D.5 - Kanalizace a KP v P...'!F35</f>
        <v>0</v>
      </c>
      <c r="BC104" s="121">
        <f>'D.5 - Kanalizace a KP v P...'!F36</f>
        <v>0</v>
      </c>
      <c r="BD104" s="123">
        <f>'D.5 - Kanalizace a KP v P...'!F37</f>
        <v>0</v>
      </c>
      <c r="BE104" s="4"/>
      <c r="BT104" s="27" t="s">
        <v>87</v>
      </c>
      <c r="BU104" s="27" t="s">
        <v>90</v>
      </c>
      <c r="BV104" s="27" t="s">
        <v>80</v>
      </c>
      <c r="BW104" s="27" t="s">
        <v>108</v>
      </c>
      <c r="BX104" s="27" t="s">
        <v>4</v>
      </c>
      <c r="CL104" s="27" t="s">
        <v>1</v>
      </c>
      <c r="CM104" s="27" t="s">
        <v>87</v>
      </c>
    </row>
    <row r="105" s="4" customFormat="1" ht="16.5" customHeight="1">
      <c r="A105" s="116" t="s">
        <v>88</v>
      </c>
      <c r="B105" s="64"/>
      <c r="C105" s="10"/>
      <c r="D105" s="10"/>
      <c r="E105" s="117" t="s">
        <v>109</v>
      </c>
      <c r="F105" s="117"/>
      <c r="G105" s="117"/>
      <c r="H105" s="117"/>
      <c r="I105" s="117"/>
      <c r="J105" s="10"/>
      <c r="K105" s="117" t="s">
        <v>110</v>
      </c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  <c r="AE105" s="117"/>
      <c r="AF105" s="117"/>
      <c r="AG105" s="118">
        <f>'D.5.10 - Kanalizační příp...'!J32</f>
        <v>0</v>
      </c>
      <c r="AH105" s="10"/>
      <c r="AI105" s="10"/>
      <c r="AJ105" s="10"/>
      <c r="AK105" s="10"/>
      <c r="AL105" s="10"/>
      <c r="AM105" s="10"/>
      <c r="AN105" s="118">
        <f>SUM(AG105,AT105)</f>
        <v>0</v>
      </c>
      <c r="AO105" s="10"/>
      <c r="AP105" s="10"/>
      <c r="AQ105" s="119" t="s">
        <v>89</v>
      </c>
      <c r="AR105" s="64"/>
      <c r="AS105" s="120">
        <v>0</v>
      </c>
      <c r="AT105" s="121">
        <f>ROUND(SUM(AV105:AW105),2)</f>
        <v>0</v>
      </c>
      <c r="AU105" s="122">
        <f>'D.5.10 - Kanalizační příp...'!P129</f>
        <v>0</v>
      </c>
      <c r="AV105" s="121">
        <f>'D.5.10 - Kanalizační příp...'!J35</f>
        <v>0</v>
      </c>
      <c r="AW105" s="121">
        <f>'D.5.10 - Kanalizační příp...'!J36</f>
        <v>0</v>
      </c>
      <c r="AX105" s="121">
        <f>'D.5.10 - Kanalizační příp...'!J37</f>
        <v>0</v>
      </c>
      <c r="AY105" s="121">
        <f>'D.5.10 - Kanalizační příp...'!J38</f>
        <v>0</v>
      </c>
      <c r="AZ105" s="121">
        <f>'D.5.10 - Kanalizační příp...'!F35</f>
        <v>0</v>
      </c>
      <c r="BA105" s="121">
        <f>'D.5.10 - Kanalizační příp...'!F36</f>
        <v>0</v>
      </c>
      <c r="BB105" s="121">
        <f>'D.5.10 - Kanalizační příp...'!F37</f>
        <v>0</v>
      </c>
      <c r="BC105" s="121">
        <f>'D.5.10 - Kanalizační příp...'!F38</f>
        <v>0</v>
      </c>
      <c r="BD105" s="123">
        <f>'D.5.10 - Kanalizační příp...'!F39</f>
        <v>0</v>
      </c>
      <c r="BE105" s="4"/>
      <c r="BT105" s="27" t="s">
        <v>87</v>
      </c>
      <c r="BV105" s="27" t="s">
        <v>80</v>
      </c>
      <c r="BW105" s="27" t="s">
        <v>111</v>
      </c>
      <c r="BX105" s="27" t="s">
        <v>108</v>
      </c>
      <c r="CL105" s="27" t="s">
        <v>1</v>
      </c>
    </row>
    <row r="106" s="7" customFormat="1" ht="16.5" customHeight="1">
      <c r="A106" s="116" t="s">
        <v>88</v>
      </c>
      <c r="B106" s="104"/>
      <c r="C106" s="105"/>
      <c r="D106" s="106" t="s">
        <v>112</v>
      </c>
      <c r="E106" s="106"/>
      <c r="F106" s="106"/>
      <c r="G106" s="106"/>
      <c r="H106" s="106"/>
      <c r="I106" s="107"/>
      <c r="J106" s="106" t="s">
        <v>113</v>
      </c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9">
        <f>'VRN - Vedlejší a ostatní ...'!J30</f>
        <v>0</v>
      </c>
      <c r="AH106" s="107"/>
      <c r="AI106" s="107"/>
      <c r="AJ106" s="107"/>
      <c r="AK106" s="107"/>
      <c r="AL106" s="107"/>
      <c r="AM106" s="107"/>
      <c r="AN106" s="109">
        <f>SUM(AG106,AT106)</f>
        <v>0</v>
      </c>
      <c r="AO106" s="107"/>
      <c r="AP106" s="107"/>
      <c r="AQ106" s="110" t="s">
        <v>114</v>
      </c>
      <c r="AR106" s="104"/>
      <c r="AS106" s="124">
        <v>0</v>
      </c>
      <c r="AT106" s="125">
        <f>ROUND(SUM(AV106:AW106),2)</f>
        <v>0</v>
      </c>
      <c r="AU106" s="126">
        <f>'VRN - Vedlejší a ostatní ...'!P122</f>
        <v>0</v>
      </c>
      <c r="AV106" s="125">
        <f>'VRN - Vedlejší a ostatní ...'!J33</f>
        <v>0</v>
      </c>
      <c r="AW106" s="125">
        <f>'VRN - Vedlejší a ostatní ...'!J34</f>
        <v>0</v>
      </c>
      <c r="AX106" s="125">
        <f>'VRN - Vedlejší a ostatní ...'!J35</f>
        <v>0</v>
      </c>
      <c r="AY106" s="125">
        <f>'VRN - Vedlejší a ostatní ...'!J36</f>
        <v>0</v>
      </c>
      <c r="AZ106" s="125">
        <f>'VRN - Vedlejší a ostatní ...'!F33</f>
        <v>0</v>
      </c>
      <c r="BA106" s="125">
        <f>'VRN - Vedlejší a ostatní ...'!F34</f>
        <v>0</v>
      </c>
      <c r="BB106" s="125">
        <f>'VRN - Vedlejší a ostatní ...'!F35</f>
        <v>0</v>
      </c>
      <c r="BC106" s="125">
        <f>'VRN - Vedlejší a ostatní ...'!F36</f>
        <v>0</v>
      </c>
      <c r="BD106" s="127">
        <f>'VRN - Vedlejší a ostatní ...'!F37</f>
        <v>0</v>
      </c>
      <c r="BE106" s="7"/>
      <c r="BT106" s="115" t="s">
        <v>85</v>
      </c>
      <c r="BV106" s="115" t="s">
        <v>80</v>
      </c>
      <c r="BW106" s="115" t="s">
        <v>115</v>
      </c>
      <c r="BX106" s="115" t="s">
        <v>4</v>
      </c>
      <c r="CL106" s="115" t="s">
        <v>1</v>
      </c>
      <c r="CM106" s="115" t="s">
        <v>87</v>
      </c>
    </row>
    <row r="107" s="2" customFormat="1" ht="30" customHeight="1">
      <c r="A107" s="38"/>
      <c r="B107" s="39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9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="2" customFormat="1" ht="6.96" customHeight="1">
      <c r="A108" s="38"/>
      <c r="B108" s="60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39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</sheetData>
  <mergeCells count="86">
    <mergeCell ref="C92:G92"/>
    <mergeCell ref="D95:H95"/>
    <mergeCell ref="D103:H103"/>
    <mergeCell ref="D99:H99"/>
    <mergeCell ref="D102:H102"/>
    <mergeCell ref="D98:H98"/>
    <mergeCell ref="E100:I100"/>
    <mergeCell ref="E101:I101"/>
    <mergeCell ref="E96:I96"/>
    <mergeCell ref="E104:I104"/>
    <mergeCell ref="E97:I97"/>
    <mergeCell ref="I92:AF92"/>
    <mergeCell ref="J98:AF98"/>
    <mergeCell ref="J102:AF102"/>
    <mergeCell ref="J95:AF95"/>
    <mergeCell ref="J103:AF103"/>
    <mergeCell ref="J99:AF99"/>
    <mergeCell ref="K96:AF96"/>
    <mergeCell ref="K101:AF101"/>
    <mergeCell ref="K104:AF104"/>
    <mergeCell ref="K100:AF100"/>
    <mergeCell ref="K97:AF97"/>
    <mergeCell ref="L85:AO85"/>
    <mergeCell ref="E105:I105"/>
    <mergeCell ref="K105:AF105"/>
    <mergeCell ref="D106:H106"/>
    <mergeCell ref="J106:AF106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100:AM100"/>
    <mergeCell ref="AG102:AM102"/>
    <mergeCell ref="AG103:AM103"/>
    <mergeCell ref="AG99:AM99"/>
    <mergeCell ref="AG101:AM101"/>
    <mergeCell ref="AG104:AM104"/>
    <mergeCell ref="AG98:AM98"/>
    <mergeCell ref="AG92:AM92"/>
    <mergeCell ref="AG95:AM95"/>
    <mergeCell ref="AG96:AM96"/>
    <mergeCell ref="AG97:AM97"/>
    <mergeCell ref="AM87:AN87"/>
    <mergeCell ref="AM89:AP89"/>
    <mergeCell ref="AM90:AP90"/>
    <mergeCell ref="AN97:AP97"/>
    <mergeCell ref="AN104:AP104"/>
    <mergeCell ref="AN103:AP103"/>
    <mergeCell ref="AN96:AP96"/>
    <mergeCell ref="AN92:AP92"/>
    <mergeCell ref="AN99:AP99"/>
    <mergeCell ref="AN100:AP100"/>
    <mergeCell ref="AN101:AP101"/>
    <mergeCell ref="AN95:AP95"/>
    <mergeCell ref="AN102:AP102"/>
    <mergeCell ref="AN98:AP98"/>
    <mergeCell ref="AS89:AT91"/>
    <mergeCell ref="AN105:AP105"/>
    <mergeCell ref="AG105:AM105"/>
    <mergeCell ref="AN106:AP106"/>
    <mergeCell ref="AG106:AM106"/>
    <mergeCell ref="AN94:AP94"/>
  </mergeCells>
  <hyperlinks>
    <hyperlink ref="A96" location="'D.1 - Prodloužení vod. př...'!C2" display="/"/>
    <hyperlink ref="A97" location="'D.1.7 - Elektrické připoj...'!C2" display="/"/>
    <hyperlink ref="A98" location="'D.2 - Prodloužení grav. k...'!C2" display="/"/>
    <hyperlink ref="A100" location="'D.3 - ČSOV Petrovice'!C2" display="/"/>
    <hyperlink ref="A101" location="'D.3.8 - Přípojka elektro'!C2" display="/"/>
    <hyperlink ref="A102" location="'D.4 - Výtlak kanalizace d...'!C2" display="/"/>
    <hyperlink ref="A104" location="'D.5 - Kanalizace a KP v P...'!C2" display="/"/>
    <hyperlink ref="A105" location="'D.5.10 - Kanalizační příp...'!C2" display="/"/>
    <hyperlink ref="A106" location="'VRN - Vedlejší a ostatní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86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118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ROUND(J125,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ROUND((SUM(BE125:BE436)),  2)</f>
        <v>0</v>
      </c>
      <c r="G33" s="38"/>
      <c r="H33" s="38"/>
      <c r="I33" s="136">
        <v>0.20999999999999999</v>
      </c>
      <c r="J33" s="135">
        <f>ROUND(((SUM(BE125:BE436))*I33),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ROUND((SUM(BF125:BF436)),  2)</f>
        <v>0</v>
      </c>
      <c r="G34" s="38"/>
      <c r="H34" s="38"/>
      <c r="I34" s="136">
        <v>0.12</v>
      </c>
      <c r="J34" s="135">
        <f>ROUND(((SUM(BF125:BF436))*I34),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ROUND((SUM(BG125:BG436)),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ROUND((SUM(BH125:BH436)),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ROUND((SUM(BI125:BI436)),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D.1 - Prodloužení vod. přivaděče do k.ú. Petrovice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J125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J126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J127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126</v>
      </c>
      <c r="E99" s="154"/>
      <c r="F99" s="154"/>
      <c r="G99" s="154"/>
      <c r="H99" s="154"/>
      <c r="I99" s="154"/>
      <c r="J99" s="155">
        <f>J240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J253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128</v>
      </c>
      <c r="E101" s="154"/>
      <c r="F101" s="154"/>
      <c r="G101" s="154"/>
      <c r="H101" s="154"/>
      <c r="I101" s="154"/>
      <c r="J101" s="155">
        <f>J281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J302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J401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J412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J434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38"/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133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129" t="str">
        <f>E7</f>
        <v>Vodohospodářská infrastruktura v obci Petrovice</v>
      </c>
      <c r="F115" s="32"/>
      <c r="G115" s="32"/>
      <c r="H115" s="32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117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E9</f>
        <v>D.1 - Prodloužení vod. přivaděče do k.ú. Petrovice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F12</f>
        <v>Petrovice u Domažlic</v>
      </c>
      <c r="G119" s="38"/>
      <c r="H119" s="38"/>
      <c r="I119" s="32" t="s">
        <v>22</v>
      </c>
      <c r="J119" s="69" t="str">
        <f>IF(J12="","",J12)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E15</f>
        <v>Obec Újezd, Domažlice</v>
      </c>
      <c r="G121" s="38"/>
      <c r="H121" s="38"/>
      <c r="I121" s="32" t="s">
        <v>30</v>
      </c>
      <c r="J121" s="36" t="str">
        <f>E21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IF(E18="","",E18)</f>
        <v>Vyplň údaj</v>
      </c>
      <c r="G122" s="38"/>
      <c r="H122" s="38"/>
      <c r="I122" s="32" t="s">
        <v>34</v>
      </c>
      <c r="J122" s="36" t="str">
        <f>E24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</f>
        <v>0</v>
      </c>
      <c r="Q125" s="90"/>
      <c r="R125" s="163">
        <f>R126</f>
        <v>21.550950799999999</v>
      </c>
      <c r="S125" s="90"/>
      <c r="T125" s="164">
        <f>T126</f>
        <v>23.039999999999999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146</v>
      </c>
      <c r="F126" s="168" t="s">
        <v>147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P127+P240+P253+P281+P302+P401+P412+P434</f>
        <v>0</v>
      </c>
      <c r="Q126" s="172"/>
      <c r="R126" s="173">
        <f>R127+R240+R253+R281+R302+R401+R412+R434</f>
        <v>21.550950799999999</v>
      </c>
      <c r="S126" s="172"/>
      <c r="T126" s="174">
        <f>T127+T240+T253+T281+T302+T401+T412+T434</f>
        <v>23.039999999999999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85</v>
      </c>
      <c r="AT126" s="175" t="s">
        <v>77</v>
      </c>
      <c r="AU126" s="175" t="s">
        <v>78</v>
      </c>
      <c r="AY126" s="167" t="s">
        <v>148</v>
      </c>
      <c r="BK126" s="176">
        <f>BK127+BK240+BK253+BK281+BK302+BK401+BK412+BK434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85</v>
      </c>
      <c r="F127" s="177" t="s">
        <v>149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SUM(P128:P239)</f>
        <v>0</v>
      </c>
      <c r="Q127" s="172"/>
      <c r="R127" s="173">
        <f>SUM(R128:R239)</f>
        <v>2.1025865000000001</v>
      </c>
      <c r="S127" s="172"/>
      <c r="T127" s="174">
        <f>SUM(T128:T239)</f>
        <v>23.039999999999999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85</v>
      </c>
      <c r="AT127" s="175" t="s">
        <v>77</v>
      </c>
      <c r="AU127" s="175" t="s">
        <v>85</v>
      </c>
      <c r="AY127" s="167" t="s">
        <v>148</v>
      </c>
      <c r="BK127" s="176">
        <f>SUM(BK128:BK239)</f>
        <v>0</v>
      </c>
    </row>
    <row r="128" s="2" customFormat="1" ht="24.15" customHeight="1">
      <c r="A128" s="38"/>
      <c r="B128" s="179"/>
      <c r="C128" s="180" t="s">
        <v>85</v>
      </c>
      <c r="D128" s="180" t="s">
        <v>150</v>
      </c>
      <c r="E128" s="181" t="s">
        <v>151</v>
      </c>
      <c r="F128" s="182" t="s">
        <v>152</v>
      </c>
      <c r="G128" s="183" t="s">
        <v>153</v>
      </c>
      <c r="H128" s="184">
        <v>36</v>
      </c>
      <c r="I128" s="185"/>
      <c r="J128" s="186">
        <f>ROUND(I128*H128,2)</f>
        <v>0</v>
      </c>
      <c r="K128" s="182" t="s">
        <v>154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0.44</v>
      </c>
      <c r="T128" s="190">
        <f>S128*H128</f>
        <v>15.84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156</v>
      </c>
    </row>
    <row r="129" s="2" customFormat="1">
      <c r="A129" s="38"/>
      <c r="B129" s="39"/>
      <c r="C129" s="38"/>
      <c r="D129" s="193" t="s">
        <v>157</v>
      </c>
      <c r="E129" s="38"/>
      <c r="F129" s="194" t="s">
        <v>158</v>
      </c>
      <c r="G129" s="38"/>
      <c r="H129" s="38"/>
      <c r="I129" s="195"/>
      <c r="J129" s="38"/>
      <c r="K129" s="38"/>
      <c r="L129" s="39"/>
      <c r="M129" s="196"/>
      <c r="N129" s="197"/>
      <c r="O129" s="77"/>
      <c r="P129" s="77"/>
      <c r="Q129" s="77"/>
      <c r="R129" s="77"/>
      <c r="S129" s="77"/>
      <c r="T129" s="7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157</v>
      </c>
      <c r="AU129" s="19" t="s">
        <v>87</v>
      </c>
    </row>
    <row r="130" s="13" customFormat="1">
      <c r="A130" s="13"/>
      <c r="B130" s="198"/>
      <c r="C130" s="13"/>
      <c r="D130" s="199" t="s">
        <v>159</v>
      </c>
      <c r="E130" s="200" t="s">
        <v>1</v>
      </c>
      <c r="F130" s="201" t="s">
        <v>160</v>
      </c>
      <c r="G130" s="13"/>
      <c r="H130" s="202">
        <v>16</v>
      </c>
      <c r="I130" s="203"/>
      <c r="J130" s="13"/>
      <c r="K130" s="13"/>
      <c r="L130" s="198"/>
      <c r="M130" s="204"/>
      <c r="N130" s="205"/>
      <c r="O130" s="205"/>
      <c r="P130" s="205"/>
      <c r="Q130" s="205"/>
      <c r="R130" s="205"/>
      <c r="S130" s="205"/>
      <c r="T130" s="20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00" t="s">
        <v>159</v>
      </c>
      <c r="AU130" s="200" t="s">
        <v>87</v>
      </c>
      <c r="AV130" s="13" t="s">
        <v>87</v>
      </c>
      <c r="AW130" s="13" t="s">
        <v>33</v>
      </c>
      <c r="AX130" s="13" t="s">
        <v>78</v>
      </c>
      <c r="AY130" s="200" t="s">
        <v>148</v>
      </c>
    </row>
    <row r="131" s="13" customFormat="1">
      <c r="A131" s="13"/>
      <c r="B131" s="198"/>
      <c r="C131" s="13"/>
      <c r="D131" s="199" t="s">
        <v>159</v>
      </c>
      <c r="E131" s="200" t="s">
        <v>1</v>
      </c>
      <c r="F131" s="201" t="s">
        <v>161</v>
      </c>
      <c r="G131" s="13"/>
      <c r="H131" s="202">
        <v>4</v>
      </c>
      <c r="I131" s="203"/>
      <c r="J131" s="13"/>
      <c r="K131" s="13"/>
      <c r="L131" s="198"/>
      <c r="M131" s="204"/>
      <c r="N131" s="205"/>
      <c r="O131" s="205"/>
      <c r="P131" s="205"/>
      <c r="Q131" s="205"/>
      <c r="R131" s="205"/>
      <c r="S131" s="205"/>
      <c r="T131" s="20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00" t="s">
        <v>159</v>
      </c>
      <c r="AU131" s="200" t="s">
        <v>87</v>
      </c>
      <c r="AV131" s="13" t="s">
        <v>87</v>
      </c>
      <c r="AW131" s="13" t="s">
        <v>33</v>
      </c>
      <c r="AX131" s="13" t="s">
        <v>78</v>
      </c>
      <c r="AY131" s="200" t="s">
        <v>148</v>
      </c>
    </row>
    <row r="132" s="13" customFormat="1">
      <c r="A132" s="13"/>
      <c r="B132" s="198"/>
      <c r="C132" s="13"/>
      <c r="D132" s="199" t="s">
        <v>159</v>
      </c>
      <c r="E132" s="200" t="s">
        <v>1</v>
      </c>
      <c r="F132" s="201" t="s">
        <v>162</v>
      </c>
      <c r="G132" s="13"/>
      <c r="H132" s="202">
        <v>8</v>
      </c>
      <c r="I132" s="203"/>
      <c r="J132" s="13"/>
      <c r="K132" s="13"/>
      <c r="L132" s="198"/>
      <c r="M132" s="204"/>
      <c r="N132" s="205"/>
      <c r="O132" s="205"/>
      <c r="P132" s="205"/>
      <c r="Q132" s="205"/>
      <c r="R132" s="205"/>
      <c r="S132" s="205"/>
      <c r="T132" s="20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00" t="s">
        <v>159</v>
      </c>
      <c r="AU132" s="200" t="s">
        <v>87</v>
      </c>
      <c r="AV132" s="13" t="s">
        <v>87</v>
      </c>
      <c r="AW132" s="13" t="s">
        <v>33</v>
      </c>
      <c r="AX132" s="13" t="s">
        <v>78</v>
      </c>
      <c r="AY132" s="200" t="s">
        <v>148</v>
      </c>
    </row>
    <row r="133" s="13" customFormat="1">
      <c r="A133" s="13"/>
      <c r="B133" s="198"/>
      <c r="C133" s="13"/>
      <c r="D133" s="199" t="s">
        <v>159</v>
      </c>
      <c r="E133" s="200" t="s">
        <v>1</v>
      </c>
      <c r="F133" s="201" t="s">
        <v>163</v>
      </c>
      <c r="G133" s="13"/>
      <c r="H133" s="202">
        <v>8</v>
      </c>
      <c r="I133" s="203"/>
      <c r="J133" s="13"/>
      <c r="K133" s="13"/>
      <c r="L133" s="198"/>
      <c r="M133" s="204"/>
      <c r="N133" s="205"/>
      <c r="O133" s="205"/>
      <c r="P133" s="205"/>
      <c r="Q133" s="205"/>
      <c r="R133" s="205"/>
      <c r="S133" s="205"/>
      <c r="T133" s="20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00" t="s">
        <v>159</v>
      </c>
      <c r="AU133" s="200" t="s">
        <v>87</v>
      </c>
      <c r="AV133" s="13" t="s">
        <v>87</v>
      </c>
      <c r="AW133" s="13" t="s">
        <v>33</v>
      </c>
      <c r="AX133" s="13" t="s">
        <v>78</v>
      </c>
      <c r="AY133" s="200" t="s">
        <v>148</v>
      </c>
    </row>
    <row r="134" s="14" customFormat="1">
      <c r="A134" s="14"/>
      <c r="B134" s="207"/>
      <c r="C134" s="14"/>
      <c r="D134" s="199" t="s">
        <v>159</v>
      </c>
      <c r="E134" s="208" t="s">
        <v>1</v>
      </c>
      <c r="F134" s="209" t="s">
        <v>164</v>
      </c>
      <c r="G134" s="14"/>
      <c r="H134" s="210">
        <v>36</v>
      </c>
      <c r="I134" s="211"/>
      <c r="J134" s="14"/>
      <c r="K134" s="14"/>
      <c r="L134" s="207"/>
      <c r="M134" s="212"/>
      <c r="N134" s="213"/>
      <c r="O134" s="213"/>
      <c r="P134" s="213"/>
      <c r="Q134" s="213"/>
      <c r="R134" s="213"/>
      <c r="S134" s="213"/>
      <c r="T134" s="2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08" t="s">
        <v>159</v>
      </c>
      <c r="AU134" s="208" t="s">
        <v>87</v>
      </c>
      <c r="AV134" s="14" t="s">
        <v>155</v>
      </c>
      <c r="AW134" s="14" t="s">
        <v>33</v>
      </c>
      <c r="AX134" s="14" t="s">
        <v>85</v>
      </c>
      <c r="AY134" s="208" t="s">
        <v>148</v>
      </c>
    </row>
    <row r="135" s="2" customFormat="1" ht="24.15" customHeight="1">
      <c r="A135" s="38"/>
      <c r="B135" s="179"/>
      <c r="C135" s="180" t="s">
        <v>87</v>
      </c>
      <c r="D135" s="180" t="s">
        <v>150</v>
      </c>
      <c r="E135" s="181" t="s">
        <v>165</v>
      </c>
      <c r="F135" s="182" t="s">
        <v>166</v>
      </c>
      <c r="G135" s="183" t="s">
        <v>153</v>
      </c>
      <c r="H135" s="184">
        <v>16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0.45000000000000001</v>
      </c>
      <c r="T135" s="190">
        <f>S135*H135</f>
        <v>7.2000000000000002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167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168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13" customFormat="1">
      <c r="A137" s="13"/>
      <c r="B137" s="198"/>
      <c r="C137" s="13"/>
      <c r="D137" s="199" t="s">
        <v>159</v>
      </c>
      <c r="E137" s="200" t="s">
        <v>1</v>
      </c>
      <c r="F137" s="201" t="s">
        <v>162</v>
      </c>
      <c r="G137" s="13"/>
      <c r="H137" s="202">
        <v>8</v>
      </c>
      <c r="I137" s="203"/>
      <c r="J137" s="13"/>
      <c r="K137" s="13"/>
      <c r="L137" s="198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159</v>
      </c>
      <c r="AU137" s="200" t="s">
        <v>87</v>
      </c>
      <c r="AV137" s="13" t="s">
        <v>87</v>
      </c>
      <c r="AW137" s="13" t="s">
        <v>33</v>
      </c>
      <c r="AX137" s="13" t="s">
        <v>78</v>
      </c>
      <c r="AY137" s="200" t="s">
        <v>148</v>
      </c>
    </row>
    <row r="138" s="13" customFormat="1">
      <c r="A138" s="13"/>
      <c r="B138" s="198"/>
      <c r="C138" s="13"/>
      <c r="D138" s="199" t="s">
        <v>159</v>
      </c>
      <c r="E138" s="200" t="s">
        <v>1</v>
      </c>
      <c r="F138" s="201" t="s">
        <v>163</v>
      </c>
      <c r="G138" s="13"/>
      <c r="H138" s="202">
        <v>8</v>
      </c>
      <c r="I138" s="203"/>
      <c r="J138" s="13"/>
      <c r="K138" s="13"/>
      <c r="L138" s="198"/>
      <c r="M138" s="204"/>
      <c r="N138" s="205"/>
      <c r="O138" s="205"/>
      <c r="P138" s="205"/>
      <c r="Q138" s="205"/>
      <c r="R138" s="205"/>
      <c r="S138" s="205"/>
      <c r="T138" s="20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00" t="s">
        <v>159</v>
      </c>
      <c r="AU138" s="200" t="s">
        <v>87</v>
      </c>
      <c r="AV138" s="13" t="s">
        <v>87</v>
      </c>
      <c r="AW138" s="13" t="s">
        <v>33</v>
      </c>
      <c r="AX138" s="13" t="s">
        <v>78</v>
      </c>
      <c r="AY138" s="200" t="s">
        <v>148</v>
      </c>
    </row>
    <row r="139" s="14" customFormat="1">
      <c r="A139" s="14"/>
      <c r="B139" s="207"/>
      <c r="C139" s="14"/>
      <c r="D139" s="199" t="s">
        <v>159</v>
      </c>
      <c r="E139" s="208" t="s">
        <v>1</v>
      </c>
      <c r="F139" s="209" t="s">
        <v>164</v>
      </c>
      <c r="G139" s="14"/>
      <c r="H139" s="210">
        <v>16</v>
      </c>
      <c r="I139" s="211"/>
      <c r="J139" s="14"/>
      <c r="K139" s="14"/>
      <c r="L139" s="207"/>
      <c r="M139" s="212"/>
      <c r="N139" s="213"/>
      <c r="O139" s="213"/>
      <c r="P139" s="213"/>
      <c r="Q139" s="213"/>
      <c r="R139" s="213"/>
      <c r="S139" s="213"/>
      <c r="T139" s="2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08" t="s">
        <v>159</v>
      </c>
      <c r="AU139" s="208" t="s">
        <v>87</v>
      </c>
      <c r="AV139" s="14" t="s">
        <v>155</v>
      </c>
      <c r="AW139" s="14" t="s">
        <v>33</v>
      </c>
      <c r="AX139" s="14" t="s">
        <v>85</v>
      </c>
      <c r="AY139" s="208" t="s">
        <v>148</v>
      </c>
    </row>
    <row r="140" s="2" customFormat="1" ht="24.15" customHeight="1">
      <c r="A140" s="38"/>
      <c r="B140" s="179"/>
      <c r="C140" s="180" t="s">
        <v>169</v>
      </c>
      <c r="D140" s="180" t="s">
        <v>150</v>
      </c>
      <c r="E140" s="181" t="s">
        <v>170</v>
      </c>
      <c r="F140" s="182" t="s">
        <v>171</v>
      </c>
      <c r="G140" s="183" t="s">
        <v>172</v>
      </c>
      <c r="H140" s="184">
        <v>120</v>
      </c>
      <c r="I140" s="185"/>
      <c r="J140" s="186">
        <f>ROUND(I140*H140,2)</f>
        <v>0</v>
      </c>
      <c r="K140" s="182" t="s">
        <v>154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3.0000000000000001E-05</v>
      </c>
      <c r="R140" s="189">
        <f>Q140*H140</f>
        <v>0.0035999999999999999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173</v>
      </c>
    </row>
    <row r="141" s="2" customFormat="1">
      <c r="A141" s="38"/>
      <c r="B141" s="39"/>
      <c r="C141" s="38"/>
      <c r="D141" s="193" t="s">
        <v>157</v>
      </c>
      <c r="E141" s="38"/>
      <c r="F141" s="194" t="s">
        <v>174</v>
      </c>
      <c r="G141" s="38"/>
      <c r="H141" s="38"/>
      <c r="I141" s="195"/>
      <c r="J141" s="38"/>
      <c r="K141" s="38"/>
      <c r="L141" s="39"/>
      <c r="M141" s="196"/>
      <c r="N141" s="197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157</v>
      </c>
      <c r="AU141" s="19" t="s">
        <v>87</v>
      </c>
    </row>
    <row r="142" s="2" customFormat="1" ht="24.15" customHeight="1">
      <c r="A142" s="38"/>
      <c r="B142" s="179"/>
      <c r="C142" s="180" t="s">
        <v>155</v>
      </c>
      <c r="D142" s="180" t="s">
        <v>150</v>
      </c>
      <c r="E142" s="181" t="s">
        <v>175</v>
      </c>
      <c r="F142" s="182" t="s">
        <v>176</v>
      </c>
      <c r="G142" s="183" t="s">
        <v>177</v>
      </c>
      <c r="H142" s="184">
        <v>15</v>
      </c>
      <c r="I142" s="185"/>
      <c r="J142" s="186">
        <f>ROUND(I142*H142,2)</f>
        <v>0</v>
      </c>
      <c r="K142" s="182" t="s">
        <v>154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178</v>
      </c>
    </row>
    <row r="143" s="2" customFormat="1">
      <c r="A143" s="38"/>
      <c r="B143" s="39"/>
      <c r="C143" s="38"/>
      <c r="D143" s="193" t="s">
        <v>157</v>
      </c>
      <c r="E143" s="38"/>
      <c r="F143" s="194" t="s">
        <v>179</v>
      </c>
      <c r="G143" s="38"/>
      <c r="H143" s="38"/>
      <c r="I143" s="195"/>
      <c r="J143" s="38"/>
      <c r="K143" s="38"/>
      <c r="L143" s="39"/>
      <c r="M143" s="196"/>
      <c r="N143" s="197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157</v>
      </c>
      <c r="AU143" s="19" t="s">
        <v>87</v>
      </c>
    </row>
    <row r="144" s="2" customFormat="1" ht="16.5" customHeight="1">
      <c r="A144" s="38"/>
      <c r="B144" s="179"/>
      <c r="C144" s="180" t="s">
        <v>180</v>
      </c>
      <c r="D144" s="180" t="s">
        <v>150</v>
      </c>
      <c r="E144" s="181" t="s">
        <v>181</v>
      </c>
      <c r="F144" s="182" t="s">
        <v>182</v>
      </c>
      <c r="G144" s="183" t="s">
        <v>183</v>
      </c>
      <c r="H144" s="184">
        <v>183</v>
      </c>
      <c r="I144" s="185"/>
      <c r="J144" s="186">
        <f>ROUND(I144*H144,2)</f>
        <v>0</v>
      </c>
      <c r="K144" s="182" t="s">
        <v>154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0.00055999999999999995</v>
      </c>
      <c r="R144" s="189">
        <f>Q144*H144</f>
        <v>0.10247999999999999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184</v>
      </c>
    </row>
    <row r="145" s="2" customFormat="1">
      <c r="A145" s="38"/>
      <c r="B145" s="39"/>
      <c r="C145" s="38"/>
      <c r="D145" s="193" t="s">
        <v>157</v>
      </c>
      <c r="E145" s="38"/>
      <c r="F145" s="194" t="s">
        <v>185</v>
      </c>
      <c r="G145" s="38"/>
      <c r="H145" s="38"/>
      <c r="I145" s="195"/>
      <c r="J145" s="38"/>
      <c r="K145" s="38"/>
      <c r="L145" s="39"/>
      <c r="M145" s="196"/>
      <c r="N145" s="197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157</v>
      </c>
      <c r="AU145" s="19" t="s">
        <v>87</v>
      </c>
    </row>
    <row r="146" s="13" customFormat="1">
      <c r="A146" s="13"/>
      <c r="B146" s="198"/>
      <c r="C146" s="13"/>
      <c r="D146" s="199" t="s">
        <v>159</v>
      </c>
      <c r="E146" s="200" t="s">
        <v>1</v>
      </c>
      <c r="F146" s="201" t="s">
        <v>186</v>
      </c>
      <c r="G146" s="13"/>
      <c r="H146" s="202">
        <v>96</v>
      </c>
      <c r="I146" s="203"/>
      <c r="J146" s="13"/>
      <c r="K146" s="13"/>
      <c r="L146" s="198"/>
      <c r="M146" s="204"/>
      <c r="N146" s="205"/>
      <c r="O146" s="205"/>
      <c r="P146" s="205"/>
      <c r="Q146" s="205"/>
      <c r="R146" s="205"/>
      <c r="S146" s="205"/>
      <c r="T146" s="20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00" t="s">
        <v>159</v>
      </c>
      <c r="AU146" s="200" t="s">
        <v>87</v>
      </c>
      <c r="AV146" s="13" t="s">
        <v>87</v>
      </c>
      <c r="AW146" s="13" t="s">
        <v>33</v>
      </c>
      <c r="AX146" s="13" t="s">
        <v>78</v>
      </c>
      <c r="AY146" s="200" t="s">
        <v>148</v>
      </c>
    </row>
    <row r="147" s="13" customFormat="1">
      <c r="A147" s="13"/>
      <c r="B147" s="198"/>
      <c r="C147" s="13"/>
      <c r="D147" s="199" t="s">
        <v>159</v>
      </c>
      <c r="E147" s="200" t="s">
        <v>1</v>
      </c>
      <c r="F147" s="201" t="s">
        <v>187</v>
      </c>
      <c r="G147" s="13"/>
      <c r="H147" s="202">
        <v>72</v>
      </c>
      <c r="I147" s="203"/>
      <c r="J147" s="13"/>
      <c r="K147" s="13"/>
      <c r="L147" s="198"/>
      <c r="M147" s="204"/>
      <c r="N147" s="205"/>
      <c r="O147" s="205"/>
      <c r="P147" s="205"/>
      <c r="Q147" s="205"/>
      <c r="R147" s="205"/>
      <c r="S147" s="205"/>
      <c r="T147" s="20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00" t="s">
        <v>159</v>
      </c>
      <c r="AU147" s="200" t="s">
        <v>87</v>
      </c>
      <c r="AV147" s="13" t="s">
        <v>87</v>
      </c>
      <c r="AW147" s="13" t="s">
        <v>33</v>
      </c>
      <c r="AX147" s="13" t="s">
        <v>78</v>
      </c>
      <c r="AY147" s="200" t="s">
        <v>148</v>
      </c>
    </row>
    <row r="148" s="13" customFormat="1">
      <c r="A148" s="13"/>
      <c r="B148" s="198"/>
      <c r="C148" s="13"/>
      <c r="D148" s="199" t="s">
        <v>159</v>
      </c>
      <c r="E148" s="200" t="s">
        <v>1</v>
      </c>
      <c r="F148" s="201" t="s">
        <v>188</v>
      </c>
      <c r="G148" s="13"/>
      <c r="H148" s="202">
        <v>15</v>
      </c>
      <c r="I148" s="203"/>
      <c r="J148" s="13"/>
      <c r="K148" s="13"/>
      <c r="L148" s="198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159</v>
      </c>
      <c r="AU148" s="200" t="s">
        <v>87</v>
      </c>
      <c r="AV148" s="13" t="s">
        <v>87</v>
      </c>
      <c r="AW148" s="13" t="s">
        <v>33</v>
      </c>
      <c r="AX148" s="13" t="s">
        <v>78</v>
      </c>
      <c r="AY148" s="200" t="s">
        <v>148</v>
      </c>
    </row>
    <row r="149" s="14" customFormat="1">
      <c r="A149" s="14"/>
      <c r="B149" s="207"/>
      <c r="C149" s="14"/>
      <c r="D149" s="199" t="s">
        <v>159</v>
      </c>
      <c r="E149" s="208" t="s">
        <v>1</v>
      </c>
      <c r="F149" s="209" t="s">
        <v>164</v>
      </c>
      <c r="G149" s="14"/>
      <c r="H149" s="210">
        <v>183</v>
      </c>
      <c r="I149" s="211"/>
      <c r="J149" s="14"/>
      <c r="K149" s="14"/>
      <c r="L149" s="207"/>
      <c r="M149" s="212"/>
      <c r="N149" s="213"/>
      <c r="O149" s="213"/>
      <c r="P149" s="213"/>
      <c r="Q149" s="213"/>
      <c r="R149" s="213"/>
      <c r="S149" s="213"/>
      <c r="T149" s="2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08" t="s">
        <v>159</v>
      </c>
      <c r="AU149" s="208" t="s">
        <v>87</v>
      </c>
      <c r="AV149" s="14" t="s">
        <v>155</v>
      </c>
      <c r="AW149" s="14" t="s">
        <v>33</v>
      </c>
      <c r="AX149" s="14" t="s">
        <v>85</v>
      </c>
      <c r="AY149" s="208" t="s">
        <v>148</v>
      </c>
    </row>
    <row r="150" s="2" customFormat="1" ht="21.75" customHeight="1">
      <c r="A150" s="38"/>
      <c r="B150" s="179"/>
      <c r="C150" s="180" t="s">
        <v>189</v>
      </c>
      <c r="D150" s="180" t="s">
        <v>150</v>
      </c>
      <c r="E150" s="181" t="s">
        <v>190</v>
      </c>
      <c r="F150" s="182" t="s">
        <v>191</v>
      </c>
      <c r="G150" s="183" t="s">
        <v>183</v>
      </c>
      <c r="H150" s="184">
        <v>183</v>
      </c>
      <c r="I150" s="185"/>
      <c r="J150" s="186">
        <f>ROUND(I150*H150,2)</f>
        <v>0</v>
      </c>
      <c r="K150" s="182" t="s">
        <v>154</v>
      </c>
      <c r="L150" s="39"/>
      <c r="M150" s="187" t="s">
        <v>1</v>
      </c>
      <c r="N150" s="188" t="s">
        <v>43</v>
      </c>
      <c r="O150" s="77"/>
      <c r="P150" s="189">
        <f>O150*H150</f>
        <v>0</v>
      </c>
      <c r="Q150" s="189">
        <v>0</v>
      </c>
      <c r="R150" s="189">
        <f>Q150*H150</f>
        <v>0</v>
      </c>
      <c r="S150" s="189">
        <v>0</v>
      </c>
      <c r="T150" s="190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1" t="s">
        <v>155</v>
      </c>
      <c r="AT150" s="191" t="s">
        <v>150</v>
      </c>
      <c r="AU150" s="191" t="s">
        <v>87</v>
      </c>
      <c r="AY150" s="19" t="s">
        <v>148</v>
      </c>
      <c r="BE150" s="192">
        <f>IF(N150="základní",J150,0)</f>
        <v>0</v>
      </c>
      <c r="BF150" s="192">
        <f>IF(N150="snížená",J150,0)</f>
        <v>0</v>
      </c>
      <c r="BG150" s="192">
        <f>IF(N150="zákl. přenesená",J150,0)</f>
        <v>0</v>
      </c>
      <c r="BH150" s="192">
        <f>IF(N150="sníž. přenesená",J150,0)</f>
        <v>0</v>
      </c>
      <c r="BI150" s="192">
        <f>IF(N150="nulová",J150,0)</f>
        <v>0</v>
      </c>
      <c r="BJ150" s="19" t="s">
        <v>85</v>
      </c>
      <c r="BK150" s="192">
        <f>ROUND(I150*H150,2)</f>
        <v>0</v>
      </c>
      <c r="BL150" s="19" t="s">
        <v>155</v>
      </c>
      <c r="BM150" s="191" t="s">
        <v>192</v>
      </c>
    </row>
    <row r="151" s="2" customFormat="1">
      <c r="A151" s="38"/>
      <c r="B151" s="39"/>
      <c r="C151" s="38"/>
      <c r="D151" s="193" t="s">
        <v>157</v>
      </c>
      <c r="E151" s="38"/>
      <c r="F151" s="194" t="s">
        <v>193</v>
      </c>
      <c r="G151" s="38"/>
      <c r="H151" s="38"/>
      <c r="I151" s="195"/>
      <c r="J151" s="38"/>
      <c r="K151" s="38"/>
      <c r="L151" s="39"/>
      <c r="M151" s="196"/>
      <c r="N151" s="197"/>
      <c r="O151" s="77"/>
      <c r="P151" s="77"/>
      <c r="Q151" s="77"/>
      <c r="R151" s="77"/>
      <c r="S151" s="77"/>
      <c r="T151" s="7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9" t="s">
        <v>157</v>
      </c>
      <c r="AU151" s="19" t="s">
        <v>87</v>
      </c>
    </row>
    <row r="152" s="2" customFormat="1" ht="24.15" customHeight="1">
      <c r="A152" s="38"/>
      <c r="B152" s="179"/>
      <c r="C152" s="180" t="s">
        <v>194</v>
      </c>
      <c r="D152" s="180" t="s">
        <v>150</v>
      </c>
      <c r="E152" s="181" t="s">
        <v>195</v>
      </c>
      <c r="F152" s="182" t="s">
        <v>196</v>
      </c>
      <c r="G152" s="183" t="s">
        <v>183</v>
      </c>
      <c r="H152" s="184">
        <v>183</v>
      </c>
      <c r="I152" s="185"/>
      <c r="J152" s="186">
        <f>ROUND(I152*H152,2)</f>
        <v>0</v>
      </c>
      <c r="K152" s="182" t="s">
        <v>154</v>
      </c>
      <c r="L152" s="39"/>
      <c r="M152" s="187" t="s">
        <v>1</v>
      </c>
      <c r="N152" s="188" t="s">
        <v>43</v>
      </c>
      <c r="O152" s="77"/>
      <c r="P152" s="189">
        <f>O152*H152</f>
        <v>0</v>
      </c>
      <c r="Q152" s="189">
        <v>6.0000000000000002E-05</v>
      </c>
      <c r="R152" s="189">
        <f>Q152*H152</f>
        <v>0.01098</v>
      </c>
      <c r="S152" s="189">
        <v>0</v>
      </c>
      <c r="T152" s="19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1" t="s">
        <v>155</v>
      </c>
      <c r="AT152" s="191" t="s">
        <v>150</v>
      </c>
      <c r="AU152" s="191" t="s">
        <v>87</v>
      </c>
      <c r="AY152" s="19" t="s">
        <v>148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85</v>
      </c>
      <c r="BK152" s="192">
        <f>ROUND(I152*H152,2)</f>
        <v>0</v>
      </c>
      <c r="BL152" s="19" t="s">
        <v>155</v>
      </c>
      <c r="BM152" s="191" t="s">
        <v>197</v>
      </c>
    </row>
    <row r="153" s="2" customFormat="1">
      <c r="A153" s="38"/>
      <c r="B153" s="39"/>
      <c r="C153" s="38"/>
      <c r="D153" s="193" t="s">
        <v>157</v>
      </c>
      <c r="E153" s="38"/>
      <c r="F153" s="194" t="s">
        <v>198</v>
      </c>
      <c r="G153" s="38"/>
      <c r="H153" s="38"/>
      <c r="I153" s="195"/>
      <c r="J153" s="38"/>
      <c r="K153" s="38"/>
      <c r="L153" s="39"/>
      <c r="M153" s="196"/>
      <c r="N153" s="197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157</v>
      </c>
      <c r="AU153" s="19" t="s">
        <v>87</v>
      </c>
    </row>
    <row r="154" s="2" customFormat="1" ht="24.15" customHeight="1">
      <c r="A154" s="38"/>
      <c r="B154" s="179"/>
      <c r="C154" s="180" t="s">
        <v>199</v>
      </c>
      <c r="D154" s="180" t="s">
        <v>150</v>
      </c>
      <c r="E154" s="181" t="s">
        <v>200</v>
      </c>
      <c r="F154" s="182" t="s">
        <v>201</v>
      </c>
      <c r="G154" s="183" t="s">
        <v>183</v>
      </c>
      <c r="H154" s="184">
        <v>183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202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203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2" customFormat="1" ht="24.15" customHeight="1">
      <c r="A156" s="38"/>
      <c r="B156" s="179"/>
      <c r="C156" s="180" t="s">
        <v>204</v>
      </c>
      <c r="D156" s="180" t="s">
        <v>150</v>
      </c>
      <c r="E156" s="181" t="s">
        <v>205</v>
      </c>
      <c r="F156" s="182" t="s">
        <v>206</v>
      </c>
      <c r="G156" s="183" t="s">
        <v>153</v>
      </c>
      <c r="H156" s="184">
        <v>76.579999999999998</v>
      </c>
      <c r="I156" s="185"/>
      <c r="J156" s="186">
        <f>ROUND(I156*H156,2)</f>
        <v>0</v>
      </c>
      <c r="K156" s="182" t="s">
        <v>154</v>
      </c>
      <c r="L156" s="39"/>
      <c r="M156" s="187" t="s">
        <v>1</v>
      </c>
      <c r="N156" s="188" t="s">
        <v>43</v>
      </c>
      <c r="O156" s="77"/>
      <c r="P156" s="189">
        <f>O156*H156</f>
        <v>0</v>
      </c>
      <c r="Q156" s="189">
        <v>0</v>
      </c>
      <c r="R156" s="189">
        <f>Q156*H156</f>
        <v>0</v>
      </c>
      <c r="S156" s="189">
        <v>0</v>
      </c>
      <c r="T156" s="19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1" t="s">
        <v>155</v>
      </c>
      <c r="AT156" s="191" t="s">
        <v>150</v>
      </c>
      <c r="AU156" s="191" t="s">
        <v>87</v>
      </c>
      <c r="AY156" s="19" t="s">
        <v>148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85</v>
      </c>
      <c r="BK156" s="192">
        <f>ROUND(I156*H156,2)</f>
        <v>0</v>
      </c>
      <c r="BL156" s="19" t="s">
        <v>155</v>
      </c>
      <c r="BM156" s="191" t="s">
        <v>207</v>
      </c>
    </row>
    <row r="157" s="2" customFormat="1">
      <c r="A157" s="38"/>
      <c r="B157" s="39"/>
      <c r="C157" s="38"/>
      <c r="D157" s="193" t="s">
        <v>157</v>
      </c>
      <c r="E157" s="38"/>
      <c r="F157" s="194" t="s">
        <v>208</v>
      </c>
      <c r="G157" s="38"/>
      <c r="H157" s="38"/>
      <c r="I157" s="195"/>
      <c r="J157" s="38"/>
      <c r="K157" s="38"/>
      <c r="L157" s="39"/>
      <c r="M157" s="196"/>
      <c r="N157" s="197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157</v>
      </c>
      <c r="AU157" s="19" t="s">
        <v>87</v>
      </c>
    </row>
    <row r="158" s="13" customFormat="1">
      <c r="A158" s="13"/>
      <c r="B158" s="198"/>
      <c r="C158" s="13"/>
      <c r="D158" s="199" t="s">
        <v>159</v>
      </c>
      <c r="E158" s="200" t="s">
        <v>1</v>
      </c>
      <c r="F158" s="201" t="s">
        <v>209</v>
      </c>
      <c r="G158" s="13"/>
      <c r="H158" s="202">
        <v>40</v>
      </c>
      <c r="I158" s="203"/>
      <c r="J158" s="13"/>
      <c r="K158" s="13"/>
      <c r="L158" s="198"/>
      <c r="M158" s="204"/>
      <c r="N158" s="205"/>
      <c r="O158" s="205"/>
      <c r="P158" s="205"/>
      <c r="Q158" s="205"/>
      <c r="R158" s="205"/>
      <c r="S158" s="205"/>
      <c r="T158" s="20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00" t="s">
        <v>159</v>
      </c>
      <c r="AU158" s="200" t="s">
        <v>87</v>
      </c>
      <c r="AV158" s="13" t="s">
        <v>87</v>
      </c>
      <c r="AW158" s="13" t="s">
        <v>33</v>
      </c>
      <c r="AX158" s="13" t="s">
        <v>78</v>
      </c>
      <c r="AY158" s="200" t="s">
        <v>148</v>
      </c>
    </row>
    <row r="159" s="13" customFormat="1">
      <c r="A159" s="13"/>
      <c r="B159" s="198"/>
      <c r="C159" s="13"/>
      <c r="D159" s="199" t="s">
        <v>159</v>
      </c>
      <c r="E159" s="200" t="s">
        <v>1</v>
      </c>
      <c r="F159" s="201" t="s">
        <v>210</v>
      </c>
      <c r="G159" s="13"/>
      <c r="H159" s="202">
        <v>24</v>
      </c>
      <c r="I159" s="203"/>
      <c r="J159" s="13"/>
      <c r="K159" s="13"/>
      <c r="L159" s="198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159</v>
      </c>
      <c r="AU159" s="200" t="s">
        <v>87</v>
      </c>
      <c r="AV159" s="13" t="s">
        <v>87</v>
      </c>
      <c r="AW159" s="13" t="s">
        <v>33</v>
      </c>
      <c r="AX159" s="13" t="s">
        <v>78</v>
      </c>
      <c r="AY159" s="200" t="s">
        <v>148</v>
      </c>
    </row>
    <row r="160" s="13" customFormat="1">
      <c r="A160" s="13"/>
      <c r="B160" s="198"/>
      <c r="C160" s="13"/>
      <c r="D160" s="199" t="s">
        <v>159</v>
      </c>
      <c r="E160" s="200" t="s">
        <v>1</v>
      </c>
      <c r="F160" s="201" t="s">
        <v>211</v>
      </c>
      <c r="G160" s="13"/>
      <c r="H160" s="202">
        <v>12.58</v>
      </c>
      <c r="I160" s="203"/>
      <c r="J160" s="13"/>
      <c r="K160" s="13"/>
      <c r="L160" s="198"/>
      <c r="M160" s="204"/>
      <c r="N160" s="205"/>
      <c r="O160" s="205"/>
      <c r="P160" s="205"/>
      <c r="Q160" s="205"/>
      <c r="R160" s="205"/>
      <c r="S160" s="205"/>
      <c r="T160" s="20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00" t="s">
        <v>159</v>
      </c>
      <c r="AU160" s="200" t="s">
        <v>87</v>
      </c>
      <c r="AV160" s="13" t="s">
        <v>87</v>
      </c>
      <c r="AW160" s="13" t="s">
        <v>33</v>
      </c>
      <c r="AX160" s="13" t="s">
        <v>78</v>
      </c>
      <c r="AY160" s="200" t="s">
        <v>148</v>
      </c>
    </row>
    <row r="161" s="14" customFormat="1">
      <c r="A161" s="14"/>
      <c r="B161" s="207"/>
      <c r="C161" s="14"/>
      <c r="D161" s="199" t="s">
        <v>159</v>
      </c>
      <c r="E161" s="208" t="s">
        <v>1</v>
      </c>
      <c r="F161" s="209" t="s">
        <v>164</v>
      </c>
      <c r="G161" s="14"/>
      <c r="H161" s="210">
        <v>76.579999999999998</v>
      </c>
      <c r="I161" s="211"/>
      <c r="J161" s="14"/>
      <c r="K161" s="14"/>
      <c r="L161" s="207"/>
      <c r="M161" s="212"/>
      <c r="N161" s="213"/>
      <c r="O161" s="213"/>
      <c r="P161" s="213"/>
      <c r="Q161" s="213"/>
      <c r="R161" s="213"/>
      <c r="S161" s="213"/>
      <c r="T161" s="2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08" t="s">
        <v>159</v>
      </c>
      <c r="AU161" s="208" t="s">
        <v>87</v>
      </c>
      <c r="AV161" s="14" t="s">
        <v>155</v>
      </c>
      <c r="AW161" s="14" t="s">
        <v>33</v>
      </c>
      <c r="AX161" s="14" t="s">
        <v>85</v>
      </c>
      <c r="AY161" s="208" t="s">
        <v>148</v>
      </c>
    </row>
    <row r="162" s="2" customFormat="1" ht="33" customHeight="1">
      <c r="A162" s="38"/>
      <c r="B162" s="179"/>
      <c r="C162" s="180" t="s">
        <v>212</v>
      </c>
      <c r="D162" s="180" t="s">
        <v>150</v>
      </c>
      <c r="E162" s="181" t="s">
        <v>213</v>
      </c>
      <c r="F162" s="182" t="s">
        <v>214</v>
      </c>
      <c r="G162" s="183" t="s">
        <v>215</v>
      </c>
      <c r="H162" s="184">
        <v>156.59200000000001</v>
      </c>
      <c r="I162" s="185"/>
      <c r="J162" s="186">
        <f>ROUND(I162*H162,2)</f>
        <v>0</v>
      </c>
      <c r="K162" s="182" t="s">
        <v>154</v>
      </c>
      <c r="L162" s="39"/>
      <c r="M162" s="187" t="s">
        <v>1</v>
      </c>
      <c r="N162" s="188" t="s">
        <v>43</v>
      </c>
      <c r="O162" s="77"/>
      <c r="P162" s="189">
        <f>O162*H162</f>
        <v>0</v>
      </c>
      <c r="Q162" s="189">
        <v>0</v>
      </c>
      <c r="R162" s="189">
        <f>Q162*H162</f>
        <v>0</v>
      </c>
      <c r="S162" s="189">
        <v>0</v>
      </c>
      <c r="T162" s="190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1" t="s">
        <v>155</v>
      </c>
      <c r="AT162" s="191" t="s">
        <v>150</v>
      </c>
      <c r="AU162" s="191" t="s">
        <v>87</v>
      </c>
      <c r="AY162" s="19" t="s">
        <v>148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85</v>
      </c>
      <c r="BK162" s="192">
        <f>ROUND(I162*H162,2)</f>
        <v>0</v>
      </c>
      <c r="BL162" s="19" t="s">
        <v>155</v>
      </c>
      <c r="BM162" s="191" t="s">
        <v>216</v>
      </c>
    </row>
    <row r="163" s="2" customFormat="1">
      <c r="A163" s="38"/>
      <c r="B163" s="39"/>
      <c r="C163" s="38"/>
      <c r="D163" s="193" t="s">
        <v>157</v>
      </c>
      <c r="E163" s="38"/>
      <c r="F163" s="194" t="s">
        <v>217</v>
      </c>
      <c r="G163" s="38"/>
      <c r="H163" s="38"/>
      <c r="I163" s="195"/>
      <c r="J163" s="38"/>
      <c r="K163" s="38"/>
      <c r="L163" s="39"/>
      <c r="M163" s="196"/>
      <c r="N163" s="197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157</v>
      </c>
      <c r="AU163" s="19" t="s">
        <v>87</v>
      </c>
    </row>
    <row r="164" s="13" customFormat="1">
      <c r="A164" s="13"/>
      <c r="B164" s="198"/>
      <c r="C164" s="13"/>
      <c r="D164" s="199" t="s">
        <v>159</v>
      </c>
      <c r="E164" s="200" t="s">
        <v>1</v>
      </c>
      <c r="F164" s="201" t="s">
        <v>218</v>
      </c>
      <c r="G164" s="13"/>
      <c r="H164" s="202">
        <v>54</v>
      </c>
      <c r="I164" s="203"/>
      <c r="J164" s="13"/>
      <c r="K164" s="13"/>
      <c r="L164" s="198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159</v>
      </c>
      <c r="AU164" s="200" t="s">
        <v>87</v>
      </c>
      <c r="AV164" s="13" t="s">
        <v>87</v>
      </c>
      <c r="AW164" s="13" t="s">
        <v>33</v>
      </c>
      <c r="AX164" s="13" t="s">
        <v>78</v>
      </c>
      <c r="AY164" s="200" t="s">
        <v>148</v>
      </c>
    </row>
    <row r="165" s="13" customFormat="1">
      <c r="A165" s="13"/>
      <c r="B165" s="198"/>
      <c r="C165" s="13"/>
      <c r="D165" s="199" t="s">
        <v>159</v>
      </c>
      <c r="E165" s="200" t="s">
        <v>1</v>
      </c>
      <c r="F165" s="201" t="s">
        <v>219</v>
      </c>
      <c r="G165" s="13"/>
      <c r="H165" s="202">
        <v>32.399999999999999</v>
      </c>
      <c r="I165" s="203"/>
      <c r="J165" s="13"/>
      <c r="K165" s="13"/>
      <c r="L165" s="198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159</v>
      </c>
      <c r="AU165" s="200" t="s">
        <v>87</v>
      </c>
      <c r="AV165" s="13" t="s">
        <v>87</v>
      </c>
      <c r="AW165" s="13" t="s">
        <v>33</v>
      </c>
      <c r="AX165" s="13" t="s">
        <v>78</v>
      </c>
      <c r="AY165" s="200" t="s">
        <v>148</v>
      </c>
    </row>
    <row r="166" s="13" customFormat="1">
      <c r="A166" s="13"/>
      <c r="B166" s="198"/>
      <c r="C166" s="13"/>
      <c r="D166" s="199" t="s">
        <v>159</v>
      </c>
      <c r="E166" s="200" t="s">
        <v>1</v>
      </c>
      <c r="F166" s="201" t="s">
        <v>220</v>
      </c>
      <c r="G166" s="13"/>
      <c r="H166" s="202">
        <v>19.199999999999999</v>
      </c>
      <c r="I166" s="203"/>
      <c r="J166" s="13"/>
      <c r="K166" s="13"/>
      <c r="L166" s="198"/>
      <c r="M166" s="204"/>
      <c r="N166" s="205"/>
      <c r="O166" s="205"/>
      <c r="P166" s="205"/>
      <c r="Q166" s="205"/>
      <c r="R166" s="205"/>
      <c r="S166" s="205"/>
      <c r="T166" s="20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00" t="s">
        <v>159</v>
      </c>
      <c r="AU166" s="200" t="s">
        <v>87</v>
      </c>
      <c r="AV166" s="13" t="s">
        <v>87</v>
      </c>
      <c r="AW166" s="13" t="s">
        <v>33</v>
      </c>
      <c r="AX166" s="13" t="s">
        <v>78</v>
      </c>
      <c r="AY166" s="200" t="s">
        <v>148</v>
      </c>
    </row>
    <row r="167" s="13" customFormat="1">
      <c r="A167" s="13"/>
      <c r="B167" s="198"/>
      <c r="C167" s="13"/>
      <c r="D167" s="199" t="s">
        <v>159</v>
      </c>
      <c r="E167" s="200" t="s">
        <v>1</v>
      </c>
      <c r="F167" s="201" t="s">
        <v>221</v>
      </c>
      <c r="G167" s="13"/>
      <c r="H167" s="202">
        <v>4.7999999999999998</v>
      </c>
      <c r="I167" s="203"/>
      <c r="J167" s="13"/>
      <c r="K167" s="13"/>
      <c r="L167" s="198"/>
      <c r="M167" s="204"/>
      <c r="N167" s="205"/>
      <c r="O167" s="205"/>
      <c r="P167" s="205"/>
      <c r="Q167" s="205"/>
      <c r="R167" s="205"/>
      <c r="S167" s="205"/>
      <c r="T167" s="20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00" t="s">
        <v>159</v>
      </c>
      <c r="AU167" s="200" t="s">
        <v>87</v>
      </c>
      <c r="AV167" s="13" t="s">
        <v>87</v>
      </c>
      <c r="AW167" s="13" t="s">
        <v>33</v>
      </c>
      <c r="AX167" s="13" t="s">
        <v>78</v>
      </c>
      <c r="AY167" s="200" t="s">
        <v>148</v>
      </c>
    </row>
    <row r="168" s="13" customFormat="1">
      <c r="A168" s="13"/>
      <c r="B168" s="198"/>
      <c r="C168" s="13"/>
      <c r="D168" s="199" t="s">
        <v>159</v>
      </c>
      <c r="E168" s="200" t="s">
        <v>1</v>
      </c>
      <c r="F168" s="201" t="s">
        <v>222</v>
      </c>
      <c r="G168" s="13"/>
      <c r="H168" s="202">
        <v>8</v>
      </c>
      <c r="I168" s="203"/>
      <c r="J168" s="13"/>
      <c r="K168" s="13"/>
      <c r="L168" s="198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159</v>
      </c>
      <c r="AU168" s="200" t="s">
        <v>87</v>
      </c>
      <c r="AV168" s="13" t="s">
        <v>87</v>
      </c>
      <c r="AW168" s="13" t="s">
        <v>33</v>
      </c>
      <c r="AX168" s="13" t="s">
        <v>78</v>
      </c>
      <c r="AY168" s="200" t="s">
        <v>148</v>
      </c>
    </row>
    <row r="169" s="13" customFormat="1">
      <c r="A169" s="13"/>
      <c r="B169" s="198"/>
      <c r="C169" s="13"/>
      <c r="D169" s="199" t="s">
        <v>159</v>
      </c>
      <c r="E169" s="200" t="s">
        <v>1</v>
      </c>
      <c r="F169" s="201" t="s">
        <v>223</v>
      </c>
      <c r="G169" s="13"/>
      <c r="H169" s="202">
        <v>8</v>
      </c>
      <c r="I169" s="203"/>
      <c r="J169" s="13"/>
      <c r="K169" s="13"/>
      <c r="L169" s="198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159</v>
      </c>
      <c r="AU169" s="200" t="s">
        <v>87</v>
      </c>
      <c r="AV169" s="13" t="s">
        <v>87</v>
      </c>
      <c r="AW169" s="13" t="s">
        <v>33</v>
      </c>
      <c r="AX169" s="13" t="s">
        <v>78</v>
      </c>
      <c r="AY169" s="200" t="s">
        <v>148</v>
      </c>
    </row>
    <row r="170" s="13" customFormat="1">
      <c r="A170" s="13"/>
      <c r="B170" s="198"/>
      <c r="C170" s="13"/>
      <c r="D170" s="199" t="s">
        <v>159</v>
      </c>
      <c r="E170" s="200" t="s">
        <v>1</v>
      </c>
      <c r="F170" s="201" t="s">
        <v>224</v>
      </c>
      <c r="G170" s="13"/>
      <c r="H170" s="202">
        <v>30.192</v>
      </c>
      <c r="I170" s="203"/>
      <c r="J170" s="13"/>
      <c r="K170" s="13"/>
      <c r="L170" s="198"/>
      <c r="M170" s="204"/>
      <c r="N170" s="205"/>
      <c r="O170" s="205"/>
      <c r="P170" s="205"/>
      <c r="Q170" s="205"/>
      <c r="R170" s="205"/>
      <c r="S170" s="205"/>
      <c r="T170" s="20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00" t="s">
        <v>159</v>
      </c>
      <c r="AU170" s="200" t="s">
        <v>87</v>
      </c>
      <c r="AV170" s="13" t="s">
        <v>87</v>
      </c>
      <c r="AW170" s="13" t="s">
        <v>33</v>
      </c>
      <c r="AX170" s="13" t="s">
        <v>78</v>
      </c>
      <c r="AY170" s="200" t="s">
        <v>148</v>
      </c>
    </row>
    <row r="171" s="14" customFormat="1">
      <c r="A171" s="14"/>
      <c r="B171" s="207"/>
      <c r="C171" s="14"/>
      <c r="D171" s="199" t="s">
        <v>159</v>
      </c>
      <c r="E171" s="208" t="s">
        <v>1</v>
      </c>
      <c r="F171" s="209" t="s">
        <v>164</v>
      </c>
      <c r="G171" s="14"/>
      <c r="H171" s="210">
        <v>156.59200000000001</v>
      </c>
      <c r="I171" s="211"/>
      <c r="J171" s="14"/>
      <c r="K171" s="14"/>
      <c r="L171" s="207"/>
      <c r="M171" s="212"/>
      <c r="N171" s="213"/>
      <c r="O171" s="213"/>
      <c r="P171" s="213"/>
      <c r="Q171" s="213"/>
      <c r="R171" s="213"/>
      <c r="S171" s="213"/>
      <c r="T171" s="2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08" t="s">
        <v>159</v>
      </c>
      <c r="AU171" s="208" t="s">
        <v>87</v>
      </c>
      <c r="AV171" s="14" t="s">
        <v>155</v>
      </c>
      <c r="AW171" s="14" t="s">
        <v>33</v>
      </c>
      <c r="AX171" s="14" t="s">
        <v>85</v>
      </c>
      <c r="AY171" s="208" t="s">
        <v>148</v>
      </c>
    </row>
    <row r="172" s="2" customFormat="1" ht="44.25" customHeight="1">
      <c r="A172" s="38"/>
      <c r="B172" s="179"/>
      <c r="C172" s="180" t="s">
        <v>225</v>
      </c>
      <c r="D172" s="180" t="s">
        <v>150</v>
      </c>
      <c r="E172" s="181" t="s">
        <v>226</v>
      </c>
      <c r="F172" s="182" t="s">
        <v>227</v>
      </c>
      <c r="G172" s="183" t="s">
        <v>183</v>
      </c>
      <c r="H172" s="184">
        <v>726.48000000000002</v>
      </c>
      <c r="I172" s="185"/>
      <c r="J172" s="186">
        <f>ROUND(I172*H172,2)</f>
        <v>0</v>
      </c>
      <c r="K172" s="182" t="s">
        <v>154</v>
      </c>
      <c r="L172" s="39"/>
      <c r="M172" s="187" t="s">
        <v>1</v>
      </c>
      <c r="N172" s="188" t="s">
        <v>43</v>
      </c>
      <c r="O172" s="77"/>
      <c r="P172" s="189">
        <f>O172*H172</f>
        <v>0</v>
      </c>
      <c r="Q172" s="189">
        <v>0.0018</v>
      </c>
      <c r="R172" s="189">
        <f>Q172*H172</f>
        <v>1.3076639999999999</v>
      </c>
      <c r="S172" s="189">
        <v>0</v>
      </c>
      <c r="T172" s="190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1" t="s">
        <v>155</v>
      </c>
      <c r="AT172" s="191" t="s">
        <v>150</v>
      </c>
      <c r="AU172" s="191" t="s">
        <v>87</v>
      </c>
      <c r="AY172" s="19" t="s">
        <v>148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9" t="s">
        <v>85</v>
      </c>
      <c r="BK172" s="192">
        <f>ROUND(I172*H172,2)</f>
        <v>0</v>
      </c>
      <c r="BL172" s="19" t="s">
        <v>155</v>
      </c>
      <c r="BM172" s="191" t="s">
        <v>228</v>
      </c>
    </row>
    <row r="173" s="2" customFormat="1">
      <c r="A173" s="38"/>
      <c r="B173" s="39"/>
      <c r="C173" s="38"/>
      <c r="D173" s="193" t="s">
        <v>157</v>
      </c>
      <c r="E173" s="38"/>
      <c r="F173" s="194" t="s">
        <v>229</v>
      </c>
      <c r="G173" s="38"/>
      <c r="H173" s="38"/>
      <c r="I173" s="195"/>
      <c r="J173" s="38"/>
      <c r="K173" s="38"/>
      <c r="L173" s="39"/>
      <c r="M173" s="196"/>
      <c r="N173" s="197"/>
      <c r="O173" s="77"/>
      <c r="P173" s="77"/>
      <c r="Q173" s="77"/>
      <c r="R173" s="77"/>
      <c r="S173" s="77"/>
      <c r="T173" s="7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9" t="s">
        <v>157</v>
      </c>
      <c r="AU173" s="19" t="s">
        <v>87</v>
      </c>
    </row>
    <row r="174" s="2" customFormat="1" ht="44.25" customHeight="1">
      <c r="A174" s="38"/>
      <c r="B174" s="179"/>
      <c r="C174" s="180" t="s">
        <v>8</v>
      </c>
      <c r="D174" s="180" t="s">
        <v>150</v>
      </c>
      <c r="E174" s="181" t="s">
        <v>230</v>
      </c>
      <c r="F174" s="182" t="s">
        <v>231</v>
      </c>
      <c r="G174" s="183" t="s">
        <v>183</v>
      </c>
      <c r="H174" s="184">
        <v>120.52</v>
      </c>
      <c r="I174" s="185"/>
      <c r="J174" s="186">
        <f>ROUND(I174*H174,2)</f>
        <v>0</v>
      </c>
      <c r="K174" s="182" t="s">
        <v>154</v>
      </c>
      <c r="L174" s="39"/>
      <c r="M174" s="187" t="s">
        <v>1</v>
      </c>
      <c r="N174" s="188" t="s">
        <v>43</v>
      </c>
      <c r="O174" s="77"/>
      <c r="P174" s="189">
        <f>O174*H174</f>
        <v>0</v>
      </c>
      <c r="Q174" s="189">
        <v>0.0035999999999999999</v>
      </c>
      <c r="R174" s="189">
        <f>Q174*H174</f>
        <v>0.43387199999999998</v>
      </c>
      <c r="S174" s="189">
        <v>0</v>
      </c>
      <c r="T174" s="190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1" t="s">
        <v>155</v>
      </c>
      <c r="AT174" s="191" t="s">
        <v>150</v>
      </c>
      <c r="AU174" s="191" t="s">
        <v>87</v>
      </c>
      <c r="AY174" s="19" t="s">
        <v>148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85</v>
      </c>
      <c r="BK174" s="192">
        <f>ROUND(I174*H174,2)</f>
        <v>0</v>
      </c>
      <c r="BL174" s="19" t="s">
        <v>155</v>
      </c>
      <c r="BM174" s="191" t="s">
        <v>232</v>
      </c>
    </row>
    <row r="175" s="2" customFormat="1">
      <c r="A175" s="38"/>
      <c r="B175" s="39"/>
      <c r="C175" s="38"/>
      <c r="D175" s="193" t="s">
        <v>157</v>
      </c>
      <c r="E175" s="38"/>
      <c r="F175" s="194" t="s">
        <v>233</v>
      </c>
      <c r="G175" s="38"/>
      <c r="H175" s="38"/>
      <c r="I175" s="195"/>
      <c r="J175" s="38"/>
      <c r="K175" s="38"/>
      <c r="L175" s="39"/>
      <c r="M175" s="196"/>
      <c r="N175" s="197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157</v>
      </c>
      <c r="AU175" s="19" t="s">
        <v>87</v>
      </c>
    </row>
    <row r="176" s="2" customFormat="1" ht="21.75" customHeight="1">
      <c r="A176" s="38"/>
      <c r="B176" s="179"/>
      <c r="C176" s="180" t="s">
        <v>234</v>
      </c>
      <c r="D176" s="180" t="s">
        <v>150</v>
      </c>
      <c r="E176" s="181" t="s">
        <v>235</v>
      </c>
      <c r="F176" s="182" t="s">
        <v>236</v>
      </c>
      <c r="G176" s="183" t="s">
        <v>153</v>
      </c>
      <c r="H176" s="184">
        <v>252</v>
      </c>
      <c r="I176" s="185"/>
      <c r="J176" s="186">
        <f>ROUND(I176*H176,2)</f>
        <v>0</v>
      </c>
      <c r="K176" s="182" t="s">
        <v>154</v>
      </c>
      <c r="L176" s="39"/>
      <c r="M176" s="187" t="s">
        <v>1</v>
      </c>
      <c r="N176" s="188" t="s">
        <v>43</v>
      </c>
      <c r="O176" s="77"/>
      <c r="P176" s="189">
        <f>O176*H176</f>
        <v>0</v>
      </c>
      <c r="Q176" s="189">
        <v>0.00084000000000000003</v>
      </c>
      <c r="R176" s="189">
        <f>Q176*H176</f>
        <v>0.21168000000000001</v>
      </c>
      <c r="S176" s="189">
        <v>0</v>
      </c>
      <c r="T176" s="190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1" t="s">
        <v>155</v>
      </c>
      <c r="AT176" s="191" t="s">
        <v>150</v>
      </c>
      <c r="AU176" s="191" t="s">
        <v>87</v>
      </c>
      <c r="AY176" s="19" t="s">
        <v>148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85</v>
      </c>
      <c r="BK176" s="192">
        <f>ROUND(I176*H176,2)</f>
        <v>0</v>
      </c>
      <c r="BL176" s="19" t="s">
        <v>155</v>
      </c>
      <c r="BM176" s="191" t="s">
        <v>237</v>
      </c>
    </row>
    <row r="177" s="2" customFormat="1">
      <c r="A177" s="38"/>
      <c r="B177" s="39"/>
      <c r="C177" s="38"/>
      <c r="D177" s="193" t="s">
        <v>157</v>
      </c>
      <c r="E177" s="38"/>
      <c r="F177" s="194" t="s">
        <v>238</v>
      </c>
      <c r="G177" s="38"/>
      <c r="H177" s="38"/>
      <c r="I177" s="195"/>
      <c r="J177" s="38"/>
      <c r="K177" s="38"/>
      <c r="L177" s="39"/>
      <c r="M177" s="196"/>
      <c r="N177" s="197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157</v>
      </c>
      <c r="AU177" s="19" t="s">
        <v>87</v>
      </c>
    </row>
    <row r="178" s="13" customFormat="1">
      <c r="A178" s="13"/>
      <c r="B178" s="198"/>
      <c r="C178" s="13"/>
      <c r="D178" s="199" t="s">
        <v>159</v>
      </c>
      <c r="E178" s="200" t="s">
        <v>1</v>
      </c>
      <c r="F178" s="201" t="s">
        <v>239</v>
      </c>
      <c r="G178" s="13"/>
      <c r="H178" s="202">
        <v>144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159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3" customFormat="1">
      <c r="A179" s="13"/>
      <c r="B179" s="198"/>
      <c r="C179" s="13"/>
      <c r="D179" s="199" t="s">
        <v>159</v>
      </c>
      <c r="E179" s="200" t="s">
        <v>1</v>
      </c>
      <c r="F179" s="201" t="s">
        <v>240</v>
      </c>
      <c r="G179" s="13"/>
      <c r="H179" s="202">
        <v>108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159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4" customFormat="1">
      <c r="A180" s="14"/>
      <c r="B180" s="207"/>
      <c r="C180" s="14"/>
      <c r="D180" s="199" t="s">
        <v>159</v>
      </c>
      <c r="E180" s="208" t="s">
        <v>1</v>
      </c>
      <c r="F180" s="209" t="s">
        <v>164</v>
      </c>
      <c r="G180" s="14"/>
      <c r="H180" s="210">
        <v>252</v>
      </c>
      <c r="I180" s="211"/>
      <c r="J180" s="14"/>
      <c r="K180" s="14"/>
      <c r="L180" s="207"/>
      <c r="M180" s="212"/>
      <c r="N180" s="213"/>
      <c r="O180" s="213"/>
      <c r="P180" s="213"/>
      <c r="Q180" s="213"/>
      <c r="R180" s="213"/>
      <c r="S180" s="213"/>
      <c r="T180" s="2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08" t="s">
        <v>159</v>
      </c>
      <c r="AU180" s="208" t="s">
        <v>87</v>
      </c>
      <c r="AV180" s="14" t="s">
        <v>155</v>
      </c>
      <c r="AW180" s="14" t="s">
        <v>33</v>
      </c>
      <c r="AX180" s="14" t="s">
        <v>85</v>
      </c>
      <c r="AY180" s="208" t="s">
        <v>148</v>
      </c>
    </row>
    <row r="181" s="2" customFormat="1" ht="24.15" customHeight="1">
      <c r="A181" s="38"/>
      <c r="B181" s="179"/>
      <c r="C181" s="180" t="s">
        <v>241</v>
      </c>
      <c r="D181" s="180" t="s">
        <v>150</v>
      </c>
      <c r="E181" s="181" t="s">
        <v>242</v>
      </c>
      <c r="F181" s="182" t="s">
        <v>243</v>
      </c>
      <c r="G181" s="183" t="s">
        <v>153</v>
      </c>
      <c r="H181" s="184">
        <v>36.210000000000001</v>
      </c>
      <c r="I181" s="185"/>
      <c r="J181" s="186">
        <f>ROUND(I181*H181,2)</f>
        <v>0</v>
      </c>
      <c r="K181" s="182" t="s">
        <v>154</v>
      </c>
      <c r="L181" s="39"/>
      <c r="M181" s="187" t="s">
        <v>1</v>
      </c>
      <c r="N181" s="188" t="s">
        <v>43</v>
      </c>
      <c r="O181" s="77"/>
      <c r="P181" s="189">
        <f>O181*H181</f>
        <v>0</v>
      </c>
      <c r="Q181" s="189">
        <v>0.00084999999999999995</v>
      </c>
      <c r="R181" s="189">
        <f>Q181*H181</f>
        <v>0.0307785</v>
      </c>
      <c r="S181" s="189">
        <v>0</v>
      </c>
      <c r="T181" s="190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191" t="s">
        <v>155</v>
      </c>
      <c r="AT181" s="191" t="s">
        <v>150</v>
      </c>
      <c r="AU181" s="191" t="s">
        <v>87</v>
      </c>
      <c r="AY181" s="19" t="s">
        <v>148</v>
      </c>
      <c r="BE181" s="192">
        <f>IF(N181="základní",J181,0)</f>
        <v>0</v>
      </c>
      <c r="BF181" s="192">
        <f>IF(N181="snížená",J181,0)</f>
        <v>0</v>
      </c>
      <c r="BG181" s="192">
        <f>IF(N181="zákl. přenesená",J181,0)</f>
        <v>0</v>
      </c>
      <c r="BH181" s="192">
        <f>IF(N181="sníž. přenesená",J181,0)</f>
        <v>0</v>
      </c>
      <c r="BI181" s="192">
        <f>IF(N181="nulová",J181,0)</f>
        <v>0</v>
      </c>
      <c r="BJ181" s="19" t="s">
        <v>85</v>
      </c>
      <c r="BK181" s="192">
        <f>ROUND(I181*H181,2)</f>
        <v>0</v>
      </c>
      <c r="BL181" s="19" t="s">
        <v>155</v>
      </c>
      <c r="BM181" s="191" t="s">
        <v>244</v>
      </c>
    </row>
    <row r="182" s="2" customFormat="1">
      <c r="A182" s="38"/>
      <c r="B182" s="39"/>
      <c r="C182" s="38"/>
      <c r="D182" s="193" t="s">
        <v>157</v>
      </c>
      <c r="E182" s="38"/>
      <c r="F182" s="194" t="s">
        <v>245</v>
      </c>
      <c r="G182" s="38"/>
      <c r="H182" s="38"/>
      <c r="I182" s="195"/>
      <c r="J182" s="38"/>
      <c r="K182" s="38"/>
      <c r="L182" s="39"/>
      <c r="M182" s="196"/>
      <c r="N182" s="197"/>
      <c r="O182" s="77"/>
      <c r="P182" s="77"/>
      <c r="Q182" s="77"/>
      <c r="R182" s="77"/>
      <c r="S182" s="77"/>
      <c r="T182" s="7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9" t="s">
        <v>157</v>
      </c>
      <c r="AU182" s="19" t="s">
        <v>87</v>
      </c>
    </row>
    <row r="183" s="13" customFormat="1">
      <c r="A183" s="13"/>
      <c r="B183" s="198"/>
      <c r="C183" s="13"/>
      <c r="D183" s="199" t="s">
        <v>159</v>
      </c>
      <c r="E183" s="200" t="s">
        <v>1</v>
      </c>
      <c r="F183" s="201" t="s">
        <v>246</v>
      </c>
      <c r="G183" s="13"/>
      <c r="H183" s="202">
        <v>36.210000000000001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159</v>
      </c>
      <c r="AU183" s="200" t="s">
        <v>87</v>
      </c>
      <c r="AV183" s="13" t="s">
        <v>87</v>
      </c>
      <c r="AW183" s="13" t="s">
        <v>33</v>
      </c>
      <c r="AX183" s="13" t="s">
        <v>85</v>
      </c>
      <c r="AY183" s="200" t="s">
        <v>148</v>
      </c>
    </row>
    <row r="184" s="2" customFormat="1" ht="24.15" customHeight="1">
      <c r="A184" s="38"/>
      <c r="B184" s="179"/>
      <c r="C184" s="180" t="s">
        <v>247</v>
      </c>
      <c r="D184" s="180" t="s">
        <v>150</v>
      </c>
      <c r="E184" s="181" t="s">
        <v>248</v>
      </c>
      <c r="F184" s="182" t="s">
        <v>249</v>
      </c>
      <c r="G184" s="183" t="s">
        <v>153</v>
      </c>
      <c r="H184" s="184">
        <v>252</v>
      </c>
      <c r="I184" s="185"/>
      <c r="J184" s="186">
        <f>ROUND(I184*H184,2)</f>
        <v>0</v>
      </c>
      <c r="K184" s="182" t="s">
        <v>154</v>
      </c>
      <c r="L184" s="39"/>
      <c r="M184" s="187" t="s">
        <v>1</v>
      </c>
      <c r="N184" s="188" t="s">
        <v>43</v>
      </c>
      <c r="O184" s="77"/>
      <c r="P184" s="189">
        <f>O184*H184</f>
        <v>0</v>
      </c>
      <c r="Q184" s="189">
        <v>0</v>
      </c>
      <c r="R184" s="189">
        <f>Q184*H184</f>
        <v>0</v>
      </c>
      <c r="S184" s="189">
        <v>0</v>
      </c>
      <c r="T184" s="190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191" t="s">
        <v>155</v>
      </c>
      <c r="AT184" s="191" t="s">
        <v>150</v>
      </c>
      <c r="AU184" s="191" t="s">
        <v>87</v>
      </c>
      <c r="AY184" s="19" t="s">
        <v>148</v>
      </c>
      <c r="BE184" s="192">
        <f>IF(N184="základní",J184,0)</f>
        <v>0</v>
      </c>
      <c r="BF184" s="192">
        <f>IF(N184="snížená",J184,0)</f>
        <v>0</v>
      </c>
      <c r="BG184" s="192">
        <f>IF(N184="zákl. přenesená",J184,0)</f>
        <v>0</v>
      </c>
      <c r="BH184" s="192">
        <f>IF(N184="sníž. přenesená",J184,0)</f>
        <v>0</v>
      </c>
      <c r="BI184" s="192">
        <f>IF(N184="nulová",J184,0)</f>
        <v>0</v>
      </c>
      <c r="BJ184" s="19" t="s">
        <v>85</v>
      </c>
      <c r="BK184" s="192">
        <f>ROUND(I184*H184,2)</f>
        <v>0</v>
      </c>
      <c r="BL184" s="19" t="s">
        <v>155</v>
      </c>
      <c r="BM184" s="191" t="s">
        <v>250</v>
      </c>
    </row>
    <row r="185" s="2" customFormat="1">
      <c r="A185" s="38"/>
      <c r="B185" s="39"/>
      <c r="C185" s="38"/>
      <c r="D185" s="193" t="s">
        <v>157</v>
      </c>
      <c r="E185" s="38"/>
      <c r="F185" s="194" t="s">
        <v>251</v>
      </c>
      <c r="G185" s="38"/>
      <c r="H185" s="38"/>
      <c r="I185" s="195"/>
      <c r="J185" s="38"/>
      <c r="K185" s="38"/>
      <c r="L185" s="39"/>
      <c r="M185" s="196"/>
      <c r="N185" s="197"/>
      <c r="O185" s="77"/>
      <c r="P185" s="77"/>
      <c r="Q185" s="77"/>
      <c r="R185" s="77"/>
      <c r="S185" s="77"/>
      <c r="T185" s="7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9" t="s">
        <v>157</v>
      </c>
      <c r="AU185" s="19" t="s">
        <v>87</v>
      </c>
    </row>
    <row r="186" s="2" customFormat="1" ht="24.15" customHeight="1">
      <c r="A186" s="38"/>
      <c r="B186" s="179"/>
      <c r="C186" s="180" t="s">
        <v>252</v>
      </c>
      <c r="D186" s="180" t="s">
        <v>150</v>
      </c>
      <c r="E186" s="181" t="s">
        <v>253</v>
      </c>
      <c r="F186" s="182" t="s">
        <v>254</v>
      </c>
      <c r="G186" s="183" t="s">
        <v>153</v>
      </c>
      <c r="H186" s="184">
        <v>36.210000000000001</v>
      </c>
      <c r="I186" s="185"/>
      <c r="J186" s="186">
        <f>ROUND(I186*H186,2)</f>
        <v>0</v>
      </c>
      <c r="K186" s="182" t="s">
        <v>154</v>
      </c>
      <c r="L186" s="39"/>
      <c r="M186" s="187" t="s">
        <v>1</v>
      </c>
      <c r="N186" s="188" t="s">
        <v>43</v>
      </c>
      <c r="O186" s="77"/>
      <c r="P186" s="189">
        <f>O186*H186</f>
        <v>0</v>
      </c>
      <c r="Q186" s="189">
        <v>0</v>
      </c>
      <c r="R186" s="189">
        <f>Q186*H186</f>
        <v>0</v>
      </c>
      <c r="S186" s="189">
        <v>0</v>
      </c>
      <c r="T186" s="190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191" t="s">
        <v>155</v>
      </c>
      <c r="AT186" s="191" t="s">
        <v>150</v>
      </c>
      <c r="AU186" s="191" t="s">
        <v>87</v>
      </c>
      <c r="AY186" s="19" t="s">
        <v>148</v>
      </c>
      <c r="BE186" s="192">
        <f>IF(N186="základní",J186,0)</f>
        <v>0</v>
      </c>
      <c r="BF186" s="192">
        <f>IF(N186="snížená",J186,0)</f>
        <v>0</v>
      </c>
      <c r="BG186" s="192">
        <f>IF(N186="zákl. přenesená",J186,0)</f>
        <v>0</v>
      </c>
      <c r="BH186" s="192">
        <f>IF(N186="sníž. přenesená",J186,0)</f>
        <v>0</v>
      </c>
      <c r="BI186" s="192">
        <f>IF(N186="nulová",J186,0)</f>
        <v>0</v>
      </c>
      <c r="BJ186" s="19" t="s">
        <v>85</v>
      </c>
      <c r="BK186" s="192">
        <f>ROUND(I186*H186,2)</f>
        <v>0</v>
      </c>
      <c r="BL186" s="19" t="s">
        <v>155</v>
      </c>
      <c r="BM186" s="191" t="s">
        <v>255</v>
      </c>
    </row>
    <row r="187" s="2" customFormat="1">
      <c r="A187" s="38"/>
      <c r="B187" s="39"/>
      <c r="C187" s="38"/>
      <c r="D187" s="193" t="s">
        <v>157</v>
      </c>
      <c r="E187" s="38"/>
      <c r="F187" s="194" t="s">
        <v>256</v>
      </c>
      <c r="G187" s="38"/>
      <c r="H187" s="38"/>
      <c r="I187" s="195"/>
      <c r="J187" s="38"/>
      <c r="K187" s="38"/>
      <c r="L187" s="39"/>
      <c r="M187" s="196"/>
      <c r="N187" s="197"/>
      <c r="O187" s="77"/>
      <c r="P187" s="77"/>
      <c r="Q187" s="77"/>
      <c r="R187" s="77"/>
      <c r="S187" s="77"/>
      <c r="T187" s="7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9" t="s">
        <v>157</v>
      </c>
      <c r="AU187" s="19" t="s">
        <v>87</v>
      </c>
    </row>
    <row r="188" s="2" customFormat="1" ht="37.8" customHeight="1">
      <c r="A188" s="38"/>
      <c r="B188" s="179"/>
      <c r="C188" s="180" t="s">
        <v>257</v>
      </c>
      <c r="D188" s="180" t="s">
        <v>150</v>
      </c>
      <c r="E188" s="181" t="s">
        <v>258</v>
      </c>
      <c r="F188" s="182" t="s">
        <v>259</v>
      </c>
      <c r="G188" s="183" t="s">
        <v>215</v>
      </c>
      <c r="H188" s="184">
        <v>76.780000000000001</v>
      </c>
      <c r="I188" s="185"/>
      <c r="J188" s="186">
        <f>ROUND(I188*H188,2)</f>
        <v>0</v>
      </c>
      <c r="K188" s="182" t="s">
        <v>154</v>
      </c>
      <c r="L188" s="39"/>
      <c r="M188" s="187" t="s">
        <v>1</v>
      </c>
      <c r="N188" s="188" t="s">
        <v>43</v>
      </c>
      <c r="O188" s="77"/>
      <c r="P188" s="189">
        <f>O188*H188</f>
        <v>0</v>
      </c>
      <c r="Q188" s="189">
        <v>0</v>
      </c>
      <c r="R188" s="189">
        <f>Q188*H188</f>
        <v>0</v>
      </c>
      <c r="S188" s="189">
        <v>0</v>
      </c>
      <c r="T188" s="190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1" t="s">
        <v>155</v>
      </c>
      <c r="AT188" s="191" t="s">
        <v>150</v>
      </c>
      <c r="AU188" s="191" t="s">
        <v>87</v>
      </c>
      <c r="AY188" s="19" t="s">
        <v>148</v>
      </c>
      <c r="BE188" s="192">
        <f>IF(N188="základní",J188,0)</f>
        <v>0</v>
      </c>
      <c r="BF188" s="192">
        <f>IF(N188="snížená",J188,0)</f>
        <v>0</v>
      </c>
      <c r="BG188" s="192">
        <f>IF(N188="zákl. přenesená",J188,0)</f>
        <v>0</v>
      </c>
      <c r="BH188" s="192">
        <f>IF(N188="sníž. přenesená",J188,0)</f>
        <v>0</v>
      </c>
      <c r="BI188" s="192">
        <f>IF(N188="nulová",J188,0)</f>
        <v>0</v>
      </c>
      <c r="BJ188" s="19" t="s">
        <v>85</v>
      </c>
      <c r="BK188" s="192">
        <f>ROUND(I188*H188,2)</f>
        <v>0</v>
      </c>
      <c r="BL188" s="19" t="s">
        <v>155</v>
      </c>
      <c r="BM188" s="191" t="s">
        <v>260</v>
      </c>
    </row>
    <row r="189" s="2" customFormat="1">
      <c r="A189" s="38"/>
      <c r="B189" s="39"/>
      <c r="C189" s="38"/>
      <c r="D189" s="193" t="s">
        <v>157</v>
      </c>
      <c r="E189" s="38"/>
      <c r="F189" s="194" t="s">
        <v>261</v>
      </c>
      <c r="G189" s="38"/>
      <c r="H189" s="38"/>
      <c r="I189" s="195"/>
      <c r="J189" s="38"/>
      <c r="K189" s="38"/>
      <c r="L189" s="39"/>
      <c r="M189" s="196"/>
      <c r="N189" s="197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157</v>
      </c>
      <c r="AU189" s="19" t="s">
        <v>87</v>
      </c>
    </row>
    <row r="190" s="13" customFormat="1">
      <c r="A190" s="13"/>
      <c r="B190" s="198"/>
      <c r="C190" s="13"/>
      <c r="D190" s="199" t="s">
        <v>159</v>
      </c>
      <c r="E190" s="200" t="s">
        <v>1</v>
      </c>
      <c r="F190" s="201" t="s">
        <v>262</v>
      </c>
      <c r="G190" s="13"/>
      <c r="H190" s="202">
        <v>12.960000000000001</v>
      </c>
      <c r="I190" s="203"/>
      <c r="J190" s="13"/>
      <c r="K190" s="13"/>
      <c r="L190" s="198"/>
      <c r="M190" s="204"/>
      <c r="N190" s="205"/>
      <c r="O190" s="205"/>
      <c r="P190" s="205"/>
      <c r="Q190" s="205"/>
      <c r="R190" s="205"/>
      <c r="S190" s="205"/>
      <c r="T190" s="20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00" t="s">
        <v>159</v>
      </c>
      <c r="AU190" s="200" t="s">
        <v>87</v>
      </c>
      <c r="AV190" s="13" t="s">
        <v>87</v>
      </c>
      <c r="AW190" s="13" t="s">
        <v>33</v>
      </c>
      <c r="AX190" s="13" t="s">
        <v>78</v>
      </c>
      <c r="AY190" s="200" t="s">
        <v>148</v>
      </c>
    </row>
    <row r="191" s="13" customFormat="1">
      <c r="A191" s="13"/>
      <c r="B191" s="198"/>
      <c r="C191" s="13"/>
      <c r="D191" s="199" t="s">
        <v>159</v>
      </c>
      <c r="E191" s="200" t="s">
        <v>1</v>
      </c>
      <c r="F191" s="201" t="s">
        <v>263</v>
      </c>
      <c r="G191" s="13"/>
      <c r="H191" s="202">
        <v>7.2800000000000002</v>
      </c>
      <c r="I191" s="203"/>
      <c r="J191" s="13"/>
      <c r="K191" s="13"/>
      <c r="L191" s="198"/>
      <c r="M191" s="204"/>
      <c r="N191" s="205"/>
      <c r="O191" s="205"/>
      <c r="P191" s="205"/>
      <c r="Q191" s="205"/>
      <c r="R191" s="205"/>
      <c r="S191" s="205"/>
      <c r="T191" s="20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00" t="s">
        <v>159</v>
      </c>
      <c r="AU191" s="200" t="s">
        <v>87</v>
      </c>
      <c r="AV191" s="13" t="s">
        <v>87</v>
      </c>
      <c r="AW191" s="13" t="s">
        <v>33</v>
      </c>
      <c r="AX191" s="13" t="s">
        <v>78</v>
      </c>
      <c r="AY191" s="200" t="s">
        <v>148</v>
      </c>
    </row>
    <row r="192" s="13" customFormat="1">
      <c r="A192" s="13"/>
      <c r="B192" s="198"/>
      <c r="C192" s="13"/>
      <c r="D192" s="199" t="s">
        <v>159</v>
      </c>
      <c r="E192" s="200" t="s">
        <v>1</v>
      </c>
      <c r="F192" s="201" t="s">
        <v>264</v>
      </c>
      <c r="G192" s="13"/>
      <c r="H192" s="202">
        <v>56.539999999999999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159</v>
      </c>
      <c r="AU192" s="200" t="s">
        <v>87</v>
      </c>
      <c r="AV192" s="13" t="s">
        <v>87</v>
      </c>
      <c r="AW192" s="13" t="s">
        <v>33</v>
      </c>
      <c r="AX192" s="13" t="s">
        <v>78</v>
      </c>
      <c r="AY192" s="200" t="s">
        <v>148</v>
      </c>
    </row>
    <row r="193" s="14" customFormat="1">
      <c r="A193" s="14"/>
      <c r="B193" s="207"/>
      <c r="C193" s="14"/>
      <c r="D193" s="199" t="s">
        <v>159</v>
      </c>
      <c r="E193" s="208" t="s">
        <v>1</v>
      </c>
      <c r="F193" s="209" t="s">
        <v>164</v>
      </c>
      <c r="G193" s="14"/>
      <c r="H193" s="210">
        <v>76.780000000000001</v>
      </c>
      <c r="I193" s="211"/>
      <c r="J193" s="14"/>
      <c r="K193" s="14"/>
      <c r="L193" s="207"/>
      <c r="M193" s="212"/>
      <c r="N193" s="213"/>
      <c r="O193" s="213"/>
      <c r="P193" s="213"/>
      <c r="Q193" s="213"/>
      <c r="R193" s="213"/>
      <c r="S193" s="213"/>
      <c r="T193" s="2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08" t="s">
        <v>159</v>
      </c>
      <c r="AU193" s="208" t="s">
        <v>87</v>
      </c>
      <c r="AV193" s="14" t="s">
        <v>155</v>
      </c>
      <c r="AW193" s="14" t="s">
        <v>33</v>
      </c>
      <c r="AX193" s="14" t="s">
        <v>85</v>
      </c>
      <c r="AY193" s="208" t="s">
        <v>148</v>
      </c>
    </row>
    <row r="194" s="2" customFormat="1" ht="24.15" customHeight="1">
      <c r="A194" s="38"/>
      <c r="B194" s="179"/>
      <c r="C194" s="180" t="s">
        <v>265</v>
      </c>
      <c r="D194" s="180" t="s">
        <v>150</v>
      </c>
      <c r="E194" s="181" t="s">
        <v>266</v>
      </c>
      <c r="F194" s="182" t="s">
        <v>267</v>
      </c>
      <c r="G194" s="183" t="s">
        <v>215</v>
      </c>
      <c r="H194" s="184">
        <v>76.780000000000001</v>
      </c>
      <c r="I194" s="185"/>
      <c r="J194" s="186">
        <f>ROUND(I194*H194,2)</f>
        <v>0</v>
      </c>
      <c r="K194" s="182" t="s">
        <v>154</v>
      </c>
      <c r="L194" s="39"/>
      <c r="M194" s="187" t="s">
        <v>1</v>
      </c>
      <c r="N194" s="188" t="s">
        <v>43</v>
      </c>
      <c r="O194" s="77"/>
      <c r="P194" s="189">
        <f>O194*H194</f>
        <v>0</v>
      </c>
      <c r="Q194" s="189">
        <v>0</v>
      </c>
      <c r="R194" s="189">
        <f>Q194*H194</f>
        <v>0</v>
      </c>
      <c r="S194" s="189">
        <v>0</v>
      </c>
      <c r="T194" s="190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191" t="s">
        <v>155</v>
      </c>
      <c r="AT194" s="191" t="s">
        <v>150</v>
      </c>
      <c r="AU194" s="191" t="s">
        <v>87</v>
      </c>
      <c r="AY194" s="19" t="s">
        <v>148</v>
      </c>
      <c r="BE194" s="192">
        <f>IF(N194="základní",J194,0)</f>
        <v>0</v>
      </c>
      <c r="BF194" s="192">
        <f>IF(N194="snížená",J194,0)</f>
        <v>0</v>
      </c>
      <c r="BG194" s="192">
        <f>IF(N194="zákl. přenesená",J194,0)</f>
        <v>0</v>
      </c>
      <c r="BH194" s="192">
        <f>IF(N194="sníž. přenesená",J194,0)</f>
        <v>0</v>
      </c>
      <c r="BI194" s="192">
        <f>IF(N194="nulová",J194,0)</f>
        <v>0</v>
      </c>
      <c r="BJ194" s="19" t="s">
        <v>85</v>
      </c>
      <c r="BK194" s="192">
        <f>ROUND(I194*H194,2)</f>
        <v>0</v>
      </c>
      <c r="BL194" s="19" t="s">
        <v>155</v>
      </c>
      <c r="BM194" s="191" t="s">
        <v>268</v>
      </c>
    </row>
    <row r="195" s="2" customFormat="1">
      <c r="A195" s="38"/>
      <c r="B195" s="39"/>
      <c r="C195" s="38"/>
      <c r="D195" s="193" t="s">
        <v>157</v>
      </c>
      <c r="E195" s="38"/>
      <c r="F195" s="194" t="s">
        <v>269</v>
      </c>
      <c r="G195" s="38"/>
      <c r="H195" s="38"/>
      <c r="I195" s="195"/>
      <c r="J195" s="38"/>
      <c r="K195" s="38"/>
      <c r="L195" s="39"/>
      <c r="M195" s="196"/>
      <c r="N195" s="197"/>
      <c r="O195" s="77"/>
      <c r="P195" s="77"/>
      <c r="Q195" s="77"/>
      <c r="R195" s="77"/>
      <c r="S195" s="77"/>
      <c r="T195" s="7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9" t="s">
        <v>157</v>
      </c>
      <c r="AU195" s="19" t="s">
        <v>87</v>
      </c>
    </row>
    <row r="196" s="2" customFormat="1" ht="33" customHeight="1">
      <c r="A196" s="38"/>
      <c r="B196" s="179"/>
      <c r="C196" s="180" t="s">
        <v>270</v>
      </c>
      <c r="D196" s="180" t="s">
        <v>150</v>
      </c>
      <c r="E196" s="181" t="s">
        <v>271</v>
      </c>
      <c r="F196" s="182" t="s">
        <v>272</v>
      </c>
      <c r="G196" s="183" t="s">
        <v>273</v>
      </c>
      <c r="H196" s="184">
        <v>138.20400000000001</v>
      </c>
      <c r="I196" s="185"/>
      <c r="J196" s="186">
        <f>ROUND(I196*H196,2)</f>
        <v>0</v>
      </c>
      <c r="K196" s="182" t="s">
        <v>154</v>
      </c>
      <c r="L196" s="39"/>
      <c r="M196" s="187" t="s">
        <v>1</v>
      </c>
      <c r="N196" s="188" t="s">
        <v>43</v>
      </c>
      <c r="O196" s="77"/>
      <c r="P196" s="189">
        <f>O196*H196</f>
        <v>0</v>
      </c>
      <c r="Q196" s="189">
        <v>0</v>
      </c>
      <c r="R196" s="189">
        <f>Q196*H196</f>
        <v>0</v>
      </c>
      <c r="S196" s="189">
        <v>0</v>
      </c>
      <c r="T196" s="190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191" t="s">
        <v>155</v>
      </c>
      <c r="AT196" s="191" t="s">
        <v>150</v>
      </c>
      <c r="AU196" s="191" t="s">
        <v>87</v>
      </c>
      <c r="AY196" s="19" t="s">
        <v>148</v>
      </c>
      <c r="BE196" s="192">
        <f>IF(N196="základní",J196,0)</f>
        <v>0</v>
      </c>
      <c r="BF196" s="192">
        <f>IF(N196="snížená",J196,0)</f>
        <v>0</v>
      </c>
      <c r="BG196" s="192">
        <f>IF(N196="zákl. přenesená",J196,0)</f>
        <v>0</v>
      </c>
      <c r="BH196" s="192">
        <f>IF(N196="sníž. přenesená",J196,0)</f>
        <v>0</v>
      </c>
      <c r="BI196" s="192">
        <f>IF(N196="nulová",J196,0)</f>
        <v>0</v>
      </c>
      <c r="BJ196" s="19" t="s">
        <v>85</v>
      </c>
      <c r="BK196" s="192">
        <f>ROUND(I196*H196,2)</f>
        <v>0</v>
      </c>
      <c r="BL196" s="19" t="s">
        <v>155</v>
      </c>
      <c r="BM196" s="191" t="s">
        <v>274</v>
      </c>
    </row>
    <row r="197" s="2" customFormat="1">
      <c r="A197" s="38"/>
      <c r="B197" s="39"/>
      <c r="C197" s="38"/>
      <c r="D197" s="193" t="s">
        <v>157</v>
      </c>
      <c r="E197" s="38"/>
      <c r="F197" s="194" t="s">
        <v>275</v>
      </c>
      <c r="G197" s="38"/>
      <c r="H197" s="38"/>
      <c r="I197" s="195"/>
      <c r="J197" s="38"/>
      <c r="K197" s="38"/>
      <c r="L197" s="39"/>
      <c r="M197" s="196"/>
      <c r="N197" s="197"/>
      <c r="O197" s="77"/>
      <c r="P197" s="77"/>
      <c r="Q197" s="77"/>
      <c r="R197" s="77"/>
      <c r="S197" s="77"/>
      <c r="T197" s="7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9" t="s">
        <v>157</v>
      </c>
      <c r="AU197" s="19" t="s">
        <v>87</v>
      </c>
    </row>
    <row r="198" s="13" customFormat="1">
      <c r="A198" s="13"/>
      <c r="B198" s="198"/>
      <c r="C198" s="13"/>
      <c r="D198" s="199" t="s">
        <v>159</v>
      </c>
      <c r="E198" s="13"/>
      <c r="F198" s="201" t="s">
        <v>276</v>
      </c>
      <c r="G198" s="13"/>
      <c r="H198" s="202">
        <v>138.20400000000001</v>
      </c>
      <c r="I198" s="203"/>
      <c r="J198" s="13"/>
      <c r="K198" s="13"/>
      <c r="L198" s="198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159</v>
      </c>
      <c r="AU198" s="200" t="s">
        <v>87</v>
      </c>
      <c r="AV198" s="13" t="s">
        <v>87</v>
      </c>
      <c r="AW198" s="13" t="s">
        <v>3</v>
      </c>
      <c r="AX198" s="13" t="s">
        <v>85</v>
      </c>
      <c r="AY198" s="200" t="s">
        <v>148</v>
      </c>
    </row>
    <row r="199" s="2" customFormat="1" ht="24.15" customHeight="1">
      <c r="A199" s="38"/>
      <c r="B199" s="179"/>
      <c r="C199" s="180" t="s">
        <v>277</v>
      </c>
      <c r="D199" s="180" t="s">
        <v>150</v>
      </c>
      <c r="E199" s="181" t="s">
        <v>278</v>
      </c>
      <c r="F199" s="182" t="s">
        <v>279</v>
      </c>
      <c r="G199" s="183" t="s">
        <v>215</v>
      </c>
      <c r="H199" s="184">
        <v>113.08</v>
      </c>
      <c r="I199" s="185"/>
      <c r="J199" s="186">
        <f>ROUND(I199*H199,2)</f>
        <v>0</v>
      </c>
      <c r="K199" s="182" t="s">
        <v>154</v>
      </c>
      <c r="L199" s="39"/>
      <c r="M199" s="187" t="s">
        <v>1</v>
      </c>
      <c r="N199" s="188" t="s">
        <v>43</v>
      </c>
      <c r="O199" s="77"/>
      <c r="P199" s="189">
        <f>O199*H199</f>
        <v>0</v>
      </c>
      <c r="Q199" s="189">
        <v>0</v>
      </c>
      <c r="R199" s="189">
        <f>Q199*H199</f>
        <v>0</v>
      </c>
      <c r="S199" s="189">
        <v>0</v>
      </c>
      <c r="T199" s="190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91" t="s">
        <v>155</v>
      </c>
      <c r="AT199" s="191" t="s">
        <v>150</v>
      </c>
      <c r="AU199" s="191" t="s">
        <v>87</v>
      </c>
      <c r="AY199" s="19" t="s">
        <v>148</v>
      </c>
      <c r="BE199" s="192">
        <f>IF(N199="základní",J199,0)</f>
        <v>0</v>
      </c>
      <c r="BF199" s="192">
        <f>IF(N199="snížená",J199,0)</f>
        <v>0</v>
      </c>
      <c r="BG199" s="192">
        <f>IF(N199="zákl. přenesená",J199,0)</f>
        <v>0</v>
      </c>
      <c r="BH199" s="192">
        <f>IF(N199="sníž. přenesená",J199,0)</f>
        <v>0</v>
      </c>
      <c r="BI199" s="192">
        <f>IF(N199="nulová",J199,0)</f>
        <v>0</v>
      </c>
      <c r="BJ199" s="19" t="s">
        <v>85</v>
      </c>
      <c r="BK199" s="192">
        <f>ROUND(I199*H199,2)</f>
        <v>0</v>
      </c>
      <c r="BL199" s="19" t="s">
        <v>155</v>
      </c>
      <c r="BM199" s="191" t="s">
        <v>280</v>
      </c>
    </row>
    <row r="200" s="2" customFormat="1">
      <c r="A200" s="38"/>
      <c r="B200" s="39"/>
      <c r="C200" s="38"/>
      <c r="D200" s="193" t="s">
        <v>157</v>
      </c>
      <c r="E200" s="38"/>
      <c r="F200" s="194" t="s">
        <v>281</v>
      </c>
      <c r="G200" s="38"/>
      <c r="H200" s="38"/>
      <c r="I200" s="195"/>
      <c r="J200" s="38"/>
      <c r="K200" s="38"/>
      <c r="L200" s="39"/>
      <c r="M200" s="196"/>
      <c r="N200" s="197"/>
      <c r="O200" s="77"/>
      <c r="P200" s="77"/>
      <c r="Q200" s="77"/>
      <c r="R200" s="77"/>
      <c r="S200" s="77"/>
      <c r="T200" s="7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9" t="s">
        <v>157</v>
      </c>
      <c r="AU200" s="19" t="s">
        <v>87</v>
      </c>
    </row>
    <row r="201" s="13" customFormat="1">
      <c r="A201" s="13"/>
      <c r="B201" s="198"/>
      <c r="C201" s="13"/>
      <c r="D201" s="199" t="s">
        <v>159</v>
      </c>
      <c r="E201" s="200" t="s">
        <v>1</v>
      </c>
      <c r="F201" s="201" t="s">
        <v>218</v>
      </c>
      <c r="G201" s="13"/>
      <c r="H201" s="202">
        <v>54</v>
      </c>
      <c r="I201" s="203"/>
      <c r="J201" s="13"/>
      <c r="K201" s="13"/>
      <c r="L201" s="198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159</v>
      </c>
      <c r="AU201" s="200" t="s">
        <v>87</v>
      </c>
      <c r="AV201" s="13" t="s">
        <v>87</v>
      </c>
      <c r="AW201" s="13" t="s">
        <v>33</v>
      </c>
      <c r="AX201" s="13" t="s">
        <v>78</v>
      </c>
      <c r="AY201" s="200" t="s">
        <v>148</v>
      </c>
    </row>
    <row r="202" s="13" customFormat="1">
      <c r="A202" s="13"/>
      <c r="B202" s="198"/>
      <c r="C202" s="13"/>
      <c r="D202" s="199" t="s">
        <v>159</v>
      </c>
      <c r="E202" s="200" t="s">
        <v>1</v>
      </c>
      <c r="F202" s="201" t="s">
        <v>219</v>
      </c>
      <c r="G202" s="13"/>
      <c r="H202" s="202">
        <v>32.399999999999999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159</v>
      </c>
      <c r="AU202" s="200" t="s">
        <v>87</v>
      </c>
      <c r="AV202" s="13" t="s">
        <v>87</v>
      </c>
      <c r="AW202" s="13" t="s">
        <v>33</v>
      </c>
      <c r="AX202" s="13" t="s">
        <v>78</v>
      </c>
      <c r="AY202" s="200" t="s">
        <v>148</v>
      </c>
    </row>
    <row r="203" s="13" customFormat="1">
      <c r="A203" s="13"/>
      <c r="B203" s="198"/>
      <c r="C203" s="13"/>
      <c r="D203" s="199" t="s">
        <v>159</v>
      </c>
      <c r="E203" s="200" t="s">
        <v>1</v>
      </c>
      <c r="F203" s="201" t="s">
        <v>220</v>
      </c>
      <c r="G203" s="13"/>
      <c r="H203" s="202">
        <v>19.199999999999999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159</v>
      </c>
      <c r="AU203" s="200" t="s">
        <v>87</v>
      </c>
      <c r="AV203" s="13" t="s">
        <v>87</v>
      </c>
      <c r="AW203" s="13" t="s">
        <v>33</v>
      </c>
      <c r="AX203" s="13" t="s">
        <v>78</v>
      </c>
      <c r="AY203" s="200" t="s">
        <v>148</v>
      </c>
    </row>
    <row r="204" s="13" customFormat="1">
      <c r="A204" s="13"/>
      <c r="B204" s="198"/>
      <c r="C204" s="13"/>
      <c r="D204" s="199" t="s">
        <v>159</v>
      </c>
      <c r="E204" s="200" t="s">
        <v>1</v>
      </c>
      <c r="F204" s="201" t="s">
        <v>221</v>
      </c>
      <c r="G204" s="13"/>
      <c r="H204" s="202">
        <v>4.7999999999999998</v>
      </c>
      <c r="I204" s="203"/>
      <c r="J204" s="13"/>
      <c r="K204" s="13"/>
      <c r="L204" s="198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159</v>
      </c>
      <c r="AU204" s="200" t="s">
        <v>87</v>
      </c>
      <c r="AV204" s="13" t="s">
        <v>87</v>
      </c>
      <c r="AW204" s="13" t="s">
        <v>33</v>
      </c>
      <c r="AX204" s="13" t="s">
        <v>78</v>
      </c>
      <c r="AY204" s="200" t="s">
        <v>148</v>
      </c>
    </row>
    <row r="205" s="13" customFormat="1">
      <c r="A205" s="13"/>
      <c r="B205" s="198"/>
      <c r="C205" s="13"/>
      <c r="D205" s="199" t="s">
        <v>159</v>
      </c>
      <c r="E205" s="200" t="s">
        <v>1</v>
      </c>
      <c r="F205" s="201" t="s">
        <v>222</v>
      </c>
      <c r="G205" s="13"/>
      <c r="H205" s="202">
        <v>8</v>
      </c>
      <c r="I205" s="203"/>
      <c r="J205" s="13"/>
      <c r="K205" s="13"/>
      <c r="L205" s="198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159</v>
      </c>
      <c r="AU205" s="200" t="s">
        <v>87</v>
      </c>
      <c r="AV205" s="13" t="s">
        <v>87</v>
      </c>
      <c r="AW205" s="13" t="s">
        <v>33</v>
      </c>
      <c r="AX205" s="13" t="s">
        <v>78</v>
      </c>
      <c r="AY205" s="200" t="s">
        <v>148</v>
      </c>
    </row>
    <row r="206" s="13" customFormat="1">
      <c r="A206" s="13"/>
      <c r="B206" s="198"/>
      <c r="C206" s="13"/>
      <c r="D206" s="199" t="s">
        <v>159</v>
      </c>
      <c r="E206" s="200" t="s">
        <v>1</v>
      </c>
      <c r="F206" s="201" t="s">
        <v>223</v>
      </c>
      <c r="G206" s="13"/>
      <c r="H206" s="202">
        <v>8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159</v>
      </c>
      <c r="AU206" s="200" t="s">
        <v>87</v>
      </c>
      <c r="AV206" s="13" t="s">
        <v>87</v>
      </c>
      <c r="AW206" s="13" t="s">
        <v>33</v>
      </c>
      <c r="AX206" s="13" t="s">
        <v>78</v>
      </c>
      <c r="AY206" s="200" t="s">
        <v>148</v>
      </c>
    </row>
    <row r="207" s="13" customFormat="1">
      <c r="A207" s="13"/>
      <c r="B207" s="198"/>
      <c r="C207" s="13"/>
      <c r="D207" s="199" t="s">
        <v>159</v>
      </c>
      <c r="E207" s="200" t="s">
        <v>1</v>
      </c>
      <c r="F207" s="201" t="s">
        <v>224</v>
      </c>
      <c r="G207" s="13"/>
      <c r="H207" s="202">
        <v>30.192</v>
      </c>
      <c r="I207" s="203"/>
      <c r="J207" s="13"/>
      <c r="K207" s="13"/>
      <c r="L207" s="198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159</v>
      </c>
      <c r="AU207" s="200" t="s">
        <v>87</v>
      </c>
      <c r="AV207" s="13" t="s">
        <v>87</v>
      </c>
      <c r="AW207" s="13" t="s">
        <v>33</v>
      </c>
      <c r="AX207" s="13" t="s">
        <v>78</v>
      </c>
      <c r="AY207" s="200" t="s">
        <v>148</v>
      </c>
    </row>
    <row r="208" s="15" customFormat="1">
      <c r="A208" s="15"/>
      <c r="B208" s="215"/>
      <c r="C208" s="15"/>
      <c r="D208" s="199" t="s">
        <v>159</v>
      </c>
      <c r="E208" s="216" t="s">
        <v>1</v>
      </c>
      <c r="F208" s="217" t="s">
        <v>282</v>
      </c>
      <c r="G208" s="15"/>
      <c r="H208" s="218">
        <v>156.59200000000001</v>
      </c>
      <c r="I208" s="219"/>
      <c r="J208" s="15"/>
      <c r="K208" s="15"/>
      <c r="L208" s="215"/>
      <c r="M208" s="220"/>
      <c r="N208" s="221"/>
      <c r="O208" s="221"/>
      <c r="P208" s="221"/>
      <c r="Q208" s="221"/>
      <c r="R208" s="221"/>
      <c r="S208" s="221"/>
      <c r="T208" s="222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16" t="s">
        <v>159</v>
      </c>
      <c r="AU208" s="216" t="s">
        <v>87</v>
      </c>
      <c r="AV208" s="15" t="s">
        <v>169</v>
      </c>
      <c r="AW208" s="15" t="s">
        <v>33</v>
      </c>
      <c r="AX208" s="15" t="s">
        <v>78</v>
      </c>
      <c r="AY208" s="216" t="s">
        <v>148</v>
      </c>
    </row>
    <row r="209" s="13" customFormat="1">
      <c r="A209" s="13"/>
      <c r="B209" s="198"/>
      <c r="C209" s="13"/>
      <c r="D209" s="199" t="s">
        <v>159</v>
      </c>
      <c r="E209" s="200" t="s">
        <v>1</v>
      </c>
      <c r="F209" s="201" t="s">
        <v>283</v>
      </c>
      <c r="G209" s="13"/>
      <c r="H209" s="202">
        <v>-12.960000000000001</v>
      </c>
      <c r="I209" s="203"/>
      <c r="J209" s="13"/>
      <c r="K209" s="13"/>
      <c r="L209" s="198"/>
      <c r="M209" s="204"/>
      <c r="N209" s="205"/>
      <c r="O209" s="205"/>
      <c r="P209" s="205"/>
      <c r="Q209" s="205"/>
      <c r="R209" s="205"/>
      <c r="S209" s="205"/>
      <c r="T209" s="20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00" t="s">
        <v>159</v>
      </c>
      <c r="AU209" s="200" t="s">
        <v>87</v>
      </c>
      <c r="AV209" s="13" t="s">
        <v>87</v>
      </c>
      <c r="AW209" s="13" t="s">
        <v>33</v>
      </c>
      <c r="AX209" s="13" t="s">
        <v>78</v>
      </c>
      <c r="AY209" s="200" t="s">
        <v>148</v>
      </c>
    </row>
    <row r="210" s="13" customFormat="1">
      <c r="A210" s="13"/>
      <c r="B210" s="198"/>
      <c r="C210" s="13"/>
      <c r="D210" s="199" t="s">
        <v>159</v>
      </c>
      <c r="E210" s="200" t="s">
        <v>1</v>
      </c>
      <c r="F210" s="201" t="s">
        <v>284</v>
      </c>
      <c r="G210" s="13"/>
      <c r="H210" s="202">
        <v>-7.2800000000000002</v>
      </c>
      <c r="I210" s="203"/>
      <c r="J210" s="13"/>
      <c r="K210" s="13"/>
      <c r="L210" s="198"/>
      <c r="M210" s="204"/>
      <c r="N210" s="205"/>
      <c r="O210" s="205"/>
      <c r="P210" s="205"/>
      <c r="Q210" s="205"/>
      <c r="R210" s="205"/>
      <c r="S210" s="205"/>
      <c r="T210" s="20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00" t="s">
        <v>159</v>
      </c>
      <c r="AU210" s="200" t="s">
        <v>87</v>
      </c>
      <c r="AV210" s="13" t="s">
        <v>87</v>
      </c>
      <c r="AW210" s="13" t="s">
        <v>33</v>
      </c>
      <c r="AX210" s="13" t="s">
        <v>78</v>
      </c>
      <c r="AY210" s="200" t="s">
        <v>148</v>
      </c>
    </row>
    <row r="211" s="15" customFormat="1">
      <c r="A211" s="15"/>
      <c r="B211" s="215"/>
      <c r="C211" s="15"/>
      <c r="D211" s="199" t="s">
        <v>159</v>
      </c>
      <c r="E211" s="216" t="s">
        <v>1</v>
      </c>
      <c r="F211" s="217" t="s">
        <v>285</v>
      </c>
      <c r="G211" s="15"/>
      <c r="H211" s="218">
        <v>-20.240000000000002</v>
      </c>
      <c r="I211" s="219"/>
      <c r="J211" s="15"/>
      <c r="K211" s="15"/>
      <c r="L211" s="215"/>
      <c r="M211" s="220"/>
      <c r="N211" s="221"/>
      <c r="O211" s="221"/>
      <c r="P211" s="221"/>
      <c r="Q211" s="221"/>
      <c r="R211" s="221"/>
      <c r="S211" s="221"/>
      <c r="T211" s="222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16" t="s">
        <v>159</v>
      </c>
      <c r="AU211" s="216" t="s">
        <v>87</v>
      </c>
      <c r="AV211" s="15" t="s">
        <v>169</v>
      </c>
      <c r="AW211" s="15" t="s">
        <v>33</v>
      </c>
      <c r="AX211" s="15" t="s">
        <v>78</v>
      </c>
      <c r="AY211" s="216" t="s">
        <v>148</v>
      </c>
    </row>
    <row r="212" s="13" customFormat="1">
      <c r="A212" s="13"/>
      <c r="B212" s="198"/>
      <c r="C212" s="13"/>
      <c r="D212" s="199" t="s">
        <v>159</v>
      </c>
      <c r="E212" s="200" t="s">
        <v>1</v>
      </c>
      <c r="F212" s="201" t="s">
        <v>286</v>
      </c>
      <c r="G212" s="13"/>
      <c r="H212" s="202">
        <v>-23.271999999999998</v>
      </c>
      <c r="I212" s="203"/>
      <c r="J212" s="13"/>
      <c r="K212" s="13"/>
      <c r="L212" s="198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159</v>
      </c>
      <c r="AU212" s="200" t="s">
        <v>87</v>
      </c>
      <c r="AV212" s="13" t="s">
        <v>87</v>
      </c>
      <c r="AW212" s="13" t="s">
        <v>33</v>
      </c>
      <c r="AX212" s="13" t="s">
        <v>78</v>
      </c>
      <c r="AY212" s="200" t="s">
        <v>148</v>
      </c>
    </row>
    <row r="213" s="15" customFormat="1">
      <c r="A213" s="15"/>
      <c r="B213" s="215"/>
      <c r="C213" s="15"/>
      <c r="D213" s="199" t="s">
        <v>159</v>
      </c>
      <c r="E213" s="216" t="s">
        <v>1</v>
      </c>
      <c r="F213" s="217" t="s">
        <v>287</v>
      </c>
      <c r="G213" s="15"/>
      <c r="H213" s="218">
        <v>-23.271999999999998</v>
      </c>
      <c r="I213" s="219"/>
      <c r="J213" s="15"/>
      <c r="K213" s="15"/>
      <c r="L213" s="215"/>
      <c r="M213" s="220"/>
      <c r="N213" s="221"/>
      <c r="O213" s="221"/>
      <c r="P213" s="221"/>
      <c r="Q213" s="221"/>
      <c r="R213" s="221"/>
      <c r="S213" s="221"/>
      <c r="T213" s="222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16" t="s">
        <v>159</v>
      </c>
      <c r="AU213" s="216" t="s">
        <v>87</v>
      </c>
      <c r="AV213" s="15" t="s">
        <v>169</v>
      </c>
      <c r="AW213" s="15" t="s">
        <v>33</v>
      </c>
      <c r="AX213" s="15" t="s">
        <v>78</v>
      </c>
      <c r="AY213" s="216" t="s">
        <v>148</v>
      </c>
    </row>
    <row r="214" s="14" customFormat="1">
      <c r="A214" s="14"/>
      <c r="B214" s="207"/>
      <c r="C214" s="14"/>
      <c r="D214" s="199" t="s">
        <v>159</v>
      </c>
      <c r="E214" s="208" t="s">
        <v>1</v>
      </c>
      <c r="F214" s="209" t="s">
        <v>164</v>
      </c>
      <c r="G214" s="14"/>
      <c r="H214" s="210">
        <v>113.08000000000001</v>
      </c>
      <c r="I214" s="211"/>
      <c r="J214" s="14"/>
      <c r="K214" s="14"/>
      <c r="L214" s="207"/>
      <c r="M214" s="212"/>
      <c r="N214" s="213"/>
      <c r="O214" s="213"/>
      <c r="P214" s="213"/>
      <c r="Q214" s="213"/>
      <c r="R214" s="213"/>
      <c r="S214" s="213"/>
      <c r="T214" s="2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08" t="s">
        <v>159</v>
      </c>
      <c r="AU214" s="208" t="s">
        <v>87</v>
      </c>
      <c r="AV214" s="14" t="s">
        <v>155</v>
      </c>
      <c r="AW214" s="14" t="s">
        <v>33</v>
      </c>
      <c r="AX214" s="14" t="s">
        <v>85</v>
      </c>
      <c r="AY214" s="208" t="s">
        <v>148</v>
      </c>
    </row>
    <row r="215" s="2" customFormat="1" ht="16.5" customHeight="1">
      <c r="A215" s="38"/>
      <c r="B215" s="179"/>
      <c r="C215" s="223" t="s">
        <v>7</v>
      </c>
      <c r="D215" s="223" t="s">
        <v>288</v>
      </c>
      <c r="E215" s="224" t="s">
        <v>289</v>
      </c>
      <c r="F215" s="225" t="s">
        <v>290</v>
      </c>
      <c r="G215" s="226" t="s">
        <v>273</v>
      </c>
      <c r="H215" s="227">
        <v>94.421999999999997</v>
      </c>
      <c r="I215" s="228"/>
      <c r="J215" s="229">
        <f>ROUND(I215*H215,2)</f>
        <v>0</v>
      </c>
      <c r="K215" s="225" t="s">
        <v>154</v>
      </c>
      <c r="L215" s="230"/>
      <c r="M215" s="231" t="s">
        <v>1</v>
      </c>
      <c r="N215" s="232" t="s">
        <v>43</v>
      </c>
      <c r="O215" s="77"/>
      <c r="P215" s="189">
        <f>O215*H215</f>
        <v>0</v>
      </c>
      <c r="Q215" s="189">
        <v>0</v>
      </c>
      <c r="R215" s="189">
        <f>Q215*H215</f>
        <v>0</v>
      </c>
      <c r="S215" s="189">
        <v>0</v>
      </c>
      <c r="T215" s="190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1" t="s">
        <v>199</v>
      </c>
      <c r="AT215" s="191" t="s">
        <v>288</v>
      </c>
      <c r="AU215" s="191" t="s">
        <v>87</v>
      </c>
      <c r="AY215" s="19" t="s">
        <v>148</v>
      </c>
      <c r="BE215" s="192">
        <f>IF(N215="základní",J215,0)</f>
        <v>0</v>
      </c>
      <c r="BF215" s="192">
        <f>IF(N215="snížená",J215,0)</f>
        <v>0</v>
      </c>
      <c r="BG215" s="192">
        <f>IF(N215="zákl. přenesená",J215,0)</f>
        <v>0</v>
      </c>
      <c r="BH215" s="192">
        <f>IF(N215="sníž. přenesená",J215,0)</f>
        <v>0</v>
      </c>
      <c r="BI215" s="192">
        <f>IF(N215="nulová",J215,0)</f>
        <v>0</v>
      </c>
      <c r="BJ215" s="19" t="s">
        <v>85</v>
      </c>
      <c r="BK215" s="192">
        <f>ROUND(I215*H215,2)</f>
        <v>0</v>
      </c>
      <c r="BL215" s="19" t="s">
        <v>155</v>
      </c>
      <c r="BM215" s="191" t="s">
        <v>291</v>
      </c>
    </row>
    <row r="216" s="13" customFormat="1">
      <c r="A216" s="13"/>
      <c r="B216" s="198"/>
      <c r="C216" s="13"/>
      <c r="D216" s="199" t="s">
        <v>159</v>
      </c>
      <c r="E216" s="200" t="s">
        <v>1</v>
      </c>
      <c r="F216" s="201" t="s">
        <v>264</v>
      </c>
      <c r="G216" s="13"/>
      <c r="H216" s="202">
        <v>56.539999999999999</v>
      </c>
      <c r="I216" s="203"/>
      <c r="J216" s="13"/>
      <c r="K216" s="13"/>
      <c r="L216" s="198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159</v>
      </c>
      <c r="AU216" s="200" t="s">
        <v>87</v>
      </c>
      <c r="AV216" s="13" t="s">
        <v>87</v>
      </c>
      <c r="AW216" s="13" t="s">
        <v>33</v>
      </c>
      <c r="AX216" s="13" t="s">
        <v>85</v>
      </c>
      <c r="AY216" s="200" t="s">
        <v>148</v>
      </c>
    </row>
    <row r="217" s="13" customFormat="1">
      <c r="A217" s="13"/>
      <c r="B217" s="198"/>
      <c r="C217" s="13"/>
      <c r="D217" s="199" t="s">
        <v>159</v>
      </c>
      <c r="E217" s="13"/>
      <c r="F217" s="201" t="s">
        <v>292</v>
      </c>
      <c r="G217" s="13"/>
      <c r="H217" s="202">
        <v>94.421999999999997</v>
      </c>
      <c r="I217" s="203"/>
      <c r="J217" s="13"/>
      <c r="K217" s="13"/>
      <c r="L217" s="198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159</v>
      </c>
      <c r="AU217" s="200" t="s">
        <v>87</v>
      </c>
      <c r="AV217" s="13" t="s">
        <v>87</v>
      </c>
      <c r="AW217" s="13" t="s">
        <v>3</v>
      </c>
      <c r="AX217" s="13" t="s">
        <v>85</v>
      </c>
      <c r="AY217" s="200" t="s">
        <v>148</v>
      </c>
    </row>
    <row r="218" s="2" customFormat="1" ht="24.15" customHeight="1">
      <c r="A218" s="38"/>
      <c r="B218" s="179"/>
      <c r="C218" s="180" t="s">
        <v>293</v>
      </c>
      <c r="D218" s="180" t="s">
        <v>150</v>
      </c>
      <c r="E218" s="181" t="s">
        <v>294</v>
      </c>
      <c r="F218" s="182" t="s">
        <v>295</v>
      </c>
      <c r="G218" s="183" t="s">
        <v>215</v>
      </c>
      <c r="H218" s="184">
        <v>16.239999999999998</v>
      </c>
      <c r="I218" s="185"/>
      <c r="J218" s="186">
        <f>ROUND(I218*H218,2)</f>
        <v>0</v>
      </c>
      <c r="K218" s="182" t="s">
        <v>154</v>
      </c>
      <c r="L218" s="39"/>
      <c r="M218" s="187" t="s">
        <v>1</v>
      </c>
      <c r="N218" s="188" t="s">
        <v>43</v>
      </c>
      <c r="O218" s="77"/>
      <c r="P218" s="189">
        <f>O218*H218</f>
        <v>0</v>
      </c>
      <c r="Q218" s="189">
        <v>0</v>
      </c>
      <c r="R218" s="189">
        <f>Q218*H218</f>
        <v>0</v>
      </c>
      <c r="S218" s="189">
        <v>0</v>
      </c>
      <c r="T218" s="190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191" t="s">
        <v>155</v>
      </c>
      <c r="AT218" s="191" t="s">
        <v>150</v>
      </c>
      <c r="AU218" s="191" t="s">
        <v>87</v>
      </c>
      <c r="AY218" s="19" t="s">
        <v>148</v>
      </c>
      <c r="BE218" s="192">
        <f>IF(N218="základní",J218,0)</f>
        <v>0</v>
      </c>
      <c r="BF218" s="192">
        <f>IF(N218="snížená",J218,0)</f>
        <v>0</v>
      </c>
      <c r="BG218" s="192">
        <f>IF(N218="zákl. přenesená",J218,0)</f>
        <v>0</v>
      </c>
      <c r="BH218" s="192">
        <f>IF(N218="sníž. přenesená",J218,0)</f>
        <v>0</v>
      </c>
      <c r="BI218" s="192">
        <f>IF(N218="nulová",J218,0)</f>
        <v>0</v>
      </c>
      <c r="BJ218" s="19" t="s">
        <v>85</v>
      </c>
      <c r="BK218" s="192">
        <f>ROUND(I218*H218,2)</f>
        <v>0</v>
      </c>
      <c r="BL218" s="19" t="s">
        <v>155</v>
      </c>
      <c r="BM218" s="191" t="s">
        <v>296</v>
      </c>
    </row>
    <row r="219" s="2" customFormat="1">
      <c r="A219" s="38"/>
      <c r="B219" s="39"/>
      <c r="C219" s="38"/>
      <c r="D219" s="193" t="s">
        <v>157</v>
      </c>
      <c r="E219" s="38"/>
      <c r="F219" s="194" t="s">
        <v>297</v>
      </c>
      <c r="G219" s="38"/>
      <c r="H219" s="38"/>
      <c r="I219" s="195"/>
      <c r="J219" s="38"/>
      <c r="K219" s="38"/>
      <c r="L219" s="39"/>
      <c r="M219" s="196"/>
      <c r="N219" s="197"/>
      <c r="O219" s="77"/>
      <c r="P219" s="77"/>
      <c r="Q219" s="77"/>
      <c r="R219" s="77"/>
      <c r="S219" s="77"/>
      <c r="T219" s="7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9" t="s">
        <v>157</v>
      </c>
      <c r="AU219" s="19" t="s">
        <v>87</v>
      </c>
    </row>
    <row r="220" s="13" customFormat="1">
      <c r="A220" s="13"/>
      <c r="B220" s="198"/>
      <c r="C220" s="13"/>
      <c r="D220" s="199" t="s">
        <v>159</v>
      </c>
      <c r="E220" s="200" t="s">
        <v>1</v>
      </c>
      <c r="F220" s="201" t="s">
        <v>298</v>
      </c>
      <c r="G220" s="13"/>
      <c r="H220" s="202">
        <v>10.4</v>
      </c>
      <c r="I220" s="203"/>
      <c r="J220" s="13"/>
      <c r="K220" s="13"/>
      <c r="L220" s="198"/>
      <c r="M220" s="204"/>
      <c r="N220" s="205"/>
      <c r="O220" s="205"/>
      <c r="P220" s="205"/>
      <c r="Q220" s="205"/>
      <c r="R220" s="205"/>
      <c r="S220" s="205"/>
      <c r="T220" s="20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00" t="s">
        <v>159</v>
      </c>
      <c r="AU220" s="200" t="s">
        <v>87</v>
      </c>
      <c r="AV220" s="13" t="s">
        <v>87</v>
      </c>
      <c r="AW220" s="13" t="s">
        <v>33</v>
      </c>
      <c r="AX220" s="13" t="s">
        <v>78</v>
      </c>
      <c r="AY220" s="200" t="s">
        <v>148</v>
      </c>
    </row>
    <row r="221" s="13" customFormat="1">
      <c r="A221" s="13"/>
      <c r="B221" s="198"/>
      <c r="C221" s="13"/>
      <c r="D221" s="199" t="s">
        <v>159</v>
      </c>
      <c r="E221" s="200" t="s">
        <v>1</v>
      </c>
      <c r="F221" s="201" t="s">
        <v>299</v>
      </c>
      <c r="G221" s="13"/>
      <c r="H221" s="202">
        <v>5.8399999999999999</v>
      </c>
      <c r="I221" s="203"/>
      <c r="J221" s="13"/>
      <c r="K221" s="13"/>
      <c r="L221" s="198"/>
      <c r="M221" s="204"/>
      <c r="N221" s="205"/>
      <c r="O221" s="205"/>
      <c r="P221" s="205"/>
      <c r="Q221" s="205"/>
      <c r="R221" s="205"/>
      <c r="S221" s="205"/>
      <c r="T221" s="20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00" t="s">
        <v>159</v>
      </c>
      <c r="AU221" s="200" t="s">
        <v>87</v>
      </c>
      <c r="AV221" s="13" t="s">
        <v>87</v>
      </c>
      <c r="AW221" s="13" t="s">
        <v>33</v>
      </c>
      <c r="AX221" s="13" t="s">
        <v>78</v>
      </c>
      <c r="AY221" s="200" t="s">
        <v>148</v>
      </c>
    </row>
    <row r="222" s="14" customFormat="1">
      <c r="A222" s="14"/>
      <c r="B222" s="207"/>
      <c r="C222" s="14"/>
      <c r="D222" s="199" t="s">
        <v>159</v>
      </c>
      <c r="E222" s="208" t="s">
        <v>1</v>
      </c>
      <c r="F222" s="209" t="s">
        <v>164</v>
      </c>
      <c r="G222" s="14"/>
      <c r="H222" s="210">
        <v>16.240000000000002</v>
      </c>
      <c r="I222" s="211"/>
      <c r="J222" s="14"/>
      <c r="K222" s="14"/>
      <c r="L222" s="207"/>
      <c r="M222" s="212"/>
      <c r="N222" s="213"/>
      <c r="O222" s="213"/>
      <c r="P222" s="213"/>
      <c r="Q222" s="213"/>
      <c r="R222" s="213"/>
      <c r="S222" s="213"/>
      <c r="T222" s="2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08" t="s">
        <v>159</v>
      </c>
      <c r="AU222" s="208" t="s">
        <v>87</v>
      </c>
      <c r="AV222" s="14" t="s">
        <v>155</v>
      </c>
      <c r="AW222" s="14" t="s">
        <v>33</v>
      </c>
      <c r="AX222" s="14" t="s">
        <v>85</v>
      </c>
      <c r="AY222" s="208" t="s">
        <v>148</v>
      </c>
    </row>
    <row r="223" s="2" customFormat="1" ht="16.5" customHeight="1">
      <c r="A223" s="38"/>
      <c r="B223" s="179"/>
      <c r="C223" s="223" t="s">
        <v>300</v>
      </c>
      <c r="D223" s="223" t="s">
        <v>288</v>
      </c>
      <c r="E223" s="224" t="s">
        <v>301</v>
      </c>
      <c r="F223" s="225" t="s">
        <v>302</v>
      </c>
      <c r="G223" s="226" t="s">
        <v>273</v>
      </c>
      <c r="H223" s="227">
        <v>27.120999999999999</v>
      </c>
      <c r="I223" s="228"/>
      <c r="J223" s="229">
        <f>ROUND(I223*H223,2)</f>
        <v>0</v>
      </c>
      <c r="K223" s="225" t="s">
        <v>154</v>
      </c>
      <c r="L223" s="230"/>
      <c r="M223" s="231" t="s">
        <v>1</v>
      </c>
      <c r="N223" s="232" t="s">
        <v>43</v>
      </c>
      <c r="O223" s="77"/>
      <c r="P223" s="189">
        <f>O223*H223</f>
        <v>0</v>
      </c>
      <c r="Q223" s="189">
        <v>0</v>
      </c>
      <c r="R223" s="189">
        <f>Q223*H223</f>
        <v>0</v>
      </c>
      <c r="S223" s="189">
        <v>0</v>
      </c>
      <c r="T223" s="190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191" t="s">
        <v>199</v>
      </c>
      <c r="AT223" s="191" t="s">
        <v>288</v>
      </c>
      <c r="AU223" s="191" t="s">
        <v>87</v>
      </c>
      <c r="AY223" s="19" t="s">
        <v>148</v>
      </c>
      <c r="BE223" s="192">
        <f>IF(N223="základní",J223,0)</f>
        <v>0</v>
      </c>
      <c r="BF223" s="192">
        <f>IF(N223="snížená",J223,0)</f>
        <v>0</v>
      </c>
      <c r="BG223" s="192">
        <f>IF(N223="zákl. přenesená",J223,0)</f>
        <v>0</v>
      </c>
      <c r="BH223" s="192">
        <f>IF(N223="sníž. přenesená",J223,0)</f>
        <v>0</v>
      </c>
      <c r="BI223" s="192">
        <f>IF(N223="nulová",J223,0)</f>
        <v>0</v>
      </c>
      <c r="BJ223" s="19" t="s">
        <v>85</v>
      </c>
      <c r="BK223" s="192">
        <f>ROUND(I223*H223,2)</f>
        <v>0</v>
      </c>
      <c r="BL223" s="19" t="s">
        <v>155</v>
      </c>
      <c r="BM223" s="191" t="s">
        <v>303</v>
      </c>
    </row>
    <row r="224" s="13" customFormat="1">
      <c r="A224" s="13"/>
      <c r="B224" s="198"/>
      <c r="C224" s="13"/>
      <c r="D224" s="199" t="s">
        <v>159</v>
      </c>
      <c r="E224" s="13"/>
      <c r="F224" s="201" t="s">
        <v>304</v>
      </c>
      <c r="G224" s="13"/>
      <c r="H224" s="202">
        <v>27.120999999999999</v>
      </c>
      <c r="I224" s="203"/>
      <c r="J224" s="13"/>
      <c r="K224" s="13"/>
      <c r="L224" s="198"/>
      <c r="M224" s="204"/>
      <c r="N224" s="205"/>
      <c r="O224" s="205"/>
      <c r="P224" s="205"/>
      <c r="Q224" s="205"/>
      <c r="R224" s="205"/>
      <c r="S224" s="205"/>
      <c r="T224" s="20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00" t="s">
        <v>159</v>
      </c>
      <c r="AU224" s="200" t="s">
        <v>87</v>
      </c>
      <c r="AV224" s="13" t="s">
        <v>87</v>
      </c>
      <c r="AW224" s="13" t="s">
        <v>3</v>
      </c>
      <c r="AX224" s="13" t="s">
        <v>85</v>
      </c>
      <c r="AY224" s="200" t="s">
        <v>148</v>
      </c>
    </row>
    <row r="225" s="2" customFormat="1" ht="24.15" customHeight="1">
      <c r="A225" s="38"/>
      <c r="B225" s="179"/>
      <c r="C225" s="180" t="s">
        <v>305</v>
      </c>
      <c r="D225" s="180" t="s">
        <v>150</v>
      </c>
      <c r="E225" s="181" t="s">
        <v>306</v>
      </c>
      <c r="F225" s="182" t="s">
        <v>307</v>
      </c>
      <c r="G225" s="183" t="s">
        <v>153</v>
      </c>
      <c r="H225" s="184">
        <v>76.579999999999998</v>
      </c>
      <c r="I225" s="185"/>
      <c r="J225" s="186">
        <f>ROUND(I225*H225,2)</f>
        <v>0</v>
      </c>
      <c r="K225" s="182" t="s">
        <v>154</v>
      </c>
      <c r="L225" s="39"/>
      <c r="M225" s="187" t="s">
        <v>1</v>
      </c>
      <c r="N225" s="188" t="s">
        <v>43</v>
      </c>
      <c r="O225" s="77"/>
      <c r="P225" s="189">
        <f>O225*H225</f>
        <v>0</v>
      </c>
      <c r="Q225" s="189">
        <v>0</v>
      </c>
      <c r="R225" s="189">
        <f>Q225*H225</f>
        <v>0</v>
      </c>
      <c r="S225" s="189">
        <v>0</v>
      </c>
      <c r="T225" s="190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191" t="s">
        <v>155</v>
      </c>
      <c r="AT225" s="191" t="s">
        <v>150</v>
      </c>
      <c r="AU225" s="191" t="s">
        <v>87</v>
      </c>
      <c r="AY225" s="19" t="s">
        <v>148</v>
      </c>
      <c r="BE225" s="192">
        <f>IF(N225="základní",J225,0)</f>
        <v>0</v>
      </c>
      <c r="BF225" s="192">
        <f>IF(N225="snížená",J225,0)</f>
        <v>0</v>
      </c>
      <c r="BG225" s="192">
        <f>IF(N225="zákl. přenesená",J225,0)</f>
        <v>0</v>
      </c>
      <c r="BH225" s="192">
        <f>IF(N225="sníž. přenesená",J225,0)</f>
        <v>0</v>
      </c>
      <c r="BI225" s="192">
        <f>IF(N225="nulová",J225,0)</f>
        <v>0</v>
      </c>
      <c r="BJ225" s="19" t="s">
        <v>85</v>
      </c>
      <c r="BK225" s="192">
        <f>ROUND(I225*H225,2)</f>
        <v>0</v>
      </c>
      <c r="BL225" s="19" t="s">
        <v>155</v>
      </c>
      <c r="BM225" s="191" t="s">
        <v>308</v>
      </c>
    </row>
    <row r="226" s="2" customFormat="1">
      <c r="A226" s="38"/>
      <c r="B226" s="39"/>
      <c r="C226" s="38"/>
      <c r="D226" s="193" t="s">
        <v>157</v>
      </c>
      <c r="E226" s="38"/>
      <c r="F226" s="194" t="s">
        <v>309</v>
      </c>
      <c r="G226" s="38"/>
      <c r="H226" s="38"/>
      <c r="I226" s="195"/>
      <c r="J226" s="38"/>
      <c r="K226" s="38"/>
      <c r="L226" s="39"/>
      <c r="M226" s="196"/>
      <c r="N226" s="197"/>
      <c r="O226" s="77"/>
      <c r="P226" s="77"/>
      <c r="Q226" s="77"/>
      <c r="R226" s="77"/>
      <c r="S226" s="77"/>
      <c r="T226" s="7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9" t="s">
        <v>157</v>
      </c>
      <c r="AU226" s="19" t="s">
        <v>87</v>
      </c>
    </row>
    <row r="227" s="2" customFormat="1" ht="24.15" customHeight="1">
      <c r="A227" s="38"/>
      <c r="B227" s="179"/>
      <c r="C227" s="180" t="s">
        <v>310</v>
      </c>
      <c r="D227" s="180" t="s">
        <v>150</v>
      </c>
      <c r="E227" s="181" t="s">
        <v>311</v>
      </c>
      <c r="F227" s="182" t="s">
        <v>312</v>
      </c>
      <c r="G227" s="183" t="s">
        <v>153</v>
      </c>
      <c r="H227" s="184">
        <v>76.579999999999998</v>
      </c>
      <c r="I227" s="185"/>
      <c r="J227" s="186">
        <f>ROUND(I227*H227,2)</f>
        <v>0</v>
      </c>
      <c r="K227" s="182" t="s">
        <v>154</v>
      </c>
      <c r="L227" s="39"/>
      <c r="M227" s="187" t="s">
        <v>1</v>
      </c>
      <c r="N227" s="188" t="s">
        <v>43</v>
      </c>
      <c r="O227" s="77"/>
      <c r="P227" s="189">
        <f>O227*H227</f>
        <v>0</v>
      </c>
      <c r="Q227" s="189">
        <v>0</v>
      </c>
      <c r="R227" s="189">
        <f>Q227*H227</f>
        <v>0</v>
      </c>
      <c r="S227" s="189">
        <v>0</v>
      </c>
      <c r="T227" s="190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191" t="s">
        <v>155</v>
      </c>
      <c r="AT227" s="191" t="s">
        <v>150</v>
      </c>
      <c r="AU227" s="191" t="s">
        <v>87</v>
      </c>
      <c r="AY227" s="19" t="s">
        <v>148</v>
      </c>
      <c r="BE227" s="192">
        <f>IF(N227="základní",J227,0)</f>
        <v>0</v>
      </c>
      <c r="BF227" s="192">
        <f>IF(N227="snížená",J227,0)</f>
        <v>0</v>
      </c>
      <c r="BG227" s="192">
        <f>IF(N227="zákl. přenesená",J227,0)</f>
        <v>0</v>
      </c>
      <c r="BH227" s="192">
        <f>IF(N227="sníž. přenesená",J227,0)</f>
        <v>0</v>
      </c>
      <c r="BI227" s="192">
        <f>IF(N227="nulová",J227,0)</f>
        <v>0</v>
      </c>
      <c r="BJ227" s="19" t="s">
        <v>85</v>
      </c>
      <c r="BK227" s="192">
        <f>ROUND(I227*H227,2)</f>
        <v>0</v>
      </c>
      <c r="BL227" s="19" t="s">
        <v>155</v>
      </c>
      <c r="BM227" s="191" t="s">
        <v>313</v>
      </c>
    </row>
    <row r="228" s="2" customFormat="1">
      <c r="A228" s="38"/>
      <c r="B228" s="39"/>
      <c r="C228" s="38"/>
      <c r="D228" s="193" t="s">
        <v>157</v>
      </c>
      <c r="E228" s="38"/>
      <c r="F228" s="194" t="s">
        <v>314</v>
      </c>
      <c r="G228" s="38"/>
      <c r="H228" s="38"/>
      <c r="I228" s="195"/>
      <c r="J228" s="38"/>
      <c r="K228" s="38"/>
      <c r="L228" s="39"/>
      <c r="M228" s="196"/>
      <c r="N228" s="197"/>
      <c r="O228" s="77"/>
      <c r="P228" s="77"/>
      <c r="Q228" s="77"/>
      <c r="R228" s="77"/>
      <c r="S228" s="77"/>
      <c r="T228" s="7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9" t="s">
        <v>157</v>
      </c>
      <c r="AU228" s="19" t="s">
        <v>87</v>
      </c>
    </row>
    <row r="229" s="2" customFormat="1" ht="16.5" customHeight="1">
      <c r="A229" s="38"/>
      <c r="B229" s="179"/>
      <c r="C229" s="223" t="s">
        <v>315</v>
      </c>
      <c r="D229" s="223" t="s">
        <v>288</v>
      </c>
      <c r="E229" s="224" t="s">
        <v>316</v>
      </c>
      <c r="F229" s="225" t="s">
        <v>317</v>
      </c>
      <c r="G229" s="226" t="s">
        <v>318</v>
      </c>
      <c r="H229" s="227">
        <v>1.532</v>
      </c>
      <c r="I229" s="228"/>
      <c r="J229" s="229">
        <f>ROUND(I229*H229,2)</f>
        <v>0</v>
      </c>
      <c r="K229" s="225" t="s">
        <v>154</v>
      </c>
      <c r="L229" s="230"/>
      <c r="M229" s="231" t="s">
        <v>1</v>
      </c>
      <c r="N229" s="232" t="s">
        <v>43</v>
      </c>
      <c r="O229" s="77"/>
      <c r="P229" s="189">
        <f>O229*H229</f>
        <v>0</v>
      </c>
      <c r="Q229" s="189">
        <v>0.001</v>
      </c>
      <c r="R229" s="189">
        <f>Q229*H229</f>
        <v>0.0015320000000000002</v>
      </c>
      <c r="S229" s="189">
        <v>0</v>
      </c>
      <c r="T229" s="190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191" t="s">
        <v>199</v>
      </c>
      <c r="AT229" s="191" t="s">
        <v>288</v>
      </c>
      <c r="AU229" s="191" t="s">
        <v>87</v>
      </c>
      <c r="AY229" s="19" t="s">
        <v>148</v>
      </c>
      <c r="BE229" s="192">
        <f>IF(N229="základní",J229,0)</f>
        <v>0</v>
      </c>
      <c r="BF229" s="192">
        <f>IF(N229="snížená",J229,0)</f>
        <v>0</v>
      </c>
      <c r="BG229" s="192">
        <f>IF(N229="zákl. přenesená",J229,0)</f>
        <v>0</v>
      </c>
      <c r="BH229" s="192">
        <f>IF(N229="sníž. přenesená",J229,0)</f>
        <v>0</v>
      </c>
      <c r="BI229" s="192">
        <f>IF(N229="nulová",J229,0)</f>
        <v>0</v>
      </c>
      <c r="BJ229" s="19" t="s">
        <v>85</v>
      </c>
      <c r="BK229" s="192">
        <f>ROUND(I229*H229,2)</f>
        <v>0</v>
      </c>
      <c r="BL229" s="19" t="s">
        <v>155</v>
      </c>
      <c r="BM229" s="191" t="s">
        <v>319</v>
      </c>
    </row>
    <row r="230" s="13" customFormat="1">
      <c r="A230" s="13"/>
      <c r="B230" s="198"/>
      <c r="C230" s="13"/>
      <c r="D230" s="199" t="s">
        <v>159</v>
      </c>
      <c r="E230" s="13"/>
      <c r="F230" s="201" t="s">
        <v>320</v>
      </c>
      <c r="G230" s="13"/>
      <c r="H230" s="202">
        <v>1.532</v>
      </c>
      <c r="I230" s="203"/>
      <c r="J230" s="13"/>
      <c r="K230" s="13"/>
      <c r="L230" s="198"/>
      <c r="M230" s="204"/>
      <c r="N230" s="205"/>
      <c r="O230" s="205"/>
      <c r="P230" s="205"/>
      <c r="Q230" s="205"/>
      <c r="R230" s="205"/>
      <c r="S230" s="205"/>
      <c r="T230" s="20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00" t="s">
        <v>159</v>
      </c>
      <c r="AU230" s="200" t="s">
        <v>87</v>
      </c>
      <c r="AV230" s="13" t="s">
        <v>87</v>
      </c>
      <c r="AW230" s="13" t="s">
        <v>3</v>
      </c>
      <c r="AX230" s="13" t="s">
        <v>85</v>
      </c>
      <c r="AY230" s="200" t="s">
        <v>148</v>
      </c>
    </row>
    <row r="231" s="2" customFormat="1" ht="24.15" customHeight="1">
      <c r="A231" s="38"/>
      <c r="B231" s="179"/>
      <c r="C231" s="180" t="s">
        <v>321</v>
      </c>
      <c r="D231" s="180" t="s">
        <v>150</v>
      </c>
      <c r="E231" s="181" t="s">
        <v>322</v>
      </c>
      <c r="F231" s="182" t="s">
        <v>323</v>
      </c>
      <c r="G231" s="183" t="s">
        <v>153</v>
      </c>
      <c r="H231" s="184">
        <v>76.579999999999998</v>
      </c>
      <c r="I231" s="185"/>
      <c r="J231" s="186">
        <f>ROUND(I231*H231,2)</f>
        <v>0</v>
      </c>
      <c r="K231" s="182" t="s">
        <v>154</v>
      </c>
      <c r="L231" s="39"/>
      <c r="M231" s="187" t="s">
        <v>1</v>
      </c>
      <c r="N231" s="188" t="s">
        <v>43</v>
      </c>
      <c r="O231" s="77"/>
      <c r="P231" s="189">
        <f>O231*H231</f>
        <v>0</v>
      </c>
      <c r="Q231" s="189">
        <v>0</v>
      </c>
      <c r="R231" s="189">
        <f>Q231*H231</f>
        <v>0</v>
      </c>
      <c r="S231" s="189">
        <v>0</v>
      </c>
      <c r="T231" s="190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191" t="s">
        <v>155</v>
      </c>
      <c r="AT231" s="191" t="s">
        <v>150</v>
      </c>
      <c r="AU231" s="191" t="s">
        <v>87</v>
      </c>
      <c r="AY231" s="19" t="s">
        <v>148</v>
      </c>
      <c r="BE231" s="192">
        <f>IF(N231="základní",J231,0)</f>
        <v>0</v>
      </c>
      <c r="BF231" s="192">
        <f>IF(N231="snížená",J231,0)</f>
        <v>0</v>
      </c>
      <c r="BG231" s="192">
        <f>IF(N231="zákl. přenesená",J231,0)</f>
        <v>0</v>
      </c>
      <c r="BH231" s="192">
        <f>IF(N231="sníž. přenesená",J231,0)</f>
        <v>0</v>
      </c>
      <c r="BI231" s="192">
        <f>IF(N231="nulová",J231,0)</f>
        <v>0</v>
      </c>
      <c r="BJ231" s="19" t="s">
        <v>85</v>
      </c>
      <c r="BK231" s="192">
        <f>ROUND(I231*H231,2)</f>
        <v>0</v>
      </c>
      <c r="BL231" s="19" t="s">
        <v>155</v>
      </c>
      <c r="BM231" s="191" t="s">
        <v>324</v>
      </c>
    </row>
    <row r="232" s="2" customFormat="1">
      <c r="A232" s="38"/>
      <c r="B232" s="39"/>
      <c r="C232" s="38"/>
      <c r="D232" s="193" t="s">
        <v>157</v>
      </c>
      <c r="E232" s="38"/>
      <c r="F232" s="194" t="s">
        <v>325</v>
      </c>
      <c r="G232" s="38"/>
      <c r="H232" s="38"/>
      <c r="I232" s="195"/>
      <c r="J232" s="38"/>
      <c r="K232" s="38"/>
      <c r="L232" s="39"/>
      <c r="M232" s="196"/>
      <c r="N232" s="197"/>
      <c r="O232" s="77"/>
      <c r="P232" s="77"/>
      <c r="Q232" s="77"/>
      <c r="R232" s="77"/>
      <c r="S232" s="77"/>
      <c r="T232" s="7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9" t="s">
        <v>157</v>
      </c>
      <c r="AU232" s="19" t="s">
        <v>87</v>
      </c>
    </row>
    <row r="233" s="2" customFormat="1" ht="24.15" customHeight="1">
      <c r="A233" s="38"/>
      <c r="B233" s="179"/>
      <c r="C233" s="180" t="s">
        <v>326</v>
      </c>
      <c r="D233" s="180" t="s">
        <v>150</v>
      </c>
      <c r="E233" s="181" t="s">
        <v>327</v>
      </c>
      <c r="F233" s="182" t="s">
        <v>328</v>
      </c>
      <c r="G233" s="183" t="s">
        <v>153</v>
      </c>
      <c r="H233" s="184">
        <v>36</v>
      </c>
      <c r="I233" s="185"/>
      <c r="J233" s="186">
        <f>ROUND(I233*H233,2)</f>
        <v>0</v>
      </c>
      <c r="K233" s="182" t="s">
        <v>154</v>
      </c>
      <c r="L233" s="39"/>
      <c r="M233" s="187" t="s">
        <v>1</v>
      </c>
      <c r="N233" s="188" t="s">
        <v>43</v>
      </c>
      <c r="O233" s="77"/>
      <c r="P233" s="189">
        <f>O233*H233</f>
        <v>0</v>
      </c>
      <c r="Q233" s="189">
        <v>0</v>
      </c>
      <c r="R233" s="189">
        <f>Q233*H233</f>
        <v>0</v>
      </c>
      <c r="S233" s="189">
        <v>0</v>
      </c>
      <c r="T233" s="190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1" t="s">
        <v>155</v>
      </c>
      <c r="AT233" s="191" t="s">
        <v>150</v>
      </c>
      <c r="AU233" s="191" t="s">
        <v>87</v>
      </c>
      <c r="AY233" s="19" t="s">
        <v>148</v>
      </c>
      <c r="BE233" s="192">
        <f>IF(N233="základní",J233,0)</f>
        <v>0</v>
      </c>
      <c r="BF233" s="192">
        <f>IF(N233="snížená",J233,0)</f>
        <v>0</v>
      </c>
      <c r="BG233" s="192">
        <f>IF(N233="zákl. přenesená",J233,0)</f>
        <v>0</v>
      </c>
      <c r="BH233" s="192">
        <f>IF(N233="sníž. přenesená",J233,0)</f>
        <v>0</v>
      </c>
      <c r="BI233" s="192">
        <f>IF(N233="nulová",J233,0)</f>
        <v>0</v>
      </c>
      <c r="BJ233" s="19" t="s">
        <v>85</v>
      </c>
      <c r="BK233" s="192">
        <f>ROUND(I233*H233,2)</f>
        <v>0</v>
      </c>
      <c r="BL233" s="19" t="s">
        <v>155</v>
      </c>
      <c r="BM233" s="191" t="s">
        <v>329</v>
      </c>
    </row>
    <row r="234" s="2" customFormat="1">
      <c r="A234" s="38"/>
      <c r="B234" s="39"/>
      <c r="C234" s="38"/>
      <c r="D234" s="193" t="s">
        <v>157</v>
      </c>
      <c r="E234" s="38"/>
      <c r="F234" s="194" t="s">
        <v>330</v>
      </c>
      <c r="G234" s="38"/>
      <c r="H234" s="38"/>
      <c r="I234" s="195"/>
      <c r="J234" s="38"/>
      <c r="K234" s="38"/>
      <c r="L234" s="39"/>
      <c r="M234" s="196"/>
      <c r="N234" s="197"/>
      <c r="O234" s="77"/>
      <c r="P234" s="77"/>
      <c r="Q234" s="77"/>
      <c r="R234" s="77"/>
      <c r="S234" s="77"/>
      <c r="T234" s="7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9" t="s">
        <v>157</v>
      </c>
      <c r="AU234" s="19" t="s">
        <v>87</v>
      </c>
    </row>
    <row r="235" s="2" customFormat="1" ht="21.75" customHeight="1">
      <c r="A235" s="38"/>
      <c r="B235" s="179"/>
      <c r="C235" s="180" t="s">
        <v>331</v>
      </c>
      <c r="D235" s="180" t="s">
        <v>150</v>
      </c>
      <c r="E235" s="181" t="s">
        <v>332</v>
      </c>
      <c r="F235" s="182" t="s">
        <v>333</v>
      </c>
      <c r="G235" s="183" t="s">
        <v>153</v>
      </c>
      <c r="H235" s="184">
        <v>76.579999999999998</v>
      </c>
      <c r="I235" s="185"/>
      <c r="J235" s="186">
        <f>ROUND(I235*H235,2)</f>
        <v>0</v>
      </c>
      <c r="K235" s="182" t="s">
        <v>154</v>
      </c>
      <c r="L235" s="39"/>
      <c r="M235" s="187" t="s">
        <v>1</v>
      </c>
      <c r="N235" s="188" t="s">
        <v>43</v>
      </c>
      <c r="O235" s="77"/>
      <c r="P235" s="189">
        <f>O235*H235</f>
        <v>0</v>
      </c>
      <c r="Q235" s="189">
        <v>0</v>
      </c>
      <c r="R235" s="189">
        <f>Q235*H235</f>
        <v>0</v>
      </c>
      <c r="S235" s="189">
        <v>0</v>
      </c>
      <c r="T235" s="190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191" t="s">
        <v>155</v>
      </c>
      <c r="AT235" s="191" t="s">
        <v>150</v>
      </c>
      <c r="AU235" s="191" t="s">
        <v>87</v>
      </c>
      <c r="AY235" s="19" t="s">
        <v>148</v>
      </c>
      <c r="BE235" s="192">
        <f>IF(N235="základní",J235,0)</f>
        <v>0</v>
      </c>
      <c r="BF235" s="192">
        <f>IF(N235="snížená",J235,0)</f>
        <v>0</v>
      </c>
      <c r="BG235" s="192">
        <f>IF(N235="zákl. přenesená",J235,0)</f>
        <v>0</v>
      </c>
      <c r="BH235" s="192">
        <f>IF(N235="sníž. přenesená",J235,0)</f>
        <v>0</v>
      </c>
      <c r="BI235" s="192">
        <f>IF(N235="nulová",J235,0)</f>
        <v>0</v>
      </c>
      <c r="BJ235" s="19" t="s">
        <v>85</v>
      </c>
      <c r="BK235" s="192">
        <f>ROUND(I235*H235,2)</f>
        <v>0</v>
      </c>
      <c r="BL235" s="19" t="s">
        <v>155</v>
      </c>
      <c r="BM235" s="191" t="s">
        <v>334</v>
      </c>
    </row>
    <row r="236" s="2" customFormat="1">
      <c r="A236" s="38"/>
      <c r="B236" s="39"/>
      <c r="C236" s="38"/>
      <c r="D236" s="193" t="s">
        <v>157</v>
      </c>
      <c r="E236" s="38"/>
      <c r="F236" s="194" t="s">
        <v>335</v>
      </c>
      <c r="G236" s="38"/>
      <c r="H236" s="38"/>
      <c r="I236" s="195"/>
      <c r="J236" s="38"/>
      <c r="K236" s="38"/>
      <c r="L236" s="39"/>
      <c r="M236" s="196"/>
      <c r="N236" s="197"/>
      <c r="O236" s="77"/>
      <c r="P236" s="77"/>
      <c r="Q236" s="77"/>
      <c r="R236" s="77"/>
      <c r="S236" s="77"/>
      <c r="T236" s="7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9" t="s">
        <v>157</v>
      </c>
      <c r="AU236" s="19" t="s">
        <v>87</v>
      </c>
    </row>
    <row r="237" s="2" customFormat="1" ht="16.5" customHeight="1">
      <c r="A237" s="38"/>
      <c r="B237" s="179"/>
      <c r="C237" s="180" t="s">
        <v>336</v>
      </c>
      <c r="D237" s="180" t="s">
        <v>150</v>
      </c>
      <c r="E237" s="181" t="s">
        <v>337</v>
      </c>
      <c r="F237" s="182" t="s">
        <v>338</v>
      </c>
      <c r="G237" s="183" t="s">
        <v>215</v>
      </c>
      <c r="H237" s="184">
        <v>1.149</v>
      </c>
      <c r="I237" s="185"/>
      <c r="J237" s="186">
        <f>ROUND(I237*H237,2)</f>
        <v>0</v>
      </c>
      <c r="K237" s="182" t="s">
        <v>154</v>
      </c>
      <c r="L237" s="39"/>
      <c r="M237" s="187" t="s">
        <v>1</v>
      </c>
      <c r="N237" s="188" t="s">
        <v>43</v>
      </c>
      <c r="O237" s="77"/>
      <c r="P237" s="189">
        <f>O237*H237</f>
        <v>0</v>
      </c>
      <c r="Q237" s="189">
        <v>0</v>
      </c>
      <c r="R237" s="189">
        <f>Q237*H237</f>
        <v>0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155</v>
      </c>
      <c r="AT237" s="191" t="s">
        <v>150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339</v>
      </c>
    </row>
    <row r="238" s="2" customFormat="1">
      <c r="A238" s="38"/>
      <c r="B238" s="39"/>
      <c r="C238" s="38"/>
      <c r="D238" s="193" t="s">
        <v>157</v>
      </c>
      <c r="E238" s="38"/>
      <c r="F238" s="194" t="s">
        <v>340</v>
      </c>
      <c r="G238" s="38"/>
      <c r="H238" s="38"/>
      <c r="I238" s="195"/>
      <c r="J238" s="38"/>
      <c r="K238" s="38"/>
      <c r="L238" s="39"/>
      <c r="M238" s="196"/>
      <c r="N238" s="197"/>
      <c r="O238" s="77"/>
      <c r="P238" s="77"/>
      <c r="Q238" s="77"/>
      <c r="R238" s="77"/>
      <c r="S238" s="77"/>
      <c r="T238" s="7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9" t="s">
        <v>157</v>
      </c>
      <c r="AU238" s="19" t="s">
        <v>87</v>
      </c>
    </row>
    <row r="239" s="13" customFormat="1">
      <c r="A239" s="13"/>
      <c r="B239" s="198"/>
      <c r="C239" s="13"/>
      <c r="D239" s="199" t="s">
        <v>159</v>
      </c>
      <c r="E239" s="13"/>
      <c r="F239" s="201" t="s">
        <v>341</v>
      </c>
      <c r="G239" s="13"/>
      <c r="H239" s="202">
        <v>1.149</v>
      </c>
      <c r="I239" s="203"/>
      <c r="J239" s="13"/>
      <c r="K239" s="13"/>
      <c r="L239" s="198"/>
      <c r="M239" s="204"/>
      <c r="N239" s="205"/>
      <c r="O239" s="205"/>
      <c r="P239" s="205"/>
      <c r="Q239" s="205"/>
      <c r="R239" s="205"/>
      <c r="S239" s="205"/>
      <c r="T239" s="20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00" t="s">
        <v>159</v>
      </c>
      <c r="AU239" s="200" t="s">
        <v>87</v>
      </c>
      <c r="AV239" s="13" t="s">
        <v>87</v>
      </c>
      <c r="AW239" s="13" t="s">
        <v>3</v>
      </c>
      <c r="AX239" s="13" t="s">
        <v>85</v>
      </c>
      <c r="AY239" s="200" t="s">
        <v>148</v>
      </c>
    </row>
    <row r="240" s="12" customFormat="1" ht="22.8" customHeight="1">
      <c r="A240" s="12"/>
      <c r="B240" s="166"/>
      <c r="C240" s="12"/>
      <c r="D240" s="167" t="s">
        <v>77</v>
      </c>
      <c r="E240" s="177" t="s">
        <v>169</v>
      </c>
      <c r="F240" s="177" t="s">
        <v>342</v>
      </c>
      <c r="G240" s="12"/>
      <c r="H240" s="12"/>
      <c r="I240" s="169"/>
      <c r="J240" s="178">
        <f>BK240</f>
        <v>0</v>
      </c>
      <c r="K240" s="12"/>
      <c r="L240" s="166"/>
      <c r="M240" s="171"/>
      <c r="N240" s="172"/>
      <c r="O240" s="172"/>
      <c r="P240" s="173">
        <f>SUM(P241:P252)</f>
        <v>0</v>
      </c>
      <c r="Q240" s="172"/>
      <c r="R240" s="173">
        <f>SUM(R241:R252)</f>
        <v>15.049299999999999</v>
      </c>
      <c r="S240" s="172"/>
      <c r="T240" s="174">
        <f>SUM(T241:T252)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167" t="s">
        <v>85</v>
      </c>
      <c r="AT240" s="175" t="s">
        <v>77</v>
      </c>
      <c r="AU240" s="175" t="s">
        <v>85</v>
      </c>
      <c r="AY240" s="167" t="s">
        <v>148</v>
      </c>
      <c r="BK240" s="176">
        <f>SUM(BK241:BK252)</f>
        <v>0</v>
      </c>
    </row>
    <row r="241" s="2" customFormat="1" ht="37.8" customHeight="1">
      <c r="A241" s="38"/>
      <c r="B241" s="179"/>
      <c r="C241" s="180" t="s">
        <v>343</v>
      </c>
      <c r="D241" s="180" t="s">
        <v>150</v>
      </c>
      <c r="E241" s="181" t="s">
        <v>344</v>
      </c>
      <c r="F241" s="182" t="s">
        <v>345</v>
      </c>
      <c r="G241" s="183" t="s">
        <v>346</v>
      </c>
      <c r="H241" s="184">
        <v>2</v>
      </c>
      <c r="I241" s="185"/>
      <c r="J241" s="186">
        <f>ROUND(I241*H241,2)</f>
        <v>0</v>
      </c>
      <c r="K241" s="182" t="s">
        <v>154</v>
      </c>
      <c r="L241" s="39"/>
      <c r="M241" s="187" t="s">
        <v>1</v>
      </c>
      <c r="N241" s="188" t="s">
        <v>43</v>
      </c>
      <c r="O241" s="77"/>
      <c r="P241" s="189">
        <f>O241*H241</f>
        <v>0</v>
      </c>
      <c r="Q241" s="189">
        <v>0</v>
      </c>
      <c r="R241" s="189">
        <f>Q241*H241</f>
        <v>0</v>
      </c>
      <c r="S241" s="189">
        <v>0</v>
      </c>
      <c r="T241" s="190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191" t="s">
        <v>155</v>
      </c>
      <c r="AT241" s="191" t="s">
        <v>150</v>
      </c>
      <c r="AU241" s="191" t="s">
        <v>87</v>
      </c>
      <c r="AY241" s="19" t="s">
        <v>148</v>
      </c>
      <c r="BE241" s="192">
        <f>IF(N241="základní",J241,0)</f>
        <v>0</v>
      </c>
      <c r="BF241" s="192">
        <f>IF(N241="snížená",J241,0)</f>
        <v>0</v>
      </c>
      <c r="BG241" s="192">
        <f>IF(N241="zákl. přenesená",J241,0)</f>
        <v>0</v>
      </c>
      <c r="BH241" s="192">
        <f>IF(N241="sníž. přenesená",J241,0)</f>
        <v>0</v>
      </c>
      <c r="BI241" s="192">
        <f>IF(N241="nulová",J241,0)</f>
        <v>0</v>
      </c>
      <c r="BJ241" s="19" t="s">
        <v>85</v>
      </c>
      <c r="BK241" s="192">
        <f>ROUND(I241*H241,2)</f>
        <v>0</v>
      </c>
      <c r="BL241" s="19" t="s">
        <v>155</v>
      </c>
      <c r="BM241" s="191" t="s">
        <v>347</v>
      </c>
    </row>
    <row r="242" s="2" customFormat="1">
      <c r="A242" s="38"/>
      <c r="B242" s="39"/>
      <c r="C242" s="38"/>
      <c r="D242" s="193" t="s">
        <v>157</v>
      </c>
      <c r="E242" s="38"/>
      <c r="F242" s="194" t="s">
        <v>348</v>
      </c>
      <c r="G242" s="38"/>
      <c r="H242" s="38"/>
      <c r="I242" s="195"/>
      <c r="J242" s="38"/>
      <c r="K242" s="38"/>
      <c r="L242" s="39"/>
      <c r="M242" s="196"/>
      <c r="N242" s="197"/>
      <c r="O242" s="77"/>
      <c r="P242" s="77"/>
      <c r="Q242" s="77"/>
      <c r="R242" s="77"/>
      <c r="S242" s="77"/>
      <c r="T242" s="7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9" t="s">
        <v>157</v>
      </c>
      <c r="AU242" s="19" t="s">
        <v>87</v>
      </c>
    </row>
    <row r="243" s="13" customFormat="1">
      <c r="A243" s="13"/>
      <c r="B243" s="198"/>
      <c r="C243" s="13"/>
      <c r="D243" s="199" t="s">
        <v>159</v>
      </c>
      <c r="E243" s="200" t="s">
        <v>1</v>
      </c>
      <c r="F243" s="201" t="s">
        <v>349</v>
      </c>
      <c r="G243" s="13"/>
      <c r="H243" s="202">
        <v>2</v>
      </c>
      <c r="I243" s="203"/>
      <c r="J243" s="13"/>
      <c r="K243" s="13"/>
      <c r="L243" s="198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159</v>
      </c>
      <c r="AU243" s="200" t="s">
        <v>87</v>
      </c>
      <c r="AV243" s="13" t="s">
        <v>87</v>
      </c>
      <c r="AW243" s="13" t="s">
        <v>33</v>
      </c>
      <c r="AX243" s="13" t="s">
        <v>78</v>
      </c>
      <c r="AY243" s="200" t="s">
        <v>148</v>
      </c>
    </row>
    <row r="244" s="14" customFormat="1">
      <c r="A244" s="14"/>
      <c r="B244" s="207"/>
      <c r="C244" s="14"/>
      <c r="D244" s="199" t="s">
        <v>159</v>
      </c>
      <c r="E244" s="208" t="s">
        <v>1</v>
      </c>
      <c r="F244" s="209" t="s">
        <v>164</v>
      </c>
      <c r="G244" s="14"/>
      <c r="H244" s="210">
        <v>2</v>
      </c>
      <c r="I244" s="211"/>
      <c r="J244" s="14"/>
      <c r="K244" s="14"/>
      <c r="L244" s="207"/>
      <c r="M244" s="212"/>
      <c r="N244" s="213"/>
      <c r="O244" s="213"/>
      <c r="P244" s="213"/>
      <c r="Q244" s="213"/>
      <c r="R244" s="213"/>
      <c r="S244" s="213"/>
      <c r="T244" s="2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08" t="s">
        <v>159</v>
      </c>
      <c r="AU244" s="208" t="s">
        <v>87</v>
      </c>
      <c r="AV244" s="14" t="s">
        <v>155</v>
      </c>
      <c r="AW244" s="14" t="s">
        <v>33</v>
      </c>
      <c r="AX244" s="14" t="s">
        <v>85</v>
      </c>
      <c r="AY244" s="208" t="s">
        <v>148</v>
      </c>
    </row>
    <row r="245" s="2" customFormat="1" ht="24.15" customHeight="1">
      <c r="A245" s="38"/>
      <c r="B245" s="179"/>
      <c r="C245" s="223" t="s">
        <v>350</v>
      </c>
      <c r="D245" s="223" t="s">
        <v>288</v>
      </c>
      <c r="E245" s="224" t="s">
        <v>351</v>
      </c>
      <c r="F245" s="225" t="s">
        <v>352</v>
      </c>
      <c r="G245" s="226" t="s">
        <v>346</v>
      </c>
      <c r="H245" s="227">
        <v>2</v>
      </c>
      <c r="I245" s="228"/>
      <c r="J245" s="229">
        <f>ROUND(I245*H245,2)</f>
        <v>0</v>
      </c>
      <c r="K245" s="225" t="s">
        <v>154</v>
      </c>
      <c r="L245" s="230"/>
      <c r="M245" s="231" t="s">
        <v>1</v>
      </c>
      <c r="N245" s="232" t="s">
        <v>43</v>
      </c>
      <c r="O245" s="77"/>
      <c r="P245" s="189">
        <f>O245*H245</f>
        <v>0</v>
      </c>
      <c r="Q245" s="189">
        <v>0.00044999999999999999</v>
      </c>
      <c r="R245" s="189">
        <f>Q245*H245</f>
        <v>0.00089999999999999998</v>
      </c>
      <c r="S245" s="189">
        <v>0</v>
      </c>
      <c r="T245" s="19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1" t="s">
        <v>199</v>
      </c>
      <c r="AT245" s="191" t="s">
        <v>288</v>
      </c>
      <c r="AU245" s="191" t="s">
        <v>87</v>
      </c>
      <c r="AY245" s="19" t="s">
        <v>148</v>
      </c>
      <c r="BE245" s="192">
        <f>IF(N245="základní",J245,0)</f>
        <v>0</v>
      </c>
      <c r="BF245" s="192">
        <f>IF(N245="snížená",J245,0)</f>
        <v>0</v>
      </c>
      <c r="BG245" s="192">
        <f>IF(N245="zákl. přenesená",J245,0)</f>
        <v>0</v>
      </c>
      <c r="BH245" s="192">
        <f>IF(N245="sníž. přenesená",J245,0)</f>
        <v>0</v>
      </c>
      <c r="BI245" s="192">
        <f>IF(N245="nulová",J245,0)</f>
        <v>0</v>
      </c>
      <c r="BJ245" s="19" t="s">
        <v>85</v>
      </c>
      <c r="BK245" s="192">
        <f>ROUND(I245*H245,2)</f>
        <v>0</v>
      </c>
      <c r="BL245" s="19" t="s">
        <v>155</v>
      </c>
      <c r="BM245" s="191" t="s">
        <v>353</v>
      </c>
    </row>
    <row r="246" s="2" customFormat="1" ht="24.15" customHeight="1">
      <c r="A246" s="38"/>
      <c r="B246" s="179"/>
      <c r="C246" s="223" t="s">
        <v>354</v>
      </c>
      <c r="D246" s="223" t="s">
        <v>288</v>
      </c>
      <c r="E246" s="224" t="s">
        <v>355</v>
      </c>
      <c r="F246" s="225" t="s">
        <v>356</v>
      </c>
      <c r="G246" s="226" t="s">
        <v>346</v>
      </c>
      <c r="H246" s="227">
        <v>1</v>
      </c>
      <c r="I246" s="228"/>
      <c r="J246" s="229">
        <f>ROUND(I246*H246,2)</f>
        <v>0</v>
      </c>
      <c r="K246" s="225" t="s">
        <v>154</v>
      </c>
      <c r="L246" s="230"/>
      <c r="M246" s="231" t="s">
        <v>1</v>
      </c>
      <c r="N246" s="232" t="s">
        <v>43</v>
      </c>
      <c r="O246" s="77"/>
      <c r="P246" s="189">
        <f>O246*H246</f>
        <v>0</v>
      </c>
      <c r="Q246" s="189">
        <v>0.0015</v>
      </c>
      <c r="R246" s="189">
        <f>Q246*H246</f>
        <v>0.0015</v>
      </c>
      <c r="S246" s="189">
        <v>0</v>
      </c>
      <c r="T246" s="190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91" t="s">
        <v>199</v>
      </c>
      <c r="AT246" s="191" t="s">
        <v>288</v>
      </c>
      <c r="AU246" s="191" t="s">
        <v>87</v>
      </c>
      <c r="AY246" s="19" t="s">
        <v>148</v>
      </c>
      <c r="BE246" s="192">
        <f>IF(N246="základní",J246,0)</f>
        <v>0</v>
      </c>
      <c r="BF246" s="192">
        <f>IF(N246="snížená",J246,0)</f>
        <v>0</v>
      </c>
      <c r="BG246" s="192">
        <f>IF(N246="zákl. přenesená",J246,0)</f>
        <v>0</v>
      </c>
      <c r="BH246" s="192">
        <f>IF(N246="sníž. přenesená",J246,0)</f>
        <v>0</v>
      </c>
      <c r="BI246" s="192">
        <f>IF(N246="nulová",J246,0)</f>
        <v>0</v>
      </c>
      <c r="BJ246" s="19" t="s">
        <v>85</v>
      </c>
      <c r="BK246" s="192">
        <f>ROUND(I246*H246,2)</f>
        <v>0</v>
      </c>
      <c r="BL246" s="19" t="s">
        <v>155</v>
      </c>
      <c r="BM246" s="191" t="s">
        <v>357</v>
      </c>
    </row>
    <row r="247" s="2" customFormat="1" ht="37.8" customHeight="1">
      <c r="A247" s="38"/>
      <c r="B247" s="179"/>
      <c r="C247" s="180" t="s">
        <v>358</v>
      </c>
      <c r="D247" s="180" t="s">
        <v>150</v>
      </c>
      <c r="E247" s="181" t="s">
        <v>359</v>
      </c>
      <c r="F247" s="182" t="s">
        <v>360</v>
      </c>
      <c r="G247" s="183" t="s">
        <v>346</v>
      </c>
      <c r="H247" s="184">
        <v>1</v>
      </c>
      <c r="I247" s="185"/>
      <c r="J247" s="186">
        <f>ROUND(I247*H247,2)</f>
        <v>0</v>
      </c>
      <c r="K247" s="182" t="s">
        <v>154</v>
      </c>
      <c r="L247" s="39"/>
      <c r="M247" s="187" t="s">
        <v>1</v>
      </c>
      <c r="N247" s="188" t="s">
        <v>43</v>
      </c>
      <c r="O247" s="77"/>
      <c r="P247" s="189">
        <f>O247*H247</f>
        <v>0</v>
      </c>
      <c r="Q247" s="189">
        <v>0.016899999999999998</v>
      </c>
      <c r="R247" s="189">
        <f>Q247*H247</f>
        <v>0.016899999999999998</v>
      </c>
      <c r="S247" s="189">
        <v>0</v>
      </c>
      <c r="T247" s="190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191" t="s">
        <v>155</v>
      </c>
      <c r="AT247" s="191" t="s">
        <v>150</v>
      </c>
      <c r="AU247" s="191" t="s">
        <v>87</v>
      </c>
      <c r="AY247" s="19" t="s">
        <v>148</v>
      </c>
      <c r="BE247" s="192">
        <f>IF(N247="základní",J247,0)</f>
        <v>0</v>
      </c>
      <c r="BF247" s="192">
        <f>IF(N247="snížená",J247,0)</f>
        <v>0</v>
      </c>
      <c r="BG247" s="192">
        <f>IF(N247="zákl. přenesená",J247,0)</f>
        <v>0</v>
      </c>
      <c r="BH247" s="192">
        <f>IF(N247="sníž. přenesená",J247,0)</f>
        <v>0</v>
      </c>
      <c r="BI247" s="192">
        <f>IF(N247="nulová",J247,0)</f>
        <v>0</v>
      </c>
      <c r="BJ247" s="19" t="s">
        <v>85</v>
      </c>
      <c r="BK247" s="192">
        <f>ROUND(I247*H247,2)</f>
        <v>0</v>
      </c>
      <c r="BL247" s="19" t="s">
        <v>155</v>
      </c>
      <c r="BM247" s="191" t="s">
        <v>361</v>
      </c>
    </row>
    <row r="248" s="2" customFormat="1">
      <c r="A248" s="38"/>
      <c r="B248" s="39"/>
      <c r="C248" s="38"/>
      <c r="D248" s="193" t="s">
        <v>157</v>
      </c>
      <c r="E248" s="38"/>
      <c r="F248" s="194" t="s">
        <v>362</v>
      </c>
      <c r="G248" s="38"/>
      <c r="H248" s="38"/>
      <c r="I248" s="195"/>
      <c r="J248" s="38"/>
      <c r="K248" s="38"/>
      <c r="L248" s="39"/>
      <c r="M248" s="196"/>
      <c r="N248" s="197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157</v>
      </c>
      <c r="AU248" s="19" t="s">
        <v>87</v>
      </c>
    </row>
    <row r="249" s="2" customFormat="1" ht="24.15" customHeight="1">
      <c r="A249" s="38"/>
      <c r="B249" s="179"/>
      <c r="C249" s="223" t="s">
        <v>363</v>
      </c>
      <c r="D249" s="223" t="s">
        <v>288</v>
      </c>
      <c r="E249" s="224" t="s">
        <v>364</v>
      </c>
      <c r="F249" s="225" t="s">
        <v>365</v>
      </c>
      <c r="G249" s="226" t="s">
        <v>346</v>
      </c>
      <c r="H249" s="227">
        <v>1</v>
      </c>
      <c r="I249" s="228"/>
      <c r="J249" s="229">
        <f>ROUND(I249*H249,2)</f>
        <v>0</v>
      </c>
      <c r="K249" s="225" t="s">
        <v>154</v>
      </c>
      <c r="L249" s="230"/>
      <c r="M249" s="231" t="s">
        <v>1</v>
      </c>
      <c r="N249" s="232" t="s">
        <v>43</v>
      </c>
      <c r="O249" s="77"/>
      <c r="P249" s="189">
        <f>O249*H249</f>
        <v>0</v>
      </c>
      <c r="Q249" s="189">
        <v>10.289999999999999</v>
      </c>
      <c r="R249" s="189">
        <f>Q249*H249</f>
        <v>10.289999999999999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199</v>
      </c>
      <c r="AT249" s="191" t="s">
        <v>288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366</v>
      </c>
    </row>
    <row r="250" s="2" customFormat="1" ht="24.15" customHeight="1">
      <c r="A250" s="38"/>
      <c r="B250" s="179"/>
      <c r="C250" s="180" t="s">
        <v>367</v>
      </c>
      <c r="D250" s="180" t="s">
        <v>150</v>
      </c>
      <c r="E250" s="181" t="s">
        <v>368</v>
      </c>
      <c r="F250" s="182" t="s">
        <v>369</v>
      </c>
      <c r="G250" s="183" t="s">
        <v>346</v>
      </c>
      <c r="H250" s="184">
        <v>1</v>
      </c>
      <c r="I250" s="185"/>
      <c r="J250" s="186">
        <f>ROUND(I250*H250,2)</f>
        <v>0</v>
      </c>
      <c r="K250" s="182" t="s">
        <v>154</v>
      </c>
      <c r="L250" s="39"/>
      <c r="M250" s="187" t="s">
        <v>1</v>
      </c>
      <c r="N250" s="188" t="s">
        <v>43</v>
      </c>
      <c r="O250" s="77"/>
      <c r="P250" s="189">
        <f>O250*H250</f>
        <v>0</v>
      </c>
      <c r="Q250" s="189">
        <v>0</v>
      </c>
      <c r="R250" s="189">
        <f>Q250*H250</f>
        <v>0</v>
      </c>
      <c r="S250" s="189">
        <v>0</v>
      </c>
      <c r="T250" s="190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91" t="s">
        <v>155</v>
      </c>
      <c r="AT250" s="191" t="s">
        <v>150</v>
      </c>
      <c r="AU250" s="191" t="s">
        <v>87</v>
      </c>
      <c r="AY250" s="19" t="s">
        <v>148</v>
      </c>
      <c r="BE250" s="192">
        <f>IF(N250="základní",J250,0)</f>
        <v>0</v>
      </c>
      <c r="BF250" s="192">
        <f>IF(N250="snížená",J250,0)</f>
        <v>0</v>
      </c>
      <c r="BG250" s="192">
        <f>IF(N250="zákl. přenesená",J250,0)</f>
        <v>0</v>
      </c>
      <c r="BH250" s="192">
        <f>IF(N250="sníž. přenesená",J250,0)</f>
        <v>0</v>
      </c>
      <c r="BI250" s="192">
        <f>IF(N250="nulová",J250,0)</f>
        <v>0</v>
      </c>
      <c r="BJ250" s="19" t="s">
        <v>85</v>
      </c>
      <c r="BK250" s="192">
        <f>ROUND(I250*H250,2)</f>
        <v>0</v>
      </c>
      <c r="BL250" s="19" t="s">
        <v>155</v>
      </c>
      <c r="BM250" s="191" t="s">
        <v>370</v>
      </c>
    </row>
    <row r="251" s="2" customFormat="1">
      <c r="A251" s="38"/>
      <c r="B251" s="39"/>
      <c r="C251" s="38"/>
      <c r="D251" s="193" t="s">
        <v>157</v>
      </c>
      <c r="E251" s="38"/>
      <c r="F251" s="194" t="s">
        <v>371</v>
      </c>
      <c r="G251" s="38"/>
      <c r="H251" s="38"/>
      <c r="I251" s="195"/>
      <c r="J251" s="38"/>
      <c r="K251" s="38"/>
      <c r="L251" s="39"/>
      <c r="M251" s="196"/>
      <c r="N251" s="197"/>
      <c r="O251" s="77"/>
      <c r="P251" s="77"/>
      <c r="Q251" s="77"/>
      <c r="R251" s="77"/>
      <c r="S251" s="77"/>
      <c r="T251" s="7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9" t="s">
        <v>157</v>
      </c>
      <c r="AU251" s="19" t="s">
        <v>87</v>
      </c>
    </row>
    <row r="252" s="2" customFormat="1" ht="33" customHeight="1">
      <c r="A252" s="38"/>
      <c r="B252" s="179"/>
      <c r="C252" s="223" t="s">
        <v>372</v>
      </c>
      <c r="D252" s="223" t="s">
        <v>288</v>
      </c>
      <c r="E252" s="224" t="s">
        <v>373</v>
      </c>
      <c r="F252" s="225" t="s">
        <v>374</v>
      </c>
      <c r="G252" s="226" t="s">
        <v>346</v>
      </c>
      <c r="H252" s="227">
        <v>1</v>
      </c>
      <c r="I252" s="228"/>
      <c r="J252" s="229">
        <f>ROUND(I252*H252,2)</f>
        <v>0</v>
      </c>
      <c r="K252" s="225" t="s">
        <v>154</v>
      </c>
      <c r="L252" s="230"/>
      <c r="M252" s="231" t="s">
        <v>1</v>
      </c>
      <c r="N252" s="232" t="s">
        <v>43</v>
      </c>
      <c r="O252" s="77"/>
      <c r="P252" s="189">
        <f>O252*H252</f>
        <v>0</v>
      </c>
      <c r="Q252" s="189">
        <v>4.7400000000000002</v>
      </c>
      <c r="R252" s="189">
        <f>Q252*H252</f>
        <v>4.7400000000000002</v>
      </c>
      <c r="S252" s="189">
        <v>0</v>
      </c>
      <c r="T252" s="190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1" t="s">
        <v>199</v>
      </c>
      <c r="AT252" s="191" t="s">
        <v>288</v>
      </c>
      <c r="AU252" s="191" t="s">
        <v>87</v>
      </c>
      <c r="AY252" s="19" t="s">
        <v>148</v>
      </c>
      <c r="BE252" s="192">
        <f>IF(N252="základní",J252,0)</f>
        <v>0</v>
      </c>
      <c r="BF252" s="192">
        <f>IF(N252="snížená",J252,0)</f>
        <v>0</v>
      </c>
      <c r="BG252" s="192">
        <f>IF(N252="zákl. přenesená",J252,0)</f>
        <v>0</v>
      </c>
      <c r="BH252" s="192">
        <f>IF(N252="sníž. přenesená",J252,0)</f>
        <v>0</v>
      </c>
      <c r="BI252" s="192">
        <f>IF(N252="nulová",J252,0)</f>
        <v>0</v>
      </c>
      <c r="BJ252" s="19" t="s">
        <v>85</v>
      </c>
      <c r="BK252" s="192">
        <f>ROUND(I252*H252,2)</f>
        <v>0</v>
      </c>
      <c r="BL252" s="19" t="s">
        <v>155</v>
      </c>
      <c r="BM252" s="191" t="s">
        <v>375</v>
      </c>
    </row>
    <row r="253" s="12" customFormat="1" ht="22.8" customHeight="1">
      <c r="A253" s="12"/>
      <c r="B253" s="166"/>
      <c r="C253" s="12"/>
      <c r="D253" s="167" t="s">
        <v>77</v>
      </c>
      <c r="E253" s="177" t="s">
        <v>155</v>
      </c>
      <c r="F253" s="177" t="s">
        <v>376</v>
      </c>
      <c r="G253" s="12"/>
      <c r="H253" s="12"/>
      <c r="I253" s="169"/>
      <c r="J253" s="178">
        <f>BK253</f>
        <v>0</v>
      </c>
      <c r="K253" s="12"/>
      <c r="L253" s="166"/>
      <c r="M253" s="171"/>
      <c r="N253" s="172"/>
      <c r="O253" s="172"/>
      <c r="P253" s="173">
        <f>SUM(P254:P280)</f>
        <v>0</v>
      </c>
      <c r="Q253" s="172"/>
      <c r="R253" s="173">
        <f>SUM(R254:R280)</f>
        <v>0.22126079999999998</v>
      </c>
      <c r="S253" s="172"/>
      <c r="T253" s="174">
        <f>SUM(T254:T280)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167" t="s">
        <v>85</v>
      </c>
      <c r="AT253" s="175" t="s">
        <v>77</v>
      </c>
      <c r="AU253" s="175" t="s">
        <v>85</v>
      </c>
      <c r="AY253" s="167" t="s">
        <v>148</v>
      </c>
      <c r="BK253" s="176">
        <f>SUM(BK254:BK280)</f>
        <v>0</v>
      </c>
    </row>
    <row r="254" s="2" customFormat="1" ht="16.5" customHeight="1">
      <c r="A254" s="38"/>
      <c r="B254" s="179"/>
      <c r="C254" s="180" t="s">
        <v>377</v>
      </c>
      <c r="D254" s="180" t="s">
        <v>150</v>
      </c>
      <c r="E254" s="181" t="s">
        <v>378</v>
      </c>
      <c r="F254" s="182" t="s">
        <v>379</v>
      </c>
      <c r="G254" s="183" t="s">
        <v>215</v>
      </c>
      <c r="H254" s="184">
        <v>1.385</v>
      </c>
      <c r="I254" s="185"/>
      <c r="J254" s="186">
        <f>ROUND(I254*H254,2)</f>
        <v>0</v>
      </c>
      <c r="K254" s="182" t="s">
        <v>154</v>
      </c>
      <c r="L254" s="39"/>
      <c r="M254" s="187" t="s">
        <v>1</v>
      </c>
      <c r="N254" s="188" t="s">
        <v>43</v>
      </c>
      <c r="O254" s="77"/>
      <c r="P254" s="189">
        <f>O254*H254</f>
        <v>0</v>
      </c>
      <c r="Q254" s="189">
        <v>0</v>
      </c>
      <c r="R254" s="189">
        <f>Q254*H254</f>
        <v>0</v>
      </c>
      <c r="S254" s="189">
        <v>0</v>
      </c>
      <c r="T254" s="190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191" t="s">
        <v>155</v>
      </c>
      <c r="AT254" s="191" t="s">
        <v>150</v>
      </c>
      <c r="AU254" s="191" t="s">
        <v>87</v>
      </c>
      <c r="AY254" s="19" t="s">
        <v>148</v>
      </c>
      <c r="BE254" s="192">
        <f>IF(N254="základní",J254,0)</f>
        <v>0</v>
      </c>
      <c r="BF254" s="192">
        <f>IF(N254="snížená",J254,0)</f>
        <v>0</v>
      </c>
      <c r="BG254" s="192">
        <f>IF(N254="zákl. přenesená",J254,0)</f>
        <v>0</v>
      </c>
      <c r="BH254" s="192">
        <f>IF(N254="sníž. přenesená",J254,0)</f>
        <v>0</v>
      </c>
      <c r="BI254" s="192">
        <f>IF(N254="nulová",J254,0)</f>
        <v>0</v>
      </c>
      <c r="BJ254" s="19" t="s">
        <v>85</v>
      </c>
      <c r="BK254" s="192">
        <f>ROUND(I254*H254,2)</f>
        <v>0</v>
      </c>
      <c r="BL254" s="19" t="s">
        <v>155</v>
      </c>
      <c r="BM254" s="191" t="s">
        <v>380</v>
      </c>
    </row>
    <row r="255" s="2" customFormat="1">
      <c r="A255" s="38"/>
      <c r="B255" s="39"/>
      <c r="C255" s="38"/>
      <c r="D255" s="193" t="s">
        <v>157</v>
      </c>
      <c r="E255" s="38"/>
      <c r="F255" s="194" t="s">
        <v>381</v>
      </c>
      <c r="G255" s="38"/>
      <c r="H255" s="38"/>
      <c r="I255" s="195"/>
      <c r="J255" s="38"/>
      <c r="K255" s="38"/>
      <c r="L255" s="39"/>
      <c r="M255" s="196"/>
      <c r="N255" s="197"/>
      <c r="O255" s="77"/>
      <c r="P255" s="77"/>
      <c r="Q255" s="77"/>
      <c r="R255" s="77"/>
      <c r="S255" s="77"/>
      <c r="T255" s="7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9" t="s">
        <v>157</v>
      </c>
      <c r="AU255" s="19" t="s">
        <v>87</v>
      </c>
    </row>
    <row r="256" s="13" customFormat="1">
      <c r="A256" s="13"/>
      <c r="B256" s="198"/>
      <c r="C256" s="13"/>
      <c r="D256" s="199" t="s">
        <v>159</v>
      </c>
      <c r="E256" s="200" t="s">
        <v>1</v>
      </c>
      <c r="F256" s="201" t="s">
        <v>382</v>
      </c>
      <c r="G256" s="13"/>
      <c r="H256" s="202">
        <v>1.385</v>
      </c>
      <c r="I256" s="203"/>
      <c r="J256" s="13"/>
      <c r="K256" s="13"/>
      <c r="L256" s="198"/>
      <c r="M256" s="204"/>
      <c r="N256" s="205"/>
      <c r="O256" s="205"/>
      <c r="P256" s="205"/>
      <c r="Q256" s="205"/>
      <c r="R256" s="205"/>
      <c r="S256" s="205"/>
      <c r="T256" s="20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00" t="s">
        <v>159</v>
      </c>
      <c r="AU256" s="200" t="s">
        <v>87</v>
      </c>
      <c r="AV256" s="13" t="s">
        <v>87</v>
      </c>
      <c r="AW256" s="13" t="s">
        <v>33</v>
      </c>
      <c r="AX256" s="13" t="s">
        <v>85</v>
      </c>
      <c r="AY256" s="200" t="s">
        <v>148</v>
      </c>
    </row>
    <row r="257" s="2" customFormat="1" ht="16.5" customHeight="1">
      <c r="A257" s="38"/>
      <c r="B257" s="179"/>
      <c r="C257" s="180" t="s">
        <v>383</v>
      </c>
      <c r="D257" s="180" t="s">
        <v>150</v>
      </c>
      <c r="E257" s="181" t="s">
        <v>384</v>
      </c>
      <c r="F257" s="182" t="s">
        <v>385</v>
      </c>
      <c r="G257" s="183" t="s">
        <v>215</v>
      </c>
      <c r="H257" s="184">
        <v>4.3460000000000001</v>
      </c>
      <c r="I257" s="185"/>
      <c r="J257" s="186">
        <f>ROUND(I257*H257,2)</f>
        <v>0</v>
      </c>
      <c r="K257" s="182" t="s">
        <v>154</v>
      </c>
      <c r="L257" s="39"/>
      <c r="M257" s="187" t="s">
        <v>1</v>
      </c>
      <c r="N257" s="188" t="s">
        <v>43</v>
      </c>
      <c r="O257" s="77"/>
      <c r="P257" s="189">
        <f>O257*H257</f>
        <v>0</v>
      </c>
      <c r="Q257" s="189">
        <v>0</v>
      </c>
      <c r="R257" s="189">
        <f>Q257*H257</f>
        <v>0</v>
      </c>
      <c r="S257" s="189">
        <v>0</v>
      </c>
      <c r="T257" s="190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91" t="s">
        <v>155</v>
      </c>
      <c r="AT257" s="191" t="s">
        <v>150</v>
      </c>
      <c r="AU257" s="191" t="s">
        <v>87</v>
      </c>
      <c r="AY257" s="19" t="s">
        <v>148</v>
      </c>
      <c r="BE257" s="192">
        <f>IF(N257="základní",J257,0)</f>
        <v>0</v>
      </c>
      <c r="BF257" s="192">
        <f>IF(N257="snížená",J257,0)</f>
        <v>0</v>
      </c>
      <c r="BG257" s="192">
        <f>IF(N257="zákl. přenesená",J257,0)</f>
        <v>0</v>
      </c>
      <c r="BH257" s="192">
        <f>IF(N257="sníž. přenesená",J257,0)</f>
        <v>0</v>
      </c>
      <c r="BI257" s="192">
        <f>IF(N257="nulová",J257,0)</f>
        <v>0</v>
      </c>
      <c r="BJ257" s="19" t="s">
        <v>85</v>
      </c>
      <c r="BK257" s="192">
        <f>ROUND(I257*H257,2)</f>
        <v>0</v>
      </c>
      <c r="BL257" s="19" t="s">
        <v>155</v>
      </c>
      <c r="BM257" s="191" t="s">
        <v>386</v>
      </c>
    </row>
    <row r="258" s="2" customFormat="1">
      <c r="A258" s="38"/>
      <c r="B258" s="39"/>
      <c r="C258" s="38"/>
      <c r="D258" s="193" t="s">
        <v>157</v>
      </c>
      <c r="E258" s="38"/>
      <c r="F258" s="194" t="s">
        <v>387</v>
      </c>
      <c r="G258" s="38"/>
      <c r="H258" s="38"/>
      <c r="I258" s="195"/>
      <c r="J258" s="38"/>
      <c r="K258" s="38"/>
      <c r="L258" s="39"/>
      <c r="M258" s="196"/>
      <c r="N258" s="197"/>
      <c r="O258" s="77"/>
      <c r="P258" s="77"/>
      <c r="Q258" s="77"/>
      <c r="R258" s="77"/>
      <c r="S258" s="77"/>
      <c r="T258" s="7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9" t="s">
        <v>157</v>
      </c>
      <c r="AU258" s="19" t="s">
        <v>87</v>
      </c>
    </row>
    <row r="259" s="13" customFormat="1">
      <c r="A259" s="13"/>
      <c r="B259" s="198"/>
      <c r="C259" s="13"/>
      <c r="D259" s="199" t="s">
        <v>159</v>
      </c>
      <c r="E259" s="200" t="s">
        <v>1</v>
      </c>
      <c r="F259" s="201" t="s">
        <v>388</v>
      </c>
      <c r="G259" s="13"/>
      <c r="H259" s="202">
        <v>0.34599999999999997</v>
      </c>
      <c r="I259" s="203"/>
      <c r="J259" s="13"/>
      <c r="K259" s="13"/>
      <c r="L259" s="198"/>
      <c r="M259" s="204"/>
      <c r="N259" s="205"/>
      <c r="O259" s="205"/>
      <c r="P259" s="205"/>
      <c r="Q259" s="205"/>
      <c r="R259" s="205"/>
      <c r="S259" s="205"/>
      <c r="T259" s="20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00" t="s">
        <v>159</v>
      </c>
      <c r="AU259" s="200" t="s">
        <v>87</v>
      </c>
      <c r="AV259" s="13" t="s">
        <v>87</v>
      </c>
      <c r="AW259" s="13" t="s">
        <v>33</v>
      </c>
      <c r="AX259" s="13" t="s">
        <v>78</v>
      </c>
      <c r="AY259" s="200" t="s">
        <v>148</v>
      </c>
    </row>
    <row r="260" s="13" customFormat="1">
      <c r="A260" s="13"/>
      <c r="B260" s="198"/>
      <c r="C260" s="13"/>
      <c r="D260" s="199" t="s">
        <v>159</v>
      </c>
      <c r="E260" s="200" t="s">
        <v>1</v>
      </c>
      <c r="F260" s="201" t="s">
        <v>389</v>
      </c>
      <c r="G260" s="13"/>
      <c r="H260" s="202">
        <v>2.5600000000000001</v>
      </c>
      <c r="I260" s="203"/>
      <c r="J260" s="13"/>
      <c r="K260" s="13"/>
      <c r="L260" s="198"/>
      <c r="M260" s="204"/>
      <c r="N260" s="205"/>
      <c r="O260" s="205"/>
      <c r="P260" s="205"/>
      <c r="Q260" s="205"/>
      <c r="R260" s="205"/>
      <c r="S260" s="205"/>
      <c r="T260" s="20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00" t="s">
        <v>159</v>
      </c>
      <c r="AU260" s="200" t="s">
        <v>87</v>
      </c>
      <c r="AV260" s="13" t="s">
        <v>87</v>
      </c>
      <c r="AW260" s="13" t="s">
        <v>33</v>
      </c>
      <c r="AX260" s="13" t="s">
        <v>78</v>
      </c>
      <c r="AY260" s="200" t="s">
        <v>148</v>
      </c>
    </row>
    <row r="261" s="13" customFormat="1">
      <c r="A261" s="13"/>
      <c r="B261" s="198"/>
      <c r="C261" s="13"/>
      <c r="D261" s="199" t="s">
        <v>159</v>
      </c>
      <c r="E261" s="200" t="s">
        <v>1</v>
      </c>
      <c r="F261" s="201" t="s">
        <v>390</v>
      </c>
      <c r="G261" s="13"/>
      <c r="H261" s="202">
        <v>1.44</v>
      </c>
      <c r="I261" s="203"/>
      <c r="J261" s="13"/>
      <c r="K261" s="13"/>
      <c r="L261" s="198"/>
      <c r="M261" s="204"/>
      <c r="N261" s="205"/>
      <c r="O261" s="205"/>
      <c r="P261" s="205"/>
      <c r="Q261" s="205"/>
      <c r="R261" s="205"/>
      <c r="S261" s="205"/>
      <c r="T261" s="20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00" t="s">
        <v>159</v>
      </c>
      <c r="AU261" s="200" t="s">
        <v>87</v>
      </c>
      <c r="AV261" s="13" t="s">
        <v>87</v>
      </c>
      <c r="AW261" s="13" t="s">
        <v>33</v>
      </c>
      <c r="AX261" s="13" t="s">
        <v>78</v>
      </c>
      <c r="AY261" s="200" t="s">
        <v>148</v>
      </c>
    </row>
    <row r="262" s="14" customFormat="1">
      <c r="A262" s="14"/>
      <c r="B262" s="207"/>
      <c r="C262" s="14"/>
      <c r="D262" s="199" t="s">
        <v>159</v>
      </c>
      <c r="E262" s="208" t="s">
        <v>1</v>
      </c>
      <c r="F262" s="209" t="s">
        <v>164</v>
      </c>
      <c r="G262" s="14"/>
      <c r="H262" s="210">
        <v>4.3460000000000001</v>
      </c>
      <c r="I262" s="211"/>
      <c r="J262" s="14"/>
      <c r="K262" s="14"/>
      <c r="L262" s="207"/>
      <c r="M262" s="212"/>
      <c r="N262" s="213"/>
      <c r="O262" s="213"/>
      <c r="P262" s="213"/>
      <c r="Q262" s="213"/>
      <c r="R262" s="213"/>
      <c r="S262" s="213"/>
      <c r="T262" s="2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08" t="s">
        <v>159</v>
      </c>
      <c r="AU262" s="208" t="s">
        <v>87</v>
      </c>
      <c r="AV262" s="14" t="s">
        <v>155</v>
      </c>
      <c r="AW262" s="14" t="s">
        <v>33</v>
      </c>
      <c r="AX262" s="14" t="s">
        <v>85</v>
      </c>
      <c r="AY262" s="208" t="s">
        <v>148</v>
      </c>
    </row>
    <row r="263" s="2" customFormat="1" ht="33" customHeight="1">
      <c r="A263" s="38"/>
      <c r="B263" s="179"/>
      <c r="C263" s="180" t="s">
        <v>391</v>
      </c>
      <c r="D263" s="180" t="s">
        <v>150</v>
      </c>
      <c r="E263" s="181" t="s">
        <v>392</v>
      </c>
      <c r="F263" s="182" t="s">
        <v>393</v>
      </c>
      <c r="G263" s="183" t="s">
        <v>215</v>
      </c>
      <c r="H263" s="184">
        <v>1.7310000000000001</v>
      </c>
      <c r="I263" s="185"/>
      <c r="J263" s="186">
        <f>ROUND(I263*H263,2)</f>
        <v>0</v>
      </c>
      <c r="K263" s="182" t="s">
        <v>154</v>
      </c>
      <c r="L263" s="39"/>
      <c r="M263" s="187" t="s">
        <v>1</v>
      </c>
      <c r="N263" s="188" t="s">
        <v>43</v>
      </c>
      <c r="O263" s="77"/>
      <c r="P263" s="189">
        <f>O263*H263</f>
        <v>0</v>
      </c>
      <c r="Q263" s="189">
        <v>0</v>
      </c>
      <c r="R263" s="189">
        <f>Q263*H263</f>
        <v>0</v>
      </c>
      <c r="S263" s="189">
        <v>0</v>
      </c>
      <c r="T263" s="190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191" t="s">
        <v>155</v>
      </c>
      <c r="AT263" s="191" t="s">
        <v>150</v>
      </c>
      <c r="AU263" s="191" t="s">
        <v>87</v>
      </c>
      <c r="AY263" s="19" t="s">
        <v>148</v>
      </c>
      <c r="BE263" s="192">
        <f>IF(N263="základní",J263,0)</f>
        <v>0</v>
      </c>
      <c r="BF263" s="192">
        <f>IF(N263="snížená",J263,0)</f>
        <v>0</v>
      </c>
      <c r="BG263" s="192">
        <f>IF(N263="zákl. přenesená",J263,0)</f>
        <v>0</v>
      </c>
      <c r="BH263" s="192">
        <f>IF(N263="sníž. přenesená",J263,0)</f>
        <v>0</v>
      </c>
      <c r="BI263" s="192">
        <f>IF(N263="nulová",J263,0)</f>
        <v>0</v>
      </c>
      <c r="BJ263" s="19" t="s">
        <v>85</v>
      </c>
      <c r="BK263" s="192">
        <f>ROUND(I263*H263,2)</f>
        <v>0</v>
      </c>
      <c r="BL263" s="19" t="s">
        <v>155</v>
      </c>
      <c r="BM263" s="191" t="s">
        <v>394</v>
      </c>
    </row>
    <row r="264" s="2" customFormat="1">
      <c r="A264" s="38"/>
      <c r="B264" s="39"/>
      <c r="C264" s="38"/>
      <c r="D264" s="193" t="s">
        <v>157</v>
      </c>
      <c r="E264" s="38"/>
      <c r="F264" s="194" t="s">
        <v>395</v>
      </c>
      <c r="G264" s="38"/>
      <c r="H264" s="38"/>
      <c r="I264" s="195"/>
      <c r="J264" s="38"/>
      <c r="K264" s="38"/>
      <c r="L264" s="39"/>
      <c r="M264" s="196"/>
      <c r="N264" s="197"/>
      <c r="O264" s="77"/>
      <c r="P264" s="77"/>
      <c r="Q264" s="77"/>
      <c r="R264" s="77"/>
      <c r="S264" s="77"/>
      <c r="T264" s="7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9" t="s">
        <v>157</v>
      </c>
      <c r="AU264" s="19" t="s">
        <v>87</v>
      </c>
    </row>
    <row r="265" s="13" customFormat="1">
      <c r="A265" s="13"/>
      <c r="B265" s="198"/>
      <c r="C265" s="13"/>
      <c r="D265" s="199" t="s">
        <v>159</v>
      </c>
      <c r="E265" s="200" t="s">
        <v>1</v>
      </c>
      <c r="F265" s="201" t="s">
        <v>396</v>
      </c>
      <c r="G265" s="13"/>
      <c r="H265" s="202">
        <v>1.7310000000000001</v>
      </c>
      <c r="I265" s="203"/>
      <c r="J265" s="13"/>
      <c r="K265" s="13"/>
      <c r="L265" s="198"/>
      <c r="M265" s="204"/>
      <c r="N265" s="205"/>
      <c r="O265" s="205"/>
      <c r="P265" s="205"/>
      <c r="Q265" s="205"/>
      <c r="R265" s="205"/>
      <c r="S265" s="205"/>
      <c r="T265" s="20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00" t="s">
        <v>159</v>
      </c>
      <c r="AU265" s="200" t="s">
        <v>87</v>
      </c>
      <c r="AV265" s="13" t="s">
        <v>87</v>
      </c>
      <c r="AW265" s="13" t="s">
        <v>33</v>
      </c>
      <c r="AX265" s="13" t="s">
        <v>85</v>
      </c>
      <c r="AY265" s="200" t="s">
        <v>148</v>
      </c>
    </row>
    <row r="266" s="2" customFormat="1" ht="33" customHeight="1">
      <c r="A266" s="38"/>
      <c r="B266" s="179"/>
      <c r="C266" s="180" t="s">
        <v>397</v>
      </c>
      <c r="D266" s="180" t="s">
        <v>150</v>
      </c>
      <c r="E266" s="181" t="s">
        <v>398</v>
      </c>
      <c r="F266" s="182" t="s">
        <v>399</v>
      </c>
      <c r="G266" s="183" t="s">
        <v>215</v>
      </c>
      <c r="H266" s="184">
        <v>0.46500000000000002</v>
      </c>
      <c r="I266" s="185"/>
      <c r="J266" s="186">
        <f>ROUND(I266*H266,2)</f>
        <v>0</v>
      </c>
      <c r="K266" s="182" t="s">
        <v>154</v>
      </c>
      <c r="L266" s="39"/>
      <c r="M266" s="187" t="s">
        <v>1</v>
      </c>
      <c r="N266" s="188" t="s">
        <v>43</v>
      </c>
      <c r="O266" s="77"/>
      <c r="P266" s="189">
        <f>O266*H266</f>
        <v>0</v>
      </c>
      <c r="Q266" s="189">
        <v>0</v>
      </c>
      <c r="R266" s="189">
        <f>Q266*H266</f>
        <v>0</v>
      </c>
      <c r="S266" s="189">
        <v>0</v>
      </c>
      <c r="T266" s="190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191" t="s">
        <v>155</v>
      </c>
      <c r="AT266" s="191" t="s">
        <v>150</v>
      </c>
      <c r="AU266" s="191" t="s">
        <v>87</v>
      </c>
      <c r="AY266" s="19" t="s">
        <v>148</v>
      </c>
      <c r="BE266" s="192">
        <f>IF(N266="základní",J266,0)</f>
        <v>0</v>
      </c>
      <c r="BF266" s="192">
        <f>IF(N266="snížená",J266,0)</f>
        <v>0</v>
      </c>
      <c r="BG266" s="192">
        <f>IF(N266="zákl. přenesená",J266,0)</f>
        <v>0</v>
      </c>
      <c r="BH266" s="192">
        <f>IF(N266="sníž. přenesená",J266,0)</f>
        <v>0</v>
      </c>
      <c r="BI266" s="192">
        <f>IF(N266="nulová",J266,0)</f>
        <v>0</v>
      </c>
      <c r="BJ266" s="19" t="s">
        <v>85</v>
      </c>
      <c r="BK266" s="192">
        <f>ROUND(I266*H266,2)</f>
        <v>0</v>
      </c>
      <c r="BL266" s="19" t="s">
        <v>155</v>
      </c>
      <c r="BM266" s="191" t="s">
        <v>400</v>
      </c>
    </row>
    <row r="267" s="2" customFormat="1">
      <c r="A267" s="38"/>
      <c r="B267" s="39"/>
      <c r="C267" s="38"/>
      <c r="D267" s="193" t="s">
        <v>157</v>
      </c>
      <c r="E267" s="38"/>
      <c r="F267" s="194" t="s">
        <v>401</v>
      </c>
      <c r="G267" s="38"/>
      <c r="H267" s="38"/>
      <c r="I267" s="195"/>
      <c r="J267" s="38"/>
      <c r="K267" s="38"/>
      <c r="L267" s="39"/>
      <c r="M267" s="196"/>
      <c r="N267" s="197"/>
      <c r="O267" s="77"/>
      <c r="P267" s="77"/>
      <c r="Q267" s="77"/>
      <c r="R267" s="77"/>
      <c r="S267" s="77"/>
      <c r="T267" s="7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9" t="s">
        <v>157</v>
      </c>
      <c r="AU267" s="19" t="s">
        <v>87</v>
      </c>
    </row>
    <row r="268" s="13" customFormat="1">
      <c r="A268" s="13"/>
      <c r="B268" s="198"/>
      <c r="C268" s="13"/>
      <c r="D268" s="199" t="s">
        <v>159</v>
      </c>
      <c r="E268" s="200" t="s">
        <v>1</v>
      </c>
      <c r="F268" s="201" t="s">
        <v>402</v>
      </c>
      <c r="G268" s="13"/>
      <c r="H268" s="202">
        <v>0.22500000000000001</v>
      </c>
      <c r="I268" s="203"/>
      <c r="J268" s="13"/>
      <c r="K268" s="13"/>
      <c r="L268" s="198"/>
      <c r="M268" s="204"/>
      <c r="N268" s="205"/>
      <c r="O268" s="205"/>
      <c r="P268" s="205"/>
      <c r="Q268" s="205"/>
      <c r="R268" s="205"/>
      <c r="S268" s="205"/>
      <c r="T268" s="20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00" t="s">
        <v>159</v>
      </c>
      <c r="AU268" s="200" t="s">
        <v>87</v>
      </c>
      <c r="AV268" s="13" t="s">
        <v>87</v>
      </c>
      <c r="AW268" s="13" t="s">
        <v>33</v>
      </c>
      <c r="AX268" s="13" t="s">
        <v>78</v>
      </c>
      <c r="AY268" s="200" t="s">
        <v>148</v>
      </c>
    </row>
    <row r="269" s="13" customFormat="1">
      <c r="A269" s="13"/>
      <c r="B269" s="198"/>
      <c r="C269" s="13"/>
      <c r="D269" s="199" t="s">
        <v>159</v>
      </c>
      <c r="E269" s="200" t="s">
        <v>1</v>
      </c>
      <c r="F269" s="201" t="s">
        <v>403</v>
      </c>
      <c r="G269" s="13"/>
      <c r="H269" s="202">
        <v>0.23999999999999999</v>
      </c>
      <c r="I269" s="203"/>
      <c r="J269" s="13"/>
      <c r="K269" s="13"/>
      <c r="L269" s="198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159</v>
      </c>
      <c r="AU269" s="200" t="s">
        <v>87</v>
      </c>
      <c r="AV269" s="13" t="s">
        <v>87</v>
      </c>
      <c r="AW269" s="13" t="s">
        <v>33</v>
      </c>
      <c r="AX269" s="13" t="s">
        <v>78</v>
      </c>
      <c r="AY269" s="200" t="s">
        <v>148</v>
      </c>
    </row>
    <row r="270" s="14" customFormat="1">
      <c r="A270" s="14"/>
      <c r="B270" s="207"/>
      <c r="C270" s="14"/>
      <c r="D270" s="199" t="s">
        <v>159</v>
      </c>
      <c r="E270" s="208" t="s">
        <v>1</v>
      </c>
      <c r="F270" s="209" t="s">
        <v>164</v>
      </c>
      <c r="G270" s="14"/>
      <c r="H270" s="210">
        <v>0.46499999999999997</v>
      </c>
      <c r="I270" s="211"/>
      <c r="J270" s="14"/>
      <c r="K270" s="14"/>
      <c r="L270" s="207"/>
      <c r="M270" s="212"/>
      <c r="N270" s="213"/>
      <c r="O270" s="213"/>
      <c r="P270" s="213"/>
      <c r="Q270" s="213"/>
      <c r="R270" s="213"/>
      <c r="S270" s="213"/>
      <c r="T270" s="2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08" t="s">
        <v>159</v>
      </c>
      <c r="AU270" s="208" t="s">
        <v>87</v>
      </c>
      <c r="AV270" s="14" t="s">
        <v>155</v>
      </c>
      <c r="AW270" s="14" t="s">
        <v>33</v>
      </c>
      <c r="AX270" s="14" t="s">
        <v>85</v>
      </c>
      <c r="AY270" s="208" t="s">
        <v>148</v>
      </c>
    </row>
    <row r="271" s="2" customFormat="1" ht="24.15" customHeight="1">
      <c r="A271" s="38"/>
      <c r="B271" s="179"/>
      <c r="C271" s="180" t="s">
        <v>404</v>
      </c>
      <c r="D271" s="180" t="s">
        <v>150</v>
      </c>
      <c r="E271" s="181" t="s">
        <v>405</v>
      </c>
      <c r="F271" s="182" t="s">
        <v>406</v>
      </c>
      <c r="G271" s="183" t="s">
        <v>153</v>
      </c>
      <c r="H271" s="184">
        <v>3.3599999999999999</v>
      </c>
      <c r="I271" s="185"/>
      <c r="J271" s="186">
        <f>ROUND(I271*H271,2)</f>
        <v>0</v>
      </c>
      <c r="K271" s="182" t="s">
        <v>154</v>
      </c>
      <c r="L271" s="39"/>
      <c r="M271" s="187" t="s">
        <v>1</v>
      </c>
      <c r="N271" s="188" t="s">
        <v>43</v>
      </c>
      <c r="O271" s="77"/>
      <c r="P271" s="189">
        <f>O271*H271</f>
        <v>0</v>
      </c>
      <c r="Q271" s="189">
        <v>0.01328</v>
      </c>
      <c r="R271" s="189">
        <f>Q271*H271</f>
        <v>0.044620800000000002</v>
      </c>
      <c r="S271" s="189">
        <v>0</v>
      </c>
      <c r="T271" s="19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1" t="s">
        <v>155</v>
      </c>
      <c r="AT271" s="191" t="s">
        <v>150</v>
      </c>
      <c r="AU271" s="191" t="s">
        <v>87</v>
      </c>
      <c r="AY271" s="19" t="s">
        <v>148</v>
      </c>
      <c r="BE271" s="192">
        <f>IF(N271="základní",J271,0)</f>
        <v>0</v>
      </c>
      <c r="BF271" s="192">
        <f>IF(N271="snížená",J271,0)</f>
        <v>0</v>
      </c>
      <c r="BG271" s="192">
        <f>IF(N271="zákl. přenesená",J271,0)</f>
        <v>0</v>
      </c>
      <c r="BH271" s="192">
        <f>IF(N271="sníž. přenesená",J271,0)</f>
        <v>0</v>
      </c>
      <c r="BI271" s="192">
        <f>IF(N271="nulová",J271,0)</f>
        <v>0</v>
      </c>
      <c r="BJ271" s="19" t="s">
        <v>85</v>
      </c>
      <c r="BK271" s="192">
        <f>ROUND(I271*H271,2)</f>
        <v>0</v>
      </c>
      <c r="BL271" s="19" t="s">
        <v>155</v>
      </c>
      <c r="BM271" s="191" t="s">
        <v>407</v>
      </c>
    </row>
    <row r="272" s="2" customFormat="1">
      <c r="A272" s="38"/>
      <c r="B272" s="39"/>
      <c r="C272" s="38"/>
      <c r="D272" s="193" t="s">
        <v>157</v>
      </c>
      <c r="E272" s="38"/>
      <c r="F272" s="194" t="s">
        <v>408</v>
      </c>
      <c r="G272" s="38"/>
      <c r="H272" s="38"/>
      <c r="I272" s="195"/>
      <c r="J272" s="38"/>
      <c r="K272" s="38"/>
      <c r="L272" s="39"/>
      <c r="M272" s="196"/>
      <c r="N272" s="197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157</v>
      </c>
      <c r="AU272" s="19" t="s">
        <v>87</v>
      </c>
    </row>
    <row r="273" s="13" customFormat="1">
      <c r="A273" s="13"/>
      <c r="B273" s="198"/>
      <c r="C273" s="13"/>
      <c r="D273" s="199" t="s">
        <v>159</v>
      </c>
      <c r="E273" s="200" t="s">
        <v>1</v>
      </c>
      <c r="F273" s="201" t="s">
        <v>409</v>
      </c>
      <c r="G273" s="13"/>
      <c r="H273" s="202">
        <v>1.8</v>
      </c>
      <c r="I273" s="203"/>
      <c r="J273" s="13"/>
      <c r="K273" s="13"/>
      <c r="L273" s="198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159</v>
      </c>
      <c r="AU273" s="200" t="s">
        <v>87</v>
      </c>
      <c r="AV273" s="13" t="s">
        <v>87</v>
      </c>
      <c r="AW273" s="13" t="s">
        <v>33</v>
      </c>
      <c r="AX273" s="13" t="s">
        <v>78</v>
      </c>
      <c r="AY273" s="200" t="s">
        <v>148</v>
      </c>
    </row>
    <row r="274" s="13" customFormat="1">
      <c r="A274" s="13"/>
      <c r="B274" s="198"/>
      <c r="C274" s="13"/>
      <c r="D274" s="199" t="s">
        <v>159</v>
      </c>
      <c r="E274" s="200" t="s">
        <v>1</v>
      </c>
      <c r="F274" s="201" t="s">
        <v>410</v>
      </c>
      <c r="G274" s="13"/>
      <c r="H274" s="202">
        <v>1.5600000000000001</v>
      </c>
      <c r="I274" s="203"/>
      <c r="J274" s="13"/>
      <c r="K274" s="13"/>
      <c r="L274" s="198"/>
      <c r="M274" s="204"/>
      <c r="N274" s="205"/>
      <c r="O274" s="205"/>
      <c r="P274" s="205"/>
      <c r="Q274" s="205"/>
      <c r="R274" s="205"/>
      <c r="S274" s="205"/>
      <c r="T274" s="206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00" t="s">
        <v>159</v>
      </c>
      <c r="AU274" s="200" t="s">
        <v>87</v>
      </c>
      <c r="AV274" s="13" t="s">
        <v>87</v>
      </c>
      <c r="AW274" s="13" t="s">
        <v>33</v>
      </c>
      <c r="AX274" s="13" t="s">
        <v>78</v>
      </c>
      <c r="AY274" s="200" t="s">
        <v>148</v>
      </c>
    </row>
    <row r="275" s="14" customFormat="1">
      <c r="A275" s="14"/>
      <c r="B275" s="207"/>
      <c r="C275" s="14"/>
      <c r="D275" s="199" t="s">
        <v>159</v>
      </c>
      <c r="E275" s="208" t="s">
        <v>1</v>
      </c>
      <c r="F275" s="209" t="s">
        <v>164</v>
      </c>
      <c r="G275" s="14"/>
      <c r="H275" s="210">
        <v>3.3600000000000003</v>
      </c>
      <c r="I275" s="211"/>
      <c r="J275" s="14"/>
      <c r="K275" s="14"/>
      <c r="L275" s="207"/>
      <c r="M275" s="212"/>
      <c r="N275" s="213"/>
      <c r="O275" s="213"/>
      <c r="P275" s="213"/>
      <c r="Q275" s="213"/>
      <c r="R275" s="213"/>
      <c r="S275" s="213"/>
      <c r="T275" s="2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08" t="s">
        <v>159</v>
      </c>
      <c r="AU275" s="208" t="s">
        <v>87</v>
      </c>
      <c r="AV275" s="14" t="s">
        <v>155</v>
      </c>
      <c r="AW275" s="14" t="s">
        <v>33</v>
      </c>
      <c r="AX275" s="14" t="s">
        <v>85</v>
      </c>
      <c r="AY275" s="208" t="s">
        <v>148</v>
      </c>
    </row>
    <row r="276" s="2" customFormat="1" ht="24.15" customHeight="1">
      <c r="A276" s="38"/>
      <c r="B276" s="179"/>
      <c r="C276" s="180" t="s">
        <v>411</v>
      </c>
      <c r="D276" s="180" t="s">
        <v>150</v>
      </c>
      <c r="E276" s="181" t="s">
        <v>412</v>
      </c>
      <c r="F276" s="182" t="s">
        <v>413</v>
      </c>
      <c r="G276" s="183" t="s">
        <v>153</v>
      </c>
      <c r="H276" s="184">
        <v>3.3599999999999999</v>
      </c>
      <c r="I276" s="185"/>
      <c r="J276" s="186">
        <f>ROUND(I276*H276,2)</f>
        <v>0</v>
      </c>
      <c r="K276" s="182" t="s">
        <v>154</v>
      </c>
      <c r="L276" s="39"/>
      <c r="M276" s="187" t="s">
        <v>1</v>
      </c>
      <c r="N276" s="188" t="s">
        <v>43</v>
      </c>
      <c r="O276" s="77"/>
      <c r="P276" s="189">
        <f>O276*H276</f>
        <v>0</v>
      </c>
      <c r="Q276" s="189">
        <v>0</v>
      </c>
      <c r="R276" s="189">
        <f>Q276*H276</f>
        <v>0</v>
      </c>
      <c r="S276" s="189">
        <v>0</v>
      </c>
      <c r="T276" s="190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191" t="s">
        <v>155</v>
      </c>
      <c r="AT276" s="191" t="s">
        <v>150</v>
      </c>
      <c r="AU276" s="191" t="s">
        <v>87</v>
      </c>
      <c r="AY276" s="19" t="s">
        <v>148</v>
      </c>
      <c r="BE276" s="192">
        <f>IF(N276="základní",J276,0)</f>
        <v>0</v>
      </c>
      <c r="BF276" s="192">
        <f>IF(N276="snížená",J276,0)</f>
        <v>0</v>
      </c>
      <c r="BG276" s="192">
        <f>IF(N276="zákl. přenesená",J276,0)</f>
        <v>0</v>
      </c>
      <c r="BH276" s="192">
        <f>IF(N276="sníž. přenesená",J276,0)</f>
        <v>0</v>
      </c>
      <c r="BI276" s="192">
        <f>IF(N276="nulová",J276,0)</f>
        <v>0</v>
      </c>
      <c r="BJ276" s="19" t="s">
        <v>85</v>
      </c>
      <c r="BK276" s="192">
        <f>ROUND(I276*H276,2)</f>
        <v>0</v>
      </c>
      <c r="BL276" s="19" t="s">
        <v>155</v>
      </c>
      <c r="BM276" s="191" t="s">
        <v>414</v>
      </c>
    </row>
    <row r="277" s="2" customFormat="1">
      <c r="A277" s="38"/>
      <c r="B277" s="39"/>
      <c r="C277" s="38"/>
      <c r="D277" s="193" t="s">
        <v>157</v>
      </c>
      <c r="E277" s="38"/>
      <c r="F277" s="194" t="s">
        <v>415</v>
      </c>
      <c r="G277" s="38"/>
      <c r="H277" s="38"/>
      <c r="I277" s="195"/>
      <c r="J277" s="38"/>
      <c r="K277" s="38"/>
      <c r="L277" s="39"/>
      <c r="M277" s="196"/>
      <c r="N277" s="197"/>
      <c r="O277" s="77"/>
      <c r="P277" s="77"/>
      <c r="Q277" s="77"/>
      <c r="R277" s="77"/>
      <c r="S277" s="77"/>
      <c r="T277" s="7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9" t="s">
        <v>157</v>
      </c>
      <c r="AU277" s="19" t="s">
        <v>87</v>
      </c>
    </row>
    <row r="278" s="2" customFormat="1" ht="24.15" customHeight="1">
      <c r="A278" s="38"/>
      <c r="B278" s="179"/>
      <c r="C278" s="180" t="s">
        <v>416</v>
      </c>
      <c r="D278" s="180" t="s">
        <v>150</v>
      </c>
      <c r="E278" s="181" t="s">
        <v>417</v>
      </c>
      <c r="F278" s="182" t="s">
        <v>418</v>
      </c>
      <c r="G278" s="183" t="s">
        <v>346</v>
      </c>
      <c r="H278" s="184">
        <v>1</v>
      </c>
      <c r="I278" s="185"/>
      <c r="J278" s="186">
        <f>ROUND(I278*H278,2)</f>
        <v>0</v>
      </c>
      <c r="K278" s="182" t="s">
        <v>154</v>
      </c>
      <c r="L278" s="39"/>
      <c r="M278" s="187" t="s">
        <v>1</v>
      </c>
      <c r="N278" s="188" t="s">
        <v>43</v>
      </c>
      <c r="O278" s="77"/>
      <c r="P278" s="189">
        <f>O278*H278</f>
        <v>0</v>
      </c>
      <c r="Q278" s="189">
        <v>0.17663999999999999</v>
      </c>
      <c r="R278" s="189">
        <f>Q278*H278</f>
        <v>0.17663999999999999</v>
      </c>
      <c r="S278" s="189">
        <v>0</v>
      </c>
      <c r="T278" s="190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1" t="s">
        <v>155</v>
      </c>
      <c r="AT278" s="191" t="s">
        <v>150</v>
      </c>
      <c r="AU278" s="191" t="s">
        <v>87</v>
      </c>
      <c r="AY278" s="19" t="s">
        <v>148</v>
      </c>
      <c r="BE278" s="192">
        <f>IF(N278="základní",J278,0)</f>
        <v>0</v>
      </c>
      <c r="BF278" s="192">
        <f>IF(N278="snížená",J278,0)</f>
        <v>0</v>
      </c>
      <c r="BG278" s="192">
        <f>IF(N278="zákl. přenesená",J278,0)</f>
        <v>0</v>
      </c>
      <c r="BH278" s="192">
        <f>IF(N278="sníž. přenesená",J278,0)</f>
        <v>0</v>
      </c>
      <c r="BI278" s="192">
        <f>IF(N278="nulová",J278,0)</f>
        <v>0</v>
      </c>
      <c r="BJ278" s="19" t="s">
        <v>85</v>
      </c>
      <c r="BK278" s="192">
        <f>ROUND(I278*H278,2)</f>
        <v>0</v>
      </c>
      <c r="BL278" s="19" t="s">
        <v>155</v>
      </c>
      <c r="BM278" s="191" t="s">
        <v>419</v>
      </c>
    </row>
    <row r="279" s="2" customFormat="1">
      <c r="A279" s="38"/>
      <c r="B279" s="39"/>
      <c r="C279" s="38"/>
      <c r="D279" s="193" t="s">
        <v>157</v>
      </c>
      <c r="E279" s="38"/>
      <c r="F279" s="194" t="s">
        <v>420</v>
      </c>
      <c r="G279" s="38"/>
      <c r="H279" s="38"/>
      <c r="I279" s="195"/>
      <c r="J279" s="38"/>
      <c r="K279" s="38"/>
      <c r="L279" s="39"/>
      <c r="M279" s="196"/>
      <c r="N279" s="197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157</v>
      </c>
      <c r="AU279" s="19" t="s">
        <v>87</v>
      </c>
    </row>
    <row r="280" s="13" customFormat="1">
      <c r="A280" s="13"/>
      <c r="B280" s="198"/>
      <c r="C280" s="13"/>
      <c r="D280" s="199" t="s">
        <v>159</v>
      </c>
      <c r="E280" s="200" t="s">
        <v>1</v>
      </c>
      <c r="F280" s="201" t="s">
        <v>421</v>
      </c>
      <c r="G280" s="13"/>
      <c r="H280" s="202">
        <v>1</v>
      </c>
      <c r="I280" s="203"/>
      <c r="J280" s="13"/>
      <c r="K280" s="13"/>
      <c r="L280" s="198"/>
      <c r="M280" s="204"/>
      <c r="N280" s="205"/>
      <c r="O280" s="205"/>
      <c r="P280" s="205"/>
      <c r="Q280" s="205"/>
      <c r="R280" s="205"/>
      <c r="S280" s="205"/>
      <c r="T280" s="206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00" t="s">
        <v>159</v>
      </c>
      <c r="AU280" s="200" t="s">
        <v>87</v>
      </c>
      <c r="AV280" s="13" t="s">
        <v>87</v>
      </c>
      <c r="AW280" s="13" t="s">
        <v>33</v>
      </c>
      <c r="AX280" s="13" t="s">
        <v>85</v>
      </c>
      <c r="AY280" s="200" t="s">
        <v>148</v>
      </c>
    </row>
    <row r="281" s="12" customFormat="1" ht="22.8" customHeight="1">
      <c r="A281" s="12"/>
      <c r="B281" s="166"/>
      <c r="C281" s="12"/>
      <c r="D281" s="167" t="s">
        <v>77</v>
      </c>
      <c r="E281" s="177" t="s">
        <v>180</v>
      </c>
      <c r="F281" s="177" t="s">
        <v>422</v>
      </c>
      <c r="G281" s="12"/>
      <c r="H281" s="12"/>
      <c r="I281" s="169"/>
      <c r="J281" s="178">
        <f>BK281</f>
        <v>0</v>
      </c>
      <c r="K281" s="12"/>
      <c r="L281" s="166"/>
      <c r="M281" s="171"/>
      <c r="N281" s="172"/>
      <c r="O281" s="172"/>
      <c r="P281" s="173">
        <f>SUM(P282:P301)</f>
        <v>0</v>
      </c>
      <c r="Q281" s="172"/>
      <c r="R281" s="173">
        <f>SUM(R282:R301)</f>
        <v>0</v>
      </c>
      <c r="S281" s="172"/>
      <c r="T281" s="174">
        <f>SUM(T282:T301)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167" t="s">
        <v>85</v>
      </c>
      <c r="AT281" s="175" t="s">
        <v>77</v>
      </c>
      <c r="AU281" s="175" t="s">
        <v>85</v>
      </c>
      <c r="AY281" s="167" t="s">
        <v>148</v>
      </c>
      <c r="BK281" s="176">
        <f>SUM(BK282:BK301)</f>
        <v>0</v>
      </c>
    </row>
    <row r="282" s="2" customFormat="1" ht="21.75" customHeight="1">
      <c r="A282" s="38"/>
      <c r="B282" s="179"/>
      <c r="C282" s="180" t="s">
        <v>423</v>
      </c>
      <c r="D282" s="180" t="s">
        <v>150</v>
      </c>
      <c r="E282" s="181" t="s">
        <v>424</v>
      </c>
      <c r="F282" s="182" t="s">
        <v>425</v>
      </c>
      <c r="G282" s="183" t="s">
        <v>153</v>
      </c>
      <c r="H282" s="184">
        <v>36</v>
      </c>
      <c r="I282" s="185"/>
      <c r="J282" s="186">
        <f>ROUND(I282*H282,2)</f>
        <v>0</v>
      </c>
      <c r="K282" s="182" t="s">
        <v>154</v>
      </c>
      <c r="L282" s="39"/>
      <c r="M282" s="187" t="s">
        <v>1</v>
      </c>
      <c r="N282" s="188" t="s">
        <v>43</v>
      </c>
      <c r="O282" s="77"/>
      <c r="P282" s="189">
        <f>O282*H282</f>
        <v>0</v>
      </c>
      <c r="Q282" s="189">
        <v>0</v>
      </c>
      <c r="R282" s="189">
        <f>Q282*H282</f>
        <v>0</v>
      </c>
      <c r="S282" s="189">
        <v>0</v>
      </c>
      <c r="T282" s="19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1" t="s">
        <v>155</v>
      </c>
      <c r="AT282" s="191" t="s">
        <v>150</v>
      </c>
      <c r="AU282" s="191" t="s">
        <v>87</v>
      </c>
      <c r="AY282" s="19" t="s">
        <v>148</v>
      </c>
      <c r="BE282" s="192">
        <f>IF(N282="základní",J282,0)</f>
        <v>0</v>
      </c>
      <c r="BF282" s="192">
        <f>IF(N282="snížená",J282,0)</f>
        <v>0</v>
      </c>
      <c r="BG282" s="192">
        <f>IF(N282="zákl. přenesená",J282,0)</f>
        <v>0</v>
      </c>
      <c r="BH282" s="192">
        <f>IF(N282="sníž. přenesená",J282,0)</f>
        <v>0</v>
      </c>
      <c r="BI282" s="192">
        <f>IF(N282="nulová",J282,0)</f>
        <v>0</v>
      </c>
      <c r="BJ282" s="19" t="s">
        <v>85</v>
      </c>
      <c r="BK282" s="192">
        <f>ROUND(I282*H282,2)</f>
        <v>0</v>
      </c>
      <c r="BL282" s="19" t="s">
        <v>155</v>
      </c>
      <c r="BM282" s="191" t="s">
        <v>426</v>
      </c>
    </row>
    <row r="283" s="2" customFormat="1">
      <c r="A283" s="38"/>
      <c r="B283" s="39"/>
      <c r="C283" s="38"/>
      <c r="D283" s="193" t="s">
        <v>157</v>
      </c>
      <c r="E283" s="38"/>
      <c r="F283" s="194" t="s">
        <v>427</v>
      </c>
      <c r="G283" s="38"/>
      <c r="H283" s="38"/>
      <c r="I283" s="195"/>
      <c r="J283" s="38"/>
      <c r="K283" s="38"/>
      <c r="L283" s="39"/>
      <c r="M283" s="196"/>
      <c r="N283" s="197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157</v>
      </c>
      <c r="AU283" s="19" t="s">
        <v>87</v>
      </c>
    </row>
    <row r="284" s="13" customFormat="1">
      <c r="A284" s="13"/>
      <c r="B284" s="198"/>
      <c r="C284" s="13"/>
      <c r="D284" s="199" t="s">
        <v>159</v>
      </c>
      <c r="E284" s="200" t="s">
        <v>1</v>
      </c>
      <c r="F284" s="201" t="s">
        <v>160</v>
      </c>
      <c r="G284" s="13"/>
      <c r="H284" s="202">
        <v>16</v>
      </c>
      <c r="I284" s="203"/>
      <c r="J284" s="13"/>
      <c r="K284" s="13"/>
      <c r="L284" s="198"/>
      <c r="M284" s="204"/>
      <c r="N284" s="205"/>
      <c r="O284" s="205"/>
      <c r="P284" s="205"/>
      <c r="Q284" s="205"/>
      <c r="R284" s="205"/>
      <c r="S284" s="205"/>
      <c r="T284" s="206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00" t="s">
        <v>159</v>
      </c>
      <c r="AU284" s="200" t="s">
        <v>87</v>
      </c>
      <c r="AV284" s="13" t="s">
        <v>87</v>
      </c>
      <c r="AW284" s="13" t="s">
        <v>33</v>
      </c>
      <c r="AX284" s="13" t="s">
        <v>78</v>
      </c>
      <c r="AY284" s="200" t="s">
        <v>148</v>
      </c>
    </row>
    <row r="285" s="13" customFormat="1">
      <c r="A285" s="13"/>
      <c r="B285" s="198"/>
      <c r="C285" s="13"/>
      <c r="D285" s="199" t="s">
        <v>159</v>
      </c>
      <c r="E285" s="200" t="s">
        <v>1</v>
      </c>
      <c r="F285" s="201" t="s">
        <v>161</v>
      </c>
      <c r="G285" s="13"/>
      <c r="H285" s="202">
        <v>4</v>
      </c>
      <c r="I285" s="203"/>
      <c r="J285" s="13"/>
      <c r="K285" s="13"/>
      <c r="L285" s="198"/>
      <c r="M285" s="204"/>
      <c r="N285" s="205"/>
      <c r="O285" s="205"/>
      <c r="P285" s="205"/>
      <c r="Q285" s="205"/>
      <c r="R285" s="205"/>
      <c r="S285" s="205"/>
      <c r="T285" s="20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00" t="s">
        <v>159</v>
      </c>
      <c r="AU285" s="200" t="s">
        <v>87</v>
      </c>
      <c r="AV285" s="13" t="s">
        <v>87</v>
      </c>
      <c r="AW285" s="13" t="s">
        <v>33</v>
      </c>
      <c r="AX285" s="13" t="s">
        <v>78</v>
      </c>
      <c r="AY285" s="200" t="s">
        <v>148</v>
      </c>
    </row>
    <row r="286" s="13" customFormat="1">
      <c r="A286" s="13"/>
      <c r="B286" s="198"/>
      <c r="C286" s="13"/>
      <c r="D286" s="199" t="s">
        <v>159</v>
      </c>
      <c r="E286" s="200" t="s">
        <v>1</v>
      </c>
      <c r="F286" s="201" t="s">
        <v>162</v>
      </c>
      <c r="G286" s="13"/>
      <c r="H286" s="202">
        <v>8</v>
      </c>
      <c r="I286" s="203"/>
      <c r="J286" s="13"/>
      <c r="K286" s="13"/>
      <c r="L286" s="198"/>
      <c r="M286" s="204"/>
      <c r="N286" s="205"/>
      <c r="O286" s="205"/>
      <c r="P286" s="205"/>
      <c r="Q286" s="205"/>
      <c r="R286" s="205"/>
      <c r="S286" s="205"/>
      <c r="T286" s="206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00" t="s">
        <v>159</v>
      </c>
      <c r="AU286" s="200" t="s">
        <v>87</v>
      </c>
      <c r="AV286" s="13" t="s">
        <v>87</v>
      </c>
      <c r="AW286" s="13" t="s">
        <v>33</v>
      </c>
      <c r="AX286" s="13" t="s">
        <v>78</v>
      </c>
      <c r="AY286" s="200" t="s">
        <v>148</v>
      </c>
    </row>
    <row r="287" s="13" customFormat="1">
      <c r="A287" s="13"/>
      <c r="B287" s="198"/>
      <c r="C287" s="13"/>
      <c r="D287" s="199" t="s">
        <v>159</v>
      </c>
      <c r="E287" s="200" t="s">
        <v>1</v>
      </c>
      <c r="F287" s="201" t="s">
        <v>163</v>
      </c>
      <c r="G287" s="13"/>
      <c r="H287" s="202">
        <v>8</v>
      </c>
      <c r="I287" s="203"/>
      <c r="J287" s="13"/>
      <c r="K287" s="13"/>
      <c r="L287" s="198"/>
      <c r="M287" s="204"/>
      <c r="N287" s="205"/>
      <c r="O287" s="205"/>
      <c r="P287" s="205"/>
      <c r="Q287" s="205"/>
      <c r="R287" s="205"/>
      <c r="S287" s="205"/>
      <c r="T287" s="206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00" t="s">
        <v>159</v>
      </c>
      <c r="AU287" s="200" t="s">
        <v>87</v>
      </c>
      <c r="AV287" s="13" t="s">
        <v>87</v>
      </c>
      <c r="AW287" s="13" t="s">
        <v>33</v>
      </c>
      <c r="AX287" s="13" t="s">
        <v>78</v>
      </c>
      <c r="AY287" s="200" t="s">
        <v>148</v>
      </c>
    </row>
    <row r="288" s="14" customFormat="1">
      <c r="A288" s="14"/>
      <c r="B288" s="207"/>
      <c r="C288" s="14"/>
      <c r="D288" s="199" t="s">
        <v>159</v>
      </c>
      <c r="E288" s="208" t="s">
        <v>1</v>
      </c>
      <c r="F288" s="209" t="s">
        <v>164</v>
      </c>
      <c r="G288" s="14"/>
      <c r="H288" s="210">
        <v>36</v>
      </c>
      <c r="I288" s="211"/>
      <c r="J288" s="14"/>
      <c r="K288" s="14"/>
      <c r="L288" s="207"/>
      <c r="M288" s="212"/>
      <c r="N288" s="213"/>
      <c r="O288" s="213"/>
      <c r="P288" s="213"/>
      <c r="Q288" s="213"/>
      <c r="R288" s="213"/>
      <c r="S288" s="213"/>
      <c r="T288" s="2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08" t="s">
        <v>159</v>
      </c>
      <c r="AU288" s="208" t="s">
        <v>87</v>
      </c>
      <c r="AV288" s="14" t="s">
        <v>155</v>
      </c>
      <c r="AW288" s="14" t="s">
        <v>33</v>
      </c>
      <c r="AX288" s="14" t="s">
        <v>85</v>
      </c>
      <c r="AY288" s="208" t="s">
        <v>148</v>
      </c>
    </row>
    <row r="289" s="2" customFormat="1" ht="24.15" customHeight="1">
      <c r="A289" s="38"/>
      <c r="B289" s="179"/>
      <c r="C289" s="180" t="s">
        <v>428</v>
      </c>
      <c r="D289" s="180" t="s">
        <v>150</v>
      </c>
      <c r="E289" s="181" t="s">
        <v>429</v>
      </c>
      <c r="F289" s="182" t="s">
        <v>430</v>
      </c>
      <c r="G289" s="183" t="s">
        <v>153</v>
      </c>
      <c r="H289" s="184">
        <v>16</v>
      </c>
      <c r="I289" s="185"/>
      <c r="J289" s="186">
        <f>ROUND(I289*H289,2)</f>
        <v>0</v>
      </c>
      <c r="K289" s="182" t="s">
        <v>154</v>
      </c>
      <c r="L289" s="39"/>
      <c r="M289" s="187" t="s">
        <v>1</v>
      </c>
      <c r="N289" s="188" t="s">
        <v>43</v>
      </c>
      <c r="O289" s="77"/>
      <c r="P289" s="189">
        <f>O289*H289</f>
        <v>0</v>
      </c>
      <c r="Q289" s="189">
        <v>0</v>
      </c>
      <c r="R289" s="189">
        <f>Q289*H289</f>
        <v>0</v>
      </c>
      <c r="S289" s="189">
        <v>0</v>
      </c>
      <c r="T289" s="190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191" t="s">
        <v>155</v>
      </c>
      <c r="AT289" s="191" t="s">
        <v>150</v>
      </c>
      <c r="AU289" s="191" t="s">
        <v>87</v>
      </c>
      <c r="AY289" s="19" t="s">
        <v>148</v>
      </c>
      <c r="BE289" s="192">
        <f>IF(N289="základní",J289,0)</f>
        <v>0</v>
      </c>
      <c r="BF289" s="192">
        <f>IF(N289="snížená",J289,0)</f>
        <v>0</v>
      </c>
      <c r="BG289" s="192">
        <f>IF(N289="zákl. přenesená",J289,0)</f>
        <v>0</v>
      </c>
      <c r="BH289" s="192">
        <f>IF(N289="sníž. přenesená",J289,0)</f>
        <v>0</v>
      </c>
      <c r="BI289" s="192">
        <f>IF(N289="nulová",J289,0)</f>
        <v>0</v>
      </c>
      <c r="BJ289" s="19" t="s">
        <v>85</v>
      </c>
      <c r="BK289" s="192">
        <f>ROUND(I289*H289,2)</f>
        <v>0</v>
      </c>
      <c r="BL289" s="19" t="s">
        <v>155</v>
      </c>
      <c r="BM289" s="191" t="s">
        <v>431</v>
      </c>
    </row>
    <row r="290" s="2" customFormat="1">
      <c r="A290" s="38"/>
      <c r="B290" s="39"/>
      <c r="C290" s="38"/>
      <c r="D290" s="193" t="s">
        <v>157</v>
      </c>
      <c r="E290" s="38"/>
      <c r="F290" s="194" t="s">
        <v>432</v>
      </c>
      <c r="G290" s="38"/>
      <c r="H290" s="38"/>
      <c r="I290" s="195"/>
      <c r="J290" s="38"/>
      <c r="K290" s="38"/>
      <c r="L290" s="39"/>
      <c r="M290" s="196"/>
      <c r="N290" s="197"/>
      <c r="O290" s="77"/>
      <c r="P290" s="77"/>
      <c r="Q290" s="77"/>
      <c r="R290" s="77"/>
      <c r="S290" s="77"/>
      <c r="T290" s="7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9" t="s">
        <v>157</v>
      </c>
      <c r="AU290" s="19" t="s">
        <v>87</v>
      </c>
    </row>
    <row r="291" s="13" customFormat="1">
      <c r="A291" s="13"/>
      <c r="B291" s="198"/>
      <c r="C291" s="13"/>
      <c r="D291" s="199" t="s">
        <v>159</v>
      </c>
      <c r="E291" s="200" t="s">
        <v>1</v>
      </c>
      <c r="F291" s="201" t="s">
        <v>162</v>
      </c>
      <c r="G291" s="13"/>
      <c r="H291" s="202">
        <v>8</v>
      </c>
      <c r="I291" s="203"/>
      <c r="J291" s="13"/>
      <c r="K291" s="13"/>
      <c r="L291" s="198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159</v>
      </c>
      <c r="AU291" s="200" t="s">
        <v>87</v>
      </c>
      <c r="AV291" s="13" t="s">
        <v>87</v>
      </c>
      <c r="AW291" s="13" t="s">
        <v>33</v>
      </c>
      <c r="AX291" s="13" t="s">
        <v>78</v>
      </c>
      <c r="AY291" s="200" t="s">
        <v>148</v>
      </c>
    </row>
    <row r="292" s="13" customFormat="1">
      <c r="A292" s="13"/>
      <c r="B292" s="198"/>
      <c r="C292" s="13"/>
      <c r="D292" s="199" t="s">
        <v>159</v>
      </c>
      <c r="E292" s="200" t="s">
        <v>1</v>
      </c>
      <c r="F292" s="201" t="s">
        <v>163</v>
      </c>
      <c r="G292" s="13"/>
      <c r="H292" s="202">
        <v>8</v>
      </c>
      <c r="I292" s="203"/>
      <c r="J292" s="13"/>
      <c r="K292" s="13"/>
      <c r="L292" s="198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159</v>
      </c>
      <c r="AU292" s="200" t="s">
        <v>87</v>
      </c>
      <c r="AV292" s="13" t="s">
        <v>87</v>
      </c>
      <c r="AW292" s="13" t="s">
        <v>33</v>
      </c>
      <c r="AX292" s="13" t="s">
        <v>78</v>
      </c>
      <c r="AY292" s="200" t="s">
        <v>148</v>
      </c>
    </row>
    <row r="293" s="14" customFormat="1">
      <c r="A293" s="14"/>
      <c r="B293" s="207"/>
      <c r="C293" s="14"/>
      <c r="D293" s="199" t="s">
        <v>159</v>
      </c>
      <c r="E293" s="208" t="s">
        <v>1</v>
      </c>
      <c r="F293" s="209" t="s">
        <v>164</v>
      </c>
      <c r="G293" s="14"/>
      <c r="H293" s="210">
        <v>16</v>
      </c>
      <c r="I293" s="211"/>
      <c r="J293" s="14"/>
      <c r="K293" s="14"/>
      <c r="L293" s="207"/>
      <c r="M293" s="212"/>
      <c r="N293" s="213"/>
      <c r="O293" s="213"/>
      <c r="P293" s="213"/>
      <c r="Q293" s="213"/>
      <c r="R293" s="213"/>
      <c r="S293" s="213"/>
      <c r="T293" s="2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08" t="s">
        <v>159</v>
      </c>
      <c r="AU293" s="208" t="s">
        <v>87</v>
      </c>
      <c r="AV293" s="14" t="s">
        <v>155</v>
      </c>
      <c r="AW293" s="14" t="s">
        <v>33</v>
      </c>
      <c r="AX293" s="14" t="s">
        <v>85</v>
      </c>
      <c r="AY293" s="208" t="s">
        <v>148</v>
      </c>
    </row>
    <row r="294" s="2" customFormat="1" ht="24.15" customHeight="1">
      <c r="A294" s="38"/>
      <c r="B294" s="179"/>
      <c r="C294" s="180" t="s">
        <v>433</v>
      </c>
      <c r="D294" s="180" t="s">
        <v>150</v>
      </c>
      <c r="E294" s="181" t="s">
        <v>434</v>
      </c>
      <c r="F294" s="182" t="s">
        <v>435</v>
      </c>
      <c r="G294" s="183" t="s">
        <v>153</v>
      </c>
      <c r="H294" s="184">
        <v>16</v>
      </c>
      <c r="I294" s="185"/>
      <c r="J294" s="186">
        <f>ROUND(I294*H294,2)</f>
        <v>0</v>
      </c>
      <c r="K294" s="182" t="s">
        <v>154</v>
      </c>
      <c r="L294" s="39"/>
      <c r="M294" s="187" t="s">
        <v>1</v>
      </c>
      <c r="N294" s="188" t="s">
        <v>43</v>
      </c>
      <c r="O294" s="77"/>
      <c r="P294" s="189">
        <f>O294*H294</f>
        <v>0</v>
      </c>
      <c r="Q294" s="189">
        <v>0</v>
      </c>
      <c r="R294" s="189">
        <f>Q294*H294</f>
        <v>0</v>
      </c>
      <c r="S294" s="189">
        <v>0</v>
      </c>
      <c r="T294" s="190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191" t="s">
        <v>155</v>
      </c>
      <c r="AT294" s="191" t="s">
        <v>150</v>
      </c>
      <c r="AU294" s="191" t="s">
        <v>87</v>
      </c>
      <c r="AY294" s="19" t="s">
        <v>148</v>
      </c>
      <c r="BE294" s="192">
        <f>IF(N294="základní",J294,0)</f>
        <v>0</v>
      </c>
      <c r="BF294" s="192">
        <f>IF(N294="snížená",J294,0)</f>
        <v>0</v>
      </c>
      <c r="BG294" s="192">
        <f>IF(N294="zákl. přenesená",J294,0)</f>
        <v>0</v>
      </c>
      <c r="BH294" s="192">
        <f>IF(N294="sníž. přenesená",J294,0)</f>
        <v>0</v>
      </c>
      <c r="BI294" s="192">
        <f>IF(N294="nulová",J294,0)</f>
        <v>0</v>
      </c>
      <c r="BJ294" s="19" t="s">
        <v>85</v>
      </c>
      <c r="BK294" s="192">
        <f>ROUND(I294*H294,2)</f>
        <v>0</v>
      </c>
      <c r="BL294" s="19" t="s">
        <v>155</v>
      </c>
      <c r="BM294" s="191" t="s">
        <v>436</v>
      </c>
    </row>
    <row r="295" s="2" customFormat="1">
      <c r="A295" s="38"/>
      <c r="B295" s="39"/>
      <c r="C295" s="38"/>
      <c r="D295" s="193" t="s">
        <v>157</v>
      </c>
      <c r="E295" s="38"/>
      <c r="F295" s="194" t="s">
        <v>437</v>
      </c>
      <c r="G295" s="38"/>
      <c r="H295" s="38"/>
      <c r="I295" s="195"/>
      <c r="J295" s="38"/>
      <c r="K295" s="38"/>
      <c r="L295" s="39"/>
      <c r="M295" s="196"/>
      <c r="N295" s="197"/>
      <c r="O295" s="77"/>
      <c r="P295" s="77"/>
      <c r="Q295" s="77"/>
      <c r="R295" s="77"/>
      <c r="S295" s="77"/>
      <c r="T295" s="7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9" t="s">
        <v>157</v>
      </c>
      <c r="AU295" s="19" t="s">
        <v>87</v>
      </c>
    </row>
    <row r="296" s="2" customFormat="1" ht="21.75" customHeight="1">
      <c r="A296" s="38"/>
      <c r="B296" s="179"/>
      <c r="C296" s="180" t="s">
        <v>438</v>
      </c>
      <c r="D296" s="180" t="s">
        <v>150</v>
      </c>
      <c r="E296" s="181" t="s">
        <v>439</v>
      </c>
      <c r="F296" s="182" t="s">
        <v>440</v>
      </c>
      <c r="G296" s="183" t="s">
        <v>153</v>
      </c>
      <c r="H296" s="184">
        <v>32</v>
      </c>
      <c r="I296" s="185"/>
      <c r="J296" s="186">
        <f>ROUND(I296*H296,2)</f>
        <v>0</v>
      </c>
      <c r="K296" s="182" t="s">
        <v>154</v>
      </c>
      <c r="L296" s="39"/>
      <c r="M296" s="187" t="s">
        <v>1</v>
      </c>
      <c r="N296" s="188" t="s">
        <v>43</v>
      </c>
      <c r="O296" s="77"/>
      <c r="P296" s="189">
        <f>O296*H296</f>
        <v>0</v>
      </c>
      <c r="Q296" s="189">
        <v>0</v>
      </c>
      <c r="R296" s="189">
        <f>Q296*H296</f>
        <v>0</v>
      </c>
      <c r="S296" s="189">
        <v>0</v>
      </c>
      <c r="T296" s="190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1" t="s">
        <v>155</v>
      </c>
      <c r="AT296" s="191" t="s">
        <v>150</v>
      </c>
      <c r="AU296" s="191" t="s">
        <v>87</v>
      </c>
      <c r="AY296" s="19" t="s">
        <v>148</v>
      </c>
      <c r="BE296" s="192">
        <f>IF(N296="základní",J296,0)</f>
        <v>0</v>
      </c>
      <c r="BF296" s="192">
        <f>IF(N296="snížená",J296,0)</f>
        <v>0</v>
      </c>
      <c r="BG296" s="192">
        <f>IF(N296="zákl. přenesená",J296,0)</f>
        <v>0</v>
      </c>
      <c r="BH296" s="192">
        <f>IF(N296="sníž. přenesená",J296,0)</f>
        <v>0</v>
      </c>
      <c r="BI296" s="192">
        <f>IF(N296="nulová",J296,0)</f>
        <v>0</v>
      </c>
      <c r="BJ296" s="19" t="s">
        <v>85</v>
      </c>
      <c r="BK296" s="192">
        <f>ROUND(I296*H296,2)</f>
        <v>0</v>
      </c>
      <c r="BL296" s="19" t="s">
        <v>155</v>
      </c>
      <c r="BM296" s="191" t="s">
        <v>441</v>
      </c>
    </row>
    <row r="297" s="2" customFormat="1">
      <c r="A297" s="38"/>
      <c r="B297" s="39"/>
      <c r="C297" s="38"/>
      <c r="D297" s="193" t="s">
        <v>157</v>
      </c>
      <c r="E297" s="38"/>
      <c r="F297" s="194" t="s">
        <v>442</v>
      </c>
      <c r="G297" s="38"/>
      <c r="H297" s="38"/>
      <c r="I297" s="195"/>
      <c r="J297" s="38"/>
      <c r="K297" s="38"/>
      <c r="L297" s="39"/>
      <c r="M297" s="196"/>
      <c r="N297" s="197"/>
      <c r="O297" s="77"/>
      <c r="P297" s="77"/>
      <c r="Q297" s="77"/>
      <c r="R297" s="77"/>
      <c r="S297" s="77"/>
      <c r="T297" s="7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9" t="s">
        <v>157</v>
      </c>
      <c r="AU297" s="19" t="s">
        <v>87</v>
      </c>
    </row>
    <row r="298" s="2" customFormat="1" ht="24.15" customHeight="1">
      <c r="A298" s="38"/>
      <c r="B298" s="179"/>
      <c r="C298" s="180" t="s">
        <v>443</v>
      </c>
      <c r="D298" s="180" t="s">
        <v>150</v>
      </c>
      <c r="E298" s="181" t="s">
        <v>444</v>
      </c>
      <c r="F298" s="182" t="s">
        <v>445</v>
      </c>
      <c r="G298" s="183" t="s">
        <v>153</v>
      </c>
      <c r="H298" s="184">
        <v>16</v>
      </c>
      <c r="I298" s="185"/>
      <c r="J298" s="186">
        <f>ROUND(I298*H298,2)</f>
        <v>0</v>
      </c>
      <c r="K298" s="182" t="s">
        <v>154</v>
      </c>
      <c r="L298" s="39"/>
      <c r="M298" s="187" t="s">
        <v>1</v>
      </c>
      <c r="N298" s="188" t="s">
        <v>43</v>
      </c>
      <c r="O298" s="77"/>
      <c r="P298" s="189">
        <f>O298*H298</f>
        <v>0</v>
      </c>
      <c r="Q298" s="189">
        <v>0</v>
      </c>
      <c r="R298" s="189">
        <f>Q298*H298</f>
        <v>0</v>
      </c>
      <c r="S298" s="189">
        <v>0</v>
      </c>
      <c r="T298" s="190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191" t="s">
        <v>155</v>
      </c>
      <c r="AT298" s="191" t="s">
        <v>150</v>
      </c>
      <c r="AU298" s="191" t="s">
        <v>87</v>
      </c>
      <c r="AY298" s="19" t="s">
        <v>148</v>
      </c>
      <c r="BE298" s="192">
        <f>IF(N298="základní",J298,0)</f>
        <v>0</v>
      </c>
      <c r="BF298" s="192">
        <f>IF(N298="snížená",J298,0)</f>
        <v>0</v>
      </c>
      <c r="BG298" s="192">
        <f>IF(N298="zákl. přenesená",J298,0)</f>
        <v>0</v>
      </c>
      <c r="BH298" s="192">
        <f>IF(N298="sníž. přenesená",J298,0)</f>
        <v>0</v>
      </c>
      <c r="BI298" s="192">
        <f>IF(N298="nulová",J298,0)</f>
        <v>0</v>
      </c>
      <c r="BJ298" s="19" t="s">
        <v>85</v>
      </c>
      <c r="BK298" s="192">
        <f>ROUND(I298*H298,2)</f>
        <v>0</v>
      </c>
      <c r="BL298" s="19" t="s">
        <v>155</v>
      </c>
      <c r="BM298" s="191" t="s">
        <v>446</v>
      </c>
    </row>
    <row r="299" s="2" customFormat="1">
      <c r="A299" s="38"/>
      <c r="B299" s="39"/>
      <c r="C299" s="38"/>
      <c r="D299" s="193" t="s">
        <v>157</v>
      </c>
      <c r="E299" s="38"/>
      <c r="F299" s="194" t="s">
        <v>447</v>
      </c>
      <c r="G299" s="38"/>
      <c r="H299" s="38"/>
      <c r="I299" s="195"/>
      <c r="J299" s="38"/>
      <c r="K299" s="38"/>
      <c r="L299" s="39"/>
      <c r="M299" s="196"/>
      <c r="N299" s="197"/>
      <c r="O299" s="77"/>
      <c r="P299" s="77"/>
      <c r="Q299" s="77"/>
      <c r="R299" s="77"/>
      <c r="S299" s="77"/>
      <c r="T299" s="7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9" t="s">
        <v>157</v>
      </c>
      <c r="AU299" s="19" t="s">
        <v>87</v>
      </c>
    </row>
    <row r="300" s="2" customFormat="1" ht="24.15" customHeight="1">
      <c r="A300" s="38"/>
      <c r="B300" s="179"/>
      <c r="C300" s="180" t="s">
        <v>448</v>
      </c>
      <c r="D300" s="180" t="s">
        <v>150</v>
      </c>
      <c r="E300" s="181" t="s">
        <v>449</v>
      </c>
      <c r="F300" s="182" t="s">
        <v>450</v>
      </c>
      <c r="G300" s="183" t="s">
        <v>153</v>
      </c>
      <c r="H300" s="184">
        <v>16</v>
      </c>
      <c r="I300" s="185"/>
      <c r="J300" s="186">
        <f>ROUND(I300*H300,2)</f>
        <v>0</v>
      </c>
      <c r="K300" s="182" t="s">
        <v>154</v>
      </c>
      <c r="L300" s="39"/>
      <c r="M300" s="187" t="s">
        <v>1</v>
      </c>
      <c r="N300" s="188" t="s">
        <v>43</v>
      </c>
      <c r="O300" s="77"/>
      <c r="P300" s="189">
        <f>O300*H300</f>
        <v>0</v>
      </c>
      <c r="Q300" s="189">
        <v>0</v>
      </c>
      <c r="R300" s="189">
        <f>Q300*H300</f>
        <v>0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155</v>
      </c>
      <c r="AT300" s="191" t="s">
        <v>150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451</v>
      </c>
    </row>
    <row r="301" s="2" customFormat="1">
      <c r="A301" s="38"/>
      <c r="B301" s="39"/>
      <c r="C301" s="38"/>
      <c r="D301" s="193" t="s">
        <v>157</v>
      </c>
      <c r="E301" s="38"/>
      <c r="F301" s="194" t="s">
        <v>452</v>
      </c>
      <c r="G301" s="38"/>
      <c r="H301" s="38"/>
      <c r="I301" s="195"/>
      <c r="J301" s="38"/>
      <c r="K301" s="38"/>
      <c r="L301" s="39"/>
      <c r="M301" s="196"/>
      <c r="N301" s="197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157</v>
      </c>
      <c r="AU301" s="19" t="s">
        <v>87</v>
      </c>
    </row>
    <row r="302" s="12" customFormat="1" ht="22.8" customHeight="1">
      <c r="A302" s="12"/>
      <c r="B302" s="166"/>
      <c r="C302" s="12"/>
      <c r="D302" s="167" t="s">
        <v>77</v>
      </c>
      <c r="E302" s="177" t="s">
        <v>199</v>
      </c>
      <c r="F302" s="177" t="s">
        <v>453</v>
      </c>
      <c r="G302" s="12"/>
      <c r="H302" s="12"/>
      <c r="I302" s="169"/>
      <c r="J302" s="178">
        <f>BK302</f>
        <v>0</v>
      </c>
      <c r="K302" s="12"/>
      <c r="L302" s="166"/>
      <c r="M302" s="171"/>
      <c r="N302" s="172"/>
      <c r="O302" s="172"/>
      <c r="P302" s="173">
        <f>SUM(P303:P400)</f>
        <v>0</v>
      </c>
      <c r="Q302" s="172"/>
      <c r="R302" s="173">
        <f>SUM(R303:R400)</f>
        <v>4.1607234999999996</v>
      </c>
      <c r="S302" s="172"/>
      <c r="T302" s="174">
        <f>SUM(T303:T400)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167" t="s">
        <v>85</v>
      </c>
      <c r="AT302" s="175" t="s">
        <v>77</v>
      </c>
      <c r="AU302" s="175" t="s">
        <v>85</v>
      </c>
      <c r="AY302" s="167" t="s">
        <v>148</v>
      </c>
      <c r="BK302" s="176">
        <f>SUM(BK303:BK400)</f>
        <v>0</v>
      </c>
    </row>
    <row r="303" s="2" customFormat="1" ht="24.15" customHeight="1">
      <c r="A303" s="38"/>
      <c r="B303" s="179"/>
      <c r="C303" s="180" t="s">
        <v>454</v>
      </c>
      <c r="D303" s="180" t="s">
        <v>150</v>
      </c>
      <c r="E303" s="181" t="s">
        <v>455</v>
      </c>
      <c r="F303" s="182" t="s">
        <v>456</v>
      </c>
      <c r="G303" s="183" t="s">
        <v>346</v>
      </c>
      <c r="H303" s="184">
        <v>1</v>
      </c>
      <c r="I303" s="185"/>
      <c r="J303" s="186">
        <f>ROUND(I303*H303,2)</f>
        <v>0</v>
      </c>
      <c r="K303" s="182" t="s">
        <v>154</v>
      </c>
      <c r="L303" s="39"/>
      <c r="M303" s="187" t="s">
        <v>1</v>
      </c>
      <c r="N303" s="188" t="s">
        <v>43</v>
      </c>
      <c r="O303" s="77"/>
      <c r="P303" s="189">
        <f>O303*H303</f>
        <v>0</v>
      </c>
      <c r="Q303" s="189">
        <v>0</v>
      </c>
      <c r="R303" s="189">
        <f>Q303*H303</f>
        <v>0</v>
      </c>
      <c r="S303" s="189">
        <v>0</v>
      </c>
      <c r="T303" s="19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91" t="s">
        <v>155</v>
      </c>
      <c r="AT303" s="191" t="s">
        <v>150</v>
      </c>
      <c r="AU303" s="191" t="s">
        <v>87</v>
      </c>
      <c r="AY303" s="19" t="s">
        <v>148</v>
      </c>
      <c r="BE303" s="192">
        <f>IF(N303="základní",J303,0)</f>
        <v>0</v>
      </c>
      <c r="BF303" s="192">
        <f>IF(N303="snížená",J303,0)</f>
        <v>0</v>
      </c>
      <c r="BG303" s="192">
        <f>IF(N303="zákl. přenesená",J303,0)</f>
        <v>0</v>
      </c>
      <c r="BH303" s="192">
        <f>IF(N303="sníž. přenesená",J303,0)</f>
        <v>0</v>
      </c>
      <c r="BI303" s="192">
        <f>IF(N303="nulová",J303,0)</f>
        <v>0</v>
      </c>
      <c r="BJ303" s="19" t="s">
        <v>85</v>
      </c>
      <c r="BK303" s="192">
        <f>ROUND(I303*H303,2)</f>
        <v>0</v>
      </c>
      <c r="BL303" s="19" t="s">
        <v>155</v>
      </c>
      <c r="BM303" s="191" t="s">
        <v>457</v>
      </c>
    </row>
    <row r="304" s="2" customFormat="1">
      <c r="A304" s="38"/>
      <c r="B304" s="39"/>
      <c r="C304" s="38"/>
      <c r="D304" s="193" t="s">
        <v>157</v>
      </c>
      <c r="E304" s="38"/>
      <c r="F304" s="194" t="s">
        <v>458</v>
      </c>
      <c r="G304" s="38"/>
      <c r="H304" s="38"/>
      <c r="I304" s="195"/>
      <c r="J304" s="38"/>
      <c r="K304" s="38"/>
      <c r="L304" s="39"/>
      <c r="M304" s="196"/>
      <c r="N304" s="197"/>
      <c r="O304" s="77"/>
      <c r="P304" s="77"/>
      <c r="Q304" s="77"/>
      <c r="R304" s="77"/>
      <c r="S304" s="77"/>
      <c r="T304" s="7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9" t="s">
        <v>157</v>
      </c>
      <c r="AU304" s="19" t="s">
        <v>87</v>
      </c>
    </row>
    <row r="305" s="2" customFormat="1" ht="24.15" customHeight="1">
      <c r="A305" s="38"/>
      <c r="B305" s="179"/>
      <c r="C305" s="180" t="s">
        <v>459</v>
      </c>
      <c r="D305" s="180" t="s">
        <v>150</v>
      </c>
      <c r="E305" s="181" t="s">
        <v>460</v>
      </c>
      <c r="F305" s="182" t="s">
        <v>461</v>
      </c>
      <c r="G305" s="183" t="s">
        <v>346</v>
      </c>
      <c r="H305" s="184">
        <v>12</v>
      </c>
      <c r="I305" s="185"/>
      <c r="J305" s="186">
        <f>ROUND(I305*H305,2)</f>
        <v>0</v>
      </c>
      <c r="K305" s="182" t="s">
        <v>154</v>
      </c>
      <c r="L305" s="39"/>
      <c r="M305" s="187" t="s">
        <v>1</v>
      </c>
      <c r="N305" s="188" t="s">
        <v>43</v>
      </c>
      <c r="O305" s="77"/>
      <c r="P305" s="189">
        <f>O305*H305</f>
        <v>0</v>
      </c>
      <c r="Q305" s="189">
        <v>0.00167</v>
      </c>
      <c r="R305" s="189">
        <f>Q305*H305</f>
        <v>0.020040000000000002</v>
      </c>
      <c r="S305" s="189">
        <v>0</v>
      </c>
      <c r="T305" s="190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191" t="s">
        <v>155</v>
      </c>
      <c r="AT305" s="191" t="s">
        <v>150</v>
      </c>
      <c r="AU305" s="191" t="s">
        <v>87</v>
      </c>
      <c r="AY305" s="19" t="s">
        <v>148</v>
      </c>
      <c r="BE305" s="192">
        <f>IF(N305="základní",J305,0)</f>
        <v>0</v>
      </c>
      <c r="BF305" s="192">
        <f>IF(N305="snížená",J305,0)</f>
        <v>0</v>
      </c>
      <c r="BG305" s="192">
        <f>IF(N305="zákl. přenesená",J305,0)</f>
        <v>0</v>
      </c>
      <c r="BH305" s="192">
        <f>IF(N305="sníž. přenesená",J305,0)</f>
        <v>0</v>
      </c>
      <c r="BI305" s="192">
        <f>IF(N305="nulová",J305,0)</f>
        <v>0</v>
      </c>
      <c r="BJ305" s="19" t="s">
        <v>85</v>
      </c>
      <c r="BK305" s="192">
        <f>ROUND(I305*H305,2)</f>
        <v>0</v>
      </c>
      <c r="BL305" s="19" t="s">
        <v>155</v>
      </c>
      <c r="BM305" s="191" t="s">
        <v>462</v>
      </c>
    </row>
    <row r="306" s="2" customFormat="1">
      <c r="A306" s="38"/>
      <c r="B306" s="39"/>
      <c r="C306" s="38"/>
      <c r="D306" s="193" t="s">
        <v>157</v>
      </c>
      <c r="E306" s="38"/>
      <c r="F306" s="194" t="s">
        <v>463</v>
      </c>
      <c r="G306" s="38"/>
      <c r="H306" s="38"/>
      <c r="I306" s="195"/>
      <c r="J306" s="38"/>
      <c r="K306" s="38"/>
      <c r="L306" s="39"/>
      <c r="M306" s="196"/>
      <c r="N306" s="197"/>
      <c r="O306" s="77"/>
      <c r="P306" s="77"/>
      <c r="Q306" s="77"/>
      <c r="R306" s="77"/>
      <c r="S306" s="77"/>
      <c r="T306" s="7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9" t="s">
        <v>157</v>
      </c>
      <c r="AU306" s="19" t="s">
        <v>87</v>
      </c>
    </row>
    <row r="307" s="13" customFormat="1">
      <c r="A307" s="13"/>
      <c r="B307" s="198"/>
      <c r="C307" s="13"/>
      <c r="D307" s="199" t="s">
        <v>159</v>
      </c>
      <c r="E307" s="200" t="s">
        <v>1</v>
      </c>
      <c r="F307" s="201" t="s">
        <v>464</v>
      </c>
      <c r="G307" s="13"/>
      <c r="H307" s="202">
        <v>12</v>
      </c>
      <c r="I307" s="203"/>
      <c r="J307" s="13"/>
      <c r="K307" s="13"/>
      <c r="L307" s="198"/>
      <c r="M307" s="204"/>
      <c r="N307" s="205"/>
      <c r="O307" s="205"/>
      <c r="P307" s="205"/>
      <c r="Q307" s="205"/>
      <c r="R307" s="205"/>
      <c r="S307" s="205"/>
      <c r="T307" s="20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00" t="s">
        <v>159</v>
      </c>
      <c r="AU307" s="200" t="s">
        <v>87</v>
      </c>
      <c r="AV307" s="13" t="s">
        <v>87</v>
      </c>
      <c r="AW307" s="13" t="s">
        <v>33</v>
      </c>
      <c r="AX307" s="13" t="s">
        <v>85</v>
      </c>
      <c r="AY307" s="200" t="s">
        <v>148</v>
      </c>
    </row>
    <row r="308" s="2" customFormat="1" ht="21.75" customHeight="1">
      <c r="A308" s="38"/>
      <c r="B308" s="179"/>
      <c r="C308" s="223" t="s">
        <v>465</v>
      </c>
      <c r="D308" s="223" t="s">
        <v>288</v>
      </c>
      <c r="E308" s="224" t="s">
        <v>466</v>
      </c>
      <c r="F308" s="225" t="s">
        <v>467</v>
      </c>
      <c r="G308" s="226" t="s">
        <v>346</v>
      </c>
      <c r="H308" s="227">
        <v>6</v>
      </c>
      <c r="I308" s="228"/>
      <c r="J308" s="229">
        <f>ROUND(I308*H308,2)</f>
        <v>0</v>
      </c>
      <c r="K308" s="225" t="s">
        <v>154</v>
      </c>
      <c r="L308" s="230"/>
      <c r="M308" s="231" t="s">
        <v>1</v>
      </c>
      <c r="N308" s="232" t="s">
        <v>43</v>
      </c>
      <c r="O308" s="77"/>
      <c r="P308" s="189">
        <f>O308*H308</f>
        <v>0</v>
      </c>
      <c r="Q308" s="189">
        <v>0.0035999999999999999</v>
      </c>
      <c r="R308" s="189">
        <f>Q308*H308</f>
        <v>0.021600000000000001</v>
      </c>
      <c r="S308" s="189">
        <v>0</v>
      </c>
      <c r="T308" s="19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1" t="s">
        <v>199</v>
      </c>
      <c r="AT308" s="191" t="s">
        <v>288</v>
      </c>
      <c r="AU308" s="191" t="s">
        <v>87</v>
      </c>
      <c r="AY308" s="19" t="s">
        <v>148</v>
      </c>
      <c r="BE308" s="192">
        <f>IF(N308="základní",J308,0)</f>
        <v>0</v>
      </c>
      <c r="BF308" s="192">
        <f>IF(N308="snížená",J308,0)</f>
        <v>0</v>
      </c>
      <c r="BG308" s="192">
        <f>IF(N308="zákl. přenesená",J308,0)</f>
        <v>0</v>
      </c>
      <c r="BH308" s="192">
        <f>IF(N308="sníž. přenesená",J308,0)</f>
        <v>0</v>
      </c>
      <c r="BI308" s="192">
        <f>IF(N308="nulová",J308,0)</f>
        <v>0</v>
      </c>
      <c r="BJ308" s="19" t="s">
        <v>85</v>
      </c>
      <c r="BK308" s="192">
        <f>ROUND(I308*H308,2)</f>
        <v>0</v>
      </c>
      <c r="BL308" s="19" t="s">
        <v>155</v>
      </c>
      <c r="BM308" s="191" t="s">
        <v>468</v>
      </c>
    </row>
    <row r="309" s="2" customFormat="1" ht="24.15" customHeight="1">
      <c r="A309" s="38"/>
      <c r="B309" s="179"/>
      <c r="C309" s="223" t="s">
        <v>469</v>
      </c>
      <c r="D309" s="223" t="s">
        <v>288</v>
      </c>
      <c r="E309" s="224" t="s">
        <v>470</v>
      </c>
      <c r="F309" s="225" t="s">
        <v>471</v>
      </c>
      <c r="G309" s="226" t="s">
        <v>346</v>
      </c>
      <c r="H309" s="227">
        <v>1</v>
      </c>
      <c r="I309" s="228"/>
      <c r="J309" s="229">
        <f>ROUND(I309*H309,2)</f>
        <v>0</v>
      </c>
      <c r="K309" s="225" t="s">
        <v>154</v>
      </c>
      <c r="L309" s="230"/>
      <c r="M309" s="231" t="s">
        <v>1</v>
      </c>
      <c r="N309" s="232" t="s">
        <v>43</v>
      </c>
      <c r="O309" s="77"/>
      <c r="P309" s="189">
        <f>O309*H309</f>
        <v>0</v>
      </c>
      <c r="Q309" s="189">
        <v>0.0040000000000000001</v>
      </c>
      <c r="R309" s="189">
        <f>Q309*H309</f>
        <v>0.0040000000000000001</v>
      </c>
      <c r="S309" s="189">
        <v>0</v>
      </c>
      <c r="T309" s="190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191" t="s">
        <v>199</v>
      </c>
      <c r="AT309" s="191" t="s">
        <v>288</v>
      </c>
      <c r="AU309" s="191" t="s">
        <v>87</v>
      </c>
      <c r="AY309" s="19" t="s">
        <v>148</v>
      </c>
      <c r="BE309" s="192">
        <f>IF(N309="základní",J309,0)</f>
        <v>0</v>
      </c>
      <c r="BF309" s="192">
        <f>IF(N309="snížená",J309,0)</f>
        <v>0</v>
      </c>
      <c r="BG309" s="192">
        <f>IF(N309="zákl. přenesená",J309,0)</f>
        <v>0</v>
      </c>
      <c r="BH309" s="192">
        <f>IF(N309="sníž. přenesená",J309,0)</f>
        <v>0</v>
      </c>
      <c r="BI309" s="192">
        <f>IF(N309="nulová",J309,0)</f>
        <v>0</v>
      </c>
      <c r="BJ309" s="19" t="s">
        <v>85</v>
      </c>
      <c r="BK309" s="192">
        <f>ROUND(I309*H309,2)</f>
        <v>0</v>
      </c>
      <c r="BL309" s="19" t="s">
        <v>155</v>
      </c>
      <c r="BM309" s="191" t="s">
        <v>472</v>
      </c>
    </row>
    <row r="310" s="2" customFormat="1" ht="24.15" customHeight="1">
      <c r="A310" s="38"/>
      <c r="B310" s="179"/>
      <c r="C310" s="223" t="s">
        <v>473</v>
      </c>
      <c r="D310" s="223" t="s">
        <v>288</v>
      </c>
      <c r="E310" s="224" t="s">
        <v>474</v>
      </c>
      <c r="F310" s="225" t="s">
        <v>475</v>
      </c>
      <c r="G310" s="226" t="s">
        <v>346</v>
      </c>
      <c r="H310" s="227">
        <v>3</v>
      </c>
      <c r="I310" s="228"/>
      <c r="J310" s="229">
        <f>ROUND(I310*H310,2)</f>
        <v>0</v>
      </c>
      <c r="K310" s="225" t="s">
        <v>154</v>
      </c>
      <c r="L310" s="230"/>
      <c r="M310" s="231" t="s">
        <v>1</v>
      </c>
      <c r="N310" s="232" t="s">
        <v>43</v>
      </c>
      <c r="O310" s="77"/>
      <c r="P310" s="189">
        <f>O310*H310</f>
        <v>0</v>
      </c>
      <c r="Q310" s="189">
        <v>0.012200000000000001</v>
      </c>
      <c r="R310" s="189">
        <f>Q310*H310</f>
        <v>0.036600000000000001</v>
      </c>
      <c r="S310" s="189">
        <v>0</v>
      </c>
      <c r="T310" s="190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1" t="s">
        <v>199</v>
      </c>
      <c r="AT310" s="191" t="s">
        <v>288</v>
      </c>
      <c r="AU310" s="191" t="s">
        <v>87</v>
      </c>
      <c r="AY310" s="19" t="s">
        <v>148</v>
      </c>
      <c r="BE310" s="192">
        <f>IF(N310="základní",J310,0)</f>
        <v>0</v>
      </c>
      <c r="BF310" s="192">
        <f>IF(N310="snížená",J310,0)</f>
        <v>0</v>
      </c>
      <c r="BG310" s="192">
        <f>IF(N310="zákl. přenesená",J310,0)</f>
        <v>0</v>
      </c>
      <c r="BH310" s="192">
        <f>IF(N310="sníž. přenesená",J310,0)</f>
        <v>0</v>
      </c>
      <c r="BI310" s="192">
        <f>IF(N310="nulová",J310,0)</f>
        <v>0</v>
      </c>
      <c r="BJ310" s="19" t="s">
        <v>85</v>
      </c>
      <c r="BK310" s="192">
        <f>ROUND(I310*H310,2)</f>
        <v>0</v>
      </c>
      <c r="BL310" s="19" t="s">
        <v>155</v>
      </c>
      <c r="BM310" s="191" t="s">
        <v>476</v>
      </c>
    </row>
    <row r="311" s="2" customFormat="1" ht="24.15" customHeight="1">
      <c r="A311" s="38"/>
      <c r="B311" s="179"/>
      <c r="C311" s="223" t="s">
        <v>477</v>
      </c>
      <c r="D311" s="223" t="s">
        <v>288</v>
      </c>
      <c r="E311" s="224" t="s">
        <v>478</v>
      </c>
      <c r="F311" s="225" t="s">
        <v>479</v>
      </c>
      <c r="G311" s="226" t="s">
        <v>346</v>
      </c>
      <c r="H311" s="227">
        <v>2</v>
      </c>
      <c r="I311" s="228"/>
      <c r="J311" s="229">
        <f>ROUND(I311*H311,2)</f>
        <v>0</v>
      </c>
      <c r="K311" s="225" t="s">
        <v>154</v>
      </c>
      <c r="L311" s="230"/>
      <c r="M311" s="231" t="s">
        <v>1</v>
      </c>
      <c r="N311" s="232" t="s">
        <v>43</v>
      </c>
      <c r="O311" s="77"/>
      <c r="P311" s="189">
        <f>O311*H311</f>
        <v>0</v>
      </c>
      <c r="Q311" s="189">
        <v>0.0079000000000000008</v>
      </c>
      <c r="R311" s="189">
        <f>Q311*H311</f>
        <v>0.015800000000000002</v>
      </c>
      <c r="S311" s="189">
        <v>0</v>
      </c>
      <c r="T311" s="190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191" t="s">
        <v>199</v>
      </c>
      <c r="AT311" s="191" t="s">
        <v>288</v>
      </c>
      <c r="AU311" s="191" t="s">
        <v>87</v>
      </c>
      <c r="AY311" s="19" t="s">
        <v>148</v>
      </c>
      <c r="BE311" s="192">
        <f>IF(N311="základní",J311,0)</f>
        <v>0</v>
      </c>
      <c r="BF311" s="192">
        <f>IF(N311="snížená",J311,0)</f>
        <v>0</v>
      </c>
      <c r="BG311" s="192">
        <f>IF(N311="zákl. přenesená",J311,0)</f>
        <v>0</v>
      </c>
      <c r="BH311" s="192">
        <f>IF(N311="sníž. přenesená",J311,0)</f>
        <v>0</v>
      </c>
      <c r="BI311" s="192">
        <f>IF(N311="nulová",J311,0)</f>
        <v>0</v>
      </c>
      <c r="BJ311" s="19" t="s">
        <v>85</v>
      </c>
      <c r="BK311" s="192">
        <f>ROUND(I311*H311,2)</f>
        <v>0</v>
      </c>
      <c r="BL311" s="19" t="s">
        <v>155</v>
      </c>
      <c r="BM311" s="191" t="s">
        <v>480</v>
      </c>
    </row>
    <row r="312" s="13" customFormat="1">
      <c r="A312" s="13"/>
      <c r="B312" s="198"/>
      <c r="C312" s="13"/>
      <c r="D312" s="199" t="s">
        <v>159</v>
      </c>
      <c r="E312" s="200" t="s">
        <v>1</v>
      </c>
      <c r="F312" s="201" t="s">
        <v>349</v>
      </c>
      <c r="G312" s="13"/>
      <c r="H312" s="202">
        <v>2</v>
      </c>
      <c r="I312" s="203"/>
      <c r="J312" s="13"/>
      <c r="K312" s="13"/>
      <c r="L312" s="198"/>
      <c r="M312" s="204"/>
      <c r="N312" s="205"/>
      <c r="O312" s="205"/>
      <c r="P312" s="205"/>
      <c r="Q312" s="205"/>
      <c r="R312" s="205"/>
      <c r="S312" s="205"/>
      <c r="T312" s="20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00" t="s">
        <v>159</v>
      </c>
      <c r="AU312" s="200" t="s">
        <v>87</v>
      </c>
      <c r="AV312" s="13" t="s">
        <v>87</v>
      </c>
      <c r="AW312" s="13" t="s">
        <v>33</v>
      </c>
      <c r="AX312" s="13" t="s">
        <v>85</v>
      </c>
      <c r="AY312" s="200" t="s">
        <v>148</v>
      </c>
    </row>
    <row r="313" s="2" customFormat="1" ht="24.15" customHeight="1">
      <c r="A313" s="38"/>
      <c r="B313" s="179"/>
      <c r="C313" s="180" t="s">
        <v>481</v>
      </c>
      <c r="D313" s="180" t="s">
        <v>150</v>
      </c>
      <c r="E313" s="181" t="s">
        <v>482</v>
      </c>
      <c r="F313" s="182" t="s">
        <v>483</v>
      </c>
      <c r="G313" s="183" t="s">
        <v>346</v>
      </c>
      <c r="H313" s="184">
        <v>5</v>
      </c>
      <c r="I313" s="185"/>
      <c r="J313" s="186">
        <f>ROUND(I313*H313,2)</f>
        <v>0</v>
      </c>
      <c r="K313" s="182" t="s">
        <v>154</v>
      </c>
      <c r="L313" s="39"/>
      <c r="M313" s="187" t="s">
        <v>1</v>
      </c>
      <c r="N313" s="188" t="s">
        <v>43</v>
      </c>
      <c r="O313" s="77"/>
      <c r="P313" s="189">
        <f>O313*H313</f>
        <v>0</v>
      </c>
      <c r="Q313" s="189">
        <v>0</v>
      </c>
      <c r="R313" s="189">
        <f>Q313*H313</f>
        <v>0</v>
      </c>
      <c r="S313" s="189">
        <v>0</v>
      </c>
      <c r="T313" s="19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191" t="s">
        <v>155</v>
      </c>
      <c r="AT313" s="191" t="s">
        <v>150</v>
      </c>
      <c r="AU313" s="191" t="s">
        <v>87</v>
      </c>
      <c r="AY313" s="19" t="s">
        <v>148</v>
      </c>
      <c r="BE313" s="192">
        <f>IF(N313="základní",J313,0)</f>
        <v>0</v>
      </c>
      <c r="BF313" s="192">
        <f>IF(N313="snížená",J313,0)</f>
        <v>0</v>
      </c>
      <c r="BG313" s="192">
        <f>IF(N313="zákl. přenesená",J313,0)</f>
        <v>0</v>
      </c>
      <c r="BH313" s="192">
        <f>IF(N313="sníž. přenesená",J313,0)</f>
        <v>0</v>
      </c>
      <c r="BI313" s="192">
        <f>IF(N313="nulová",J313,0)</f>
        <v>0</v>
      </c>
      <c r="BJ313" s="19" t="s">
        <v>85</v>
      </c>
      <c r="BK313" s="192">
        <f>ROUND(I313*H313,2)</f>
        <v>0</v>
      </c>
      <c r="BL313" s="19" t="s">
        <v>155</v>
      </c>
      <c r="BM313" s="191" t="s">
        <v>484</v>
      </c>
    </row>
    <row r="314" s="2" customFormat="1">
      <c r="A314" s="38"/>
      <c r="B314" s="39"/>
      <c r="C314" s="38"/>
      <c r="D314" s="193" t="s">
        <v>157</v>
      </c>
      <c r="E314" s="38"/>
      <c r="F314" s="194" t="s">
        <v>485</v>
      </c>
      <c r="G314" s="38"/>
      <c r="H314" s="38"/>
      <c r="I314" s="195"/>
      <c r="J314" s="38"/>
      <c r="K314" s="38"/>
      <c r="L314" s="39"/>
      <c r="M314" s="196"/>
      <c r="N314" s="197"/>
      <c r="O314" s="77"/>
      <c r="P314" s="77"/>
      <c r="Q314" s="77"/>
      <c r="R314" s="77"/>
      <c r="S314" s="77"/>
      <c r="T314" s="7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9" t="s">
        <v>157</v>
      </c>
      <c r="AU314" s="19" t="s">
        <v>87</v>
      </c>
    </row>
    <row r="315" s="13" customFormat="1">
      <c r="A315" s="13"/>
      <c r="B315" s="198"/>
      <c r="C315" s="13"/>
      <c r="D315" s="199" t="s">
        <v>159</v>
      </c>
      <c r="E315" s="200" t="s">
        <v>1</v>
      </c>
      <c r="F315" s="201" t="s">
        <v>486</v>
      </c>
      <c r="G315" s="13"/>
      <c r="H315" s="202">
        <v>5</v>
      </c>
      <c r="I315" s="203"/>
      <c r="J315" s="13"/>
      <c r="K315" s="13"/>
      <c r="L315" s="198"/>
      <c r="M315" s="204"/>
      <c r="N315" s="205"/>
      <c r="O315" s="205"/>
      <c r="P315" s="205"/>
      <c r="Q315" s="205"/>
      <c r="R315" s="205"/>
      <c r="S315" s="205"/>
      <c r="T315" s="206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00" t="s">
        <v>159</v>
      </c>
      <c r="AU315" s="200" t="s">
        <v>87</v>
      </c>
      <c r="AV315" s="13" t="s">
        <v>87</v>
      </c>
      <c r="AW315" s="13" t="s">
        <v>33</v>
      </c>
      <c r="AX315" s="13" t="s">
        <v>78</v>
      </c>
      <c r="AY315" s="200" t="s">
        <v>148</v>
      </c>
    </row>
    <row r="316" s="14" customFormat="1">
      <c r="A316" s="14"/>
      <c r="B316" s="207"/>
      <c r="C316" s="14"/>
      <c r="D316" s="199" t="s">
        <v>159</v>
      </c>
      <c r="E316" s="208" t="s">
        <v>1</v>
      </c>
      <c r="F316" s="209" t="s">
        <v>164</v>
      </c>
      <c r="G316" s="14"/>
      <c r="H316" s="210">
        <v>5</v>
      </c>
      <c r="I316" s="211"/>
      <c r="J316" s="14"/>
      <c r="K316" s="14"/>
      <c r="L316" s="207"/>
      <c r="M316" s="212"/>
      <c r="N316" s="213"/>
      <c r="O316" s="213"/>
      <c r="P316" s="213"/>
      <c r="Q316" s="213"/>
      <c r="R316" s="213"/>
      <c r="S316" s="213"/>
      <c r="T316" s="2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08" t="s">
        <v>159</v>
      </c>
      <c r="AU316" s="208" t="s">
        <v>87</v>
      </c>
      <c r="AV316" s="14" t="s">
        <v>155</v>
      </c>
      <c r="AW316" s="14" t="s">
        <v>33</v>
      </c>
      <c r="AX316" s="14" t="s">
        <v>85</v>
      </c>
      <c r="AY316" s="208" t="s">
        <v>148</v>
      </c>
    </row>
    <row r="317" s="2" customFormat="1" ht="24.15" customHeight="1">
      <c r="A317" s="38"/>
      <c r="B317" s="179"/>
      <c r="C317" s="180" t="s">
        <v>487</v>
      </c>
      <c r="D317" s="180" t="s">
        <v>150</v>
      </c>
      <c r="E317" s="181" t="s">
        <v>488</v>
      </c>
      <c r="F317" s="182" t="s">
        <v>489</v>
      </c>
      <c r="G317" s="183" t="s">
        <v>346</v>
      </c>
      <c r="H317" s="184">
        <v>3</v>
      </c>
      <c r="I317" s="185"/>
      <c r="J317" s="186">
        <f>ROUND(I317*H317,2)</f>
        <v>0</v>
      </c>
      <c r="K317" s="182" t="s">
        <v>154</v>
      </c>
      <c r="L317" s="39"/>
      <c r="M317" s="187" t="s">
        <v>1</v>
      </c>
      <c r="N317" s="188" t="s">
        <v>43</v>
      </c>
      <c r="O317" s="77"/>
      <c r="P317" s="189">
        <f>O317*H317</f>
        <v>0</v>
      </c>
      <c r="Q317" s="189">
        <v>0.0017099999999999999</v>
      </c>
      <c r="R317" s="189">
        <f>Q317*H317</f>
        <v>0.00513</v>
      </c>
      <c r="S317" s="189">
        <v>0</v>
      </c>
      <c r="T317" s="190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191" t="s">
        <v>155</v>
      </c>
      <c r="AT317" s="191" t="s">
        <v>150</v>
      </c>
      <c r="AU317" s="191" t="s">
        <v>87</v>
      </c>
      <c r="AY317" s="19" t="s">
        <v>148</v>
      </c>
      <c r="BE317" s="192">
        <f>IF(N317="základní",J317,0)</f>
        <v>0</v>
      </c>
      <c r="BF317" s="192">
        <f>IF(N317="snížená",J317,0)</f>
        <v>0</v>
      </c>
      <c r="BG317" s="192">
        <f>IF(N317="zákl. přenesená",J317,0)</f>
        <v>0</v>
      </c>
      <c r="BH317" s="192">
        <f>IF(N317="sníž. přenesená",J317,0)</f>
        <v>0</v>
      </c>
      <c r="BI317" s="192">
        <f>IF(N317="nulová",J317,0)</f>
        <v>0</v>
      </c>
      <c r="BJ317" s="19" t="s">
        <v>85</v>
      </c>
      <c r="BK317" s="192">
        <f>ROUND(I317*H317,2)</f>
        <v>0</v>
      </c>
      <c r="BL317" s="19" t="s">
        <v>155</v>
      </c>
      <c r="BM317" s="191" t="s">
        <v>490</v>
      </c>
    </row>
    <row r="318" s="2" customFormat="1">
      <c r="A318" s="38"/>
      <c r="B318" s="39"/>
      <c r="C318" s="38"/>
      <c r="D318" s="193" t="s">
        <v>157</v>
      </c>
      <c r="E318" s="38"/>
      <c r="F318" s="194" t="s">
        <v>491</v>
      </c>
      <c r="G318" s="38"/>
      <c r="H318" s="38"/>
      <c r="I318" s="195"/>
      <c r="J318" s="38"/>
      <c r="K318" s="38"/>
      <c r="L318" s="39"/>
      <c r="M318" s="196"/>
      <c r="N318" s="197"/>
      <c r="O318" s="77"/>
      <c r="P318" s="77"/>
      <c r="Q318" s="77"/>
      <c r="R318" s="77"/>
      <c r="S318" s="77"/>
      <c r="T318" s="7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9" t="s">
        <v>157</v>
      </c>
      <c r="AU318" s="19" t="s">
        <v>87</v>
      </c>
    </row>
    <row r="319" s="2" customFormat="1" ht="24.15" customHeight="1">
      <c r="A319" s="38"/>
      <c r="B319" s="179"/>
      <c r="C319" s="223" t="s">
        <v>492</v>
      </c>
      <c r="D319" s="223" t="s">
        <v>288</v>
      </c>
      <c r="E319" s="224" t="s">
        <v>493</v>
      </c>
      <c r="F319" s="225" t="s">
        <v>494</v>
      </c>
      <c r="G319" s="226" t="s">
        <v>346</v>
      </c>
      <c r="H319" s="227">
        <v>3</v>
      </c>
      <c r="I319" s="228"/>
      <c r="J319" s="229">
        <f>ROUND(I319*H319,2)</f>
        <v>0</v>
      </c>
      <c r="K319" s="225" t="s">
        <v>154</v>
      </c>
      <c r="L319" s="230"/>
      <c r="M319" s="231" t="s">
        <v>1</v>
      </c>
      <c r="N319" s="232" t="s">
        <v>43</v>
      </c>
      <c r="O319" s="77"/>
      <c r="P319" s="189">
        <f>O319*H319</f>
        <v>0</v>
      </c>
      <c r="Q319" s="189">
        <v>0.0149</v>
      </c>
      <c r="R319" s="189">
        <f>Q319*H319</f>
        <v>0.044700000000000004</v>
      </c>
      <c r="S319" s="189">
        <v>0</v>
      </c>
      <c r="T319" s="190">
        <f>S319*H319</f>
        <v>0</v>
      </c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R319" s="191" t="s">
        <v>199</v>
      </c>
      <c r="AT319" s="191" t="s">
        <v>288</v>
      </c>
      <c r="AU319" s="191" t="s">
        <v>87</v>
      </c>
      <c r="AY319" s="19" t="s">
        <v>148</v>
      </c>
      <c r="BE319" s="192">
        <f>IF(N319="základní",J319,0)</f>
        <v>0</v>
      </c>
      <c r="BF319" s="192">
        <f>IF(N319="snížená",J319,0)</f>
        <v>0</v>
      </c>
      <c r="BG319" s="192">
        <f>IF(N319="zákl. přenesená",J319,0)</f>
        <v>0</v>
      </c>
      <c r="BH319" s="192">
        <f>IF(N319="sníž. přenesená",J319,0)</f>
        <v>0</v>
      </c>
      <c r="BI319" s="192">
        <f>IF(N319="nulová",J319,0)</f>
        <v>0</v>
      </c>
      <c r="BJ319" s="19" t="s">
        <v>85</v>
      </c>
      <c r="BK319" s="192">
        <f>ROUND(I319*H319,2)</f>
        <v>0</v>
      </c>
      <c r="BL319" s="19" t="s">
        <v>155</v>
      </c>
      <c r="BM319" s="191" t="s">
        <v>495</v>
      </c>
    </row>
    <row r="320" s="2" customFormat="1" ht="24.15" customHeight="1">
      <c r="A320" s="38"/>
      <c r="B320" s="179"/>
      <c r="C320" s="180" t="s">
        <v>496</v>
      </c>
      <c r="D320" s="180" t="s">
        <v>150</v>
      </c>
      <c r="E320" s="181" t="s">
        <v>497</v>
      </c>
      <c r="F320" s="182" t="s">
        <v>498</v>
      </c>
      <c r="G320" s="183" t="s">
        <v>346</v>
      </c>
      <c r="H320" s="184">
        <v>1</v>
      </c>
      <c r="I320" s="185"/>
      <c r="J320" s="186">
        <f>ROUND(I320*H320,2)</f>
        <v>0</v>
      </c>
      <c r="K320" s="182" t="s">
        <v>154</v>
      </c>
      <c r="L320" s="39"/>
      <c r="M320" s="187" t="s">
        <v>1</v>
      </c>
      <c r="N320" s="188" t="s">
        <v>43</v>
      </c>
      <c r="O320" s="77"/>
      <c r="P320" s="189">
        <f>O320*H320</f>
        <v>0</v>
      </c>
      <c r="Q320" s="189">
        <v>0</v>
      </c>
      <c r="R320" s="189">
        <f>Q320*H320</f>
        <v>0</v>
      </c>
      <c r="S320" s="189">
        <v>0</v>
      </c>
      <c r="T320" s="190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191" t="s">
        <v>155</v>
      </c>
      <c r="AT320" s="191" t="s">
        <v>150</v>
      </c>
      <c r="AU320" s="191" t="s">
        <v>87</v>
      </c>
      <c r="AY320" s="19" t="s">
        <v>148</v>
      </c>
      <c r="BE320" s="192">
        <f>IF(N320="základní",J320,0)</f>
        <v>0</v>
      </c>
      <c r="BF320" s="192">
        <f>IF(N320="snížená",J320,0)</f>
        <v>0</v>
      </c>
      <c r="BG320" s="192">
        <f>IF(N320="zákl. přenesená",J320,0)</f>
        <v>0</v>
      </c>
      <c r="BH320" s="192">
        <f>IF(N320="sníž. přenesená",J320,0)</f>
        <v>0</v>
      </c>
      <c r="BI320" s="192">
        <f>IF(N320="nulová",J320,0)</f>
        <v>0</v>
      </c>
      <c r="BJ320" s="19" t="s">
        <v>85</v>
      </c>
      <c r="BK320" s="192">
        <f>ROUND(I320*H320,2)</f>
        <v>0</v>
      </c>
      <c r="BL320" s="19" t="s">
        <v>155</v>
      </c>
      <c r="BM320" s="191" t="s">
        <v>499</v>
      </c>
    </row>
    <row r="321" s="2" customFormat="1">
      <c r="A321" s="38"/>
      <c r="B321" s="39"/>
      <c r="C321" s="38"/>
      <c r="D321" s="193" t="s">
        <v>157</v>
      </c>
      <c r="E321" s="38"/>
      <c r="F321" s="194" t="s">
        <v>500</v>
      </c>
      <c r="G321" s="38"/>
      <c r="H321" s="38"/>
      <c r="I321" s="195"/>
      <c r="J321" s="38"/>
      <c r="K321" s="38"/>
      <c r="L321" s="39"/>
      <c r="M321" s="196"/>
      <c r="N321" s="197"/>
      <c r="O321" s="77"/>
      <c r="P321" s="77"/>
      <c r="Q321" s="77"/>
      <c r="R321" s="77"/>
      <c r="S321" s="77"/>
      <c r="T321" s="7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9" t="s">
        <v>157</v>
      </c>
      <c r="AU321" s="19" t="s">
        <v>87</v>
      </c>
    </row>
    <row r="322" s="13" customFormat="1">
      <c r="A322" s="13"/>
      <c r="B322" s="198"/>
      <c r="C322" s="13"/>
      <c r="D322" s="199" t="s">
        <v>159</v>
      </c>
      <c r="E322" s="200" t="s">
        <v>1</v>
      </c>
      <c r="F322" s="201" t="s">
        <v>421</v>
      </c>
      <c r="G322" s="13"/>
      <c r="H322" s="202">
        <v>1</v>
      </c>
      <c r="I322" s="203"/>
      <c r="J322" s="13"/>
      <c r="K322" s="13"/>
      <c r="L322" s="198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159</v>
      </c>
      <c r="AU322" s="200" t="s">
        <v>87</v>
      </c>
      <c r="AV322" s="13" t="s">
        <v>87</v>
      </c>
      <c r="AW322" s="13" t="s">
        <v>33</v>
      </c>
      <c r="AX322" s="13" t="s">
        <v>78</v>
      </c>
      <c r="AY322" s="200" t="s">
        <v>148</v>
      </c>
    </row>
    <row r="323" s="14" customFormat="1">
      <c r="A323" s="14"/>
      <c r="B323" s="207"/>
      <c r="C323" s="14"/>
      <c r="D323" s="199" t="s">
        <v>159</v>
      </c>
      <c r="E323" s="208" t="s">
        <v>1</v>
      </c>
      <c r="F323" s="209" t="s">
        <v>164</v>
      </c>
      <c r="G323" s="14"/>
      <c r="H323" s="210">
        <v>1</v>
      </c>
      <c r="I323" s="211"/>
      <c r="J323" s="14"/>
      <c r="K323" s="14"/>
      <c r="L323" s="207"/>
      <c r="M323" s="212"/>
      <c r="N323" s="213"/>
      <c r="O323" s="213"/>
      <c r="P323" s="213"/>
      <c r="Q323" s="213"/>
      <c r="R323" s="213"/>
      <c r="S323" s="213"/>
      <c r="T323" s="2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08" t="s">
        <v>159</v>
      </c>
      <c r="AU323" s="208" t="s">
        <v>87</v>
      </c>
      <c r="AV323" s="14" t="s">
        <v>155</v>
      </c>
      <c r="AW323" s="14" t="s">
        <v>33</v>
      </c>
      <c r="AX323" s="14" t="s">
        <v>85</v>
      </c>
      <c r="AY323" s="208" t="s">
        <v>148</v>
      </c>
    </row>
    <row r="324" s="2" customFormat="1" ht="24.15" customHeight="1">
      <c r="A324" s="38"/>
      <c r="B324" s="179"/>
      <c r="C324" s="180" t="s">
        <v>501</v>
      </c>
      <c r="D324" s="180" t="s">
        <v>150</v>
      </c>
      <c r="E324" s="181" t="s">
        <v>502</v>
      </c>
      <c r="F324" s="182" t="s">
        <v>503</v>
      </c>
      <c r="G324" s="183" t="s">
        <v>346</v>
      </c>
      <c r="H324" s="184">
        <v>3</v>
      </c>
      <c r="I324" s="185"/>
      <c r="J324" s="186">
        <f>ROUND(I324*H324,2)</f>
        <v>0</v>
      </c>
      <c r="K324" s="182" t="s">
        <v>154</v>
      </c>
      <c r="L324" s="39"/>
      <c r="M324" s="187" t="s">
        <v>1</v>
      </c>
      <c r="N324" s="188" t="s">
        <v>43</v>
      </c>
      <c r="O324" s="77"/>
      <c r="P324" s="189">
        <f>O324*H324</f>
        <v>0</v>
      </c>
      <c r="Q324" s="189">
        <v>0.00282</v>
      </c>
      <c r="R324" s="189">
        <f>Q324*H324</f>
        <v>0.0084600000000000005</v>
      </c>
      <c r="S324" s="189">
        <v>0</v>
      </c>
      <c r="T324" s="19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191" t="s">
        <v>155</v>
      </c>
      <c r="AT324" s="191" t="s">
        <v>150</v>
      </c>
      <c r="AU324" s="191" t="s">
        <v>87</v>
      </c>
      <c r="AY324" s="19" t="s">
        <v>148</v>
      </c>
      <c r="BE324" s="192">
        <f>IF(N324="základní",J324,0)</f>
        <v>0</v>
      </c>
      <c r="BF324" s="192">
        <f>IF(N324="snížená",J324,0)</f>
        <v>0</v>
      </c>
      <c r="BG324" s="192">
        <f>IF(N324="zákl. přenesená",J324,0)</f>
        <v>0</v>
      </c>
      <c r="BH324" s="192">
        <f>IF(N324="sníž. přenesená",J324,0)</f>
        <v>0</v>
      </c>
      <c r="BI324" s="192">
        <f>IF(N324="nulová",J324,0)</f>
        <v>0</v>
      </c>
      <c r="BJ324" s="19" t="s">
        <v>85</v>
      </c>
      <c r="BK324" s="192">
        <f>ROUND(I324*H324,2)</f>
        <v>0</v>
      </c>
      <c r="BL324" s="19" t="s">
        <v>155</v>
      </c>
      <c r="BM324" s="191" t="s">
        <v>504</v>
      </c>
    </row>
    <row r="325" s="2" customFormat="1">
      <c r="A325" s="38"/>
      <c r="B325" s="39"/>
      <c r="C325" s="38"/>
      <c r="D325" s="193" t="s">
        <v>157</v>
      </c>
      <c r="E325" s="38"/>
      <c r="F325" s="194" t="s">
        <v>505</v>
      </c>
      <c r="G325" s="38"/>
      <c r="H325" s="38"/>
      <c r="I325" s="195"/>
      <c r="J325" s="38"/>
      <c r="K325" s="38"/>
      <c r="L325" s="39"/>
      <c r="M325" s="196"/>
      <c r="N325" s="197"/>
      <c r="O325" s="77"/>
      <c r="P325" s="77"/>
      <c r="Q325" s="77"/>
      <c r="R325" s="77"/>
      <c r="S325" s="77"/>
      <c r="T325" s="7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9" t="s">
        <v>157</v>
      </c>
      <c r="AU325" s="19" t="s">
        <v>87</v>
      </c>
    </row>
    <row r="326" s="2" customFormat="1" ht="24.15" customHeight="1">
      <c r="A326" s="38"/>
      <c r="B326" s="179"/>
      <c r="C326" s="223" t="s">
        <v>506</v>
      </c>
      <c r="D326" s="223" t="s">
        <v>288</v>
      </c>
      <c r="E326" s="224" t="s">
        <v>507</v>
      </c>
      <c r="F326" s="225" t="s">
        <v>508</v>
      </c>
      <c r="G326" s="226" t="s">
        <v>346</v>
      </c>
      <c r="H326" s="227">
        <v>2</v>
      </c>
      <c r="I326" s="228"/>
      <c r="J326" s="229">
        <f>ROUND(I326*H326,2)</f>
        <v>0</v>
      </c>
      <c r="K326" s="225" t="s">
        <v>1</v>
      </c>
      <c r="L326" s="230"/>
      <c r="M326" s="231" t="s">
        <v>1</v>
      </c>
      <c r="N326" s="232" t="s">
        <v>43</v>
      </c>
      <c r="O326" s="77"/>
      <c r="P326" s="189">
        <f>O326*H326</f>
        <v>0</v>
      </c>
      <c r="Q326" s="189">
        <v>0.0035999999999999999</v>
      </c>
      <c r="R326" s="189">
        <f>Q326*H326</f>
        <v>0.0071999999999999998</v>
      </c>
      <c r="S326" s="189">
        <v>0</v>
      </c>
      <c r="T326" s="190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191" t="s">
        <v>199</v>
      </c>
      <c r="AT326" s="191" t="s">
        <v>288</v>
      </c>
      <c r="AU326" s="191" t="s">
        <v>87</v>
      </c>
      <c r="AY326" s="19" t="s">
        <v>148</v>
      </c>
      <c r="BE326" s="192">
        <f>IF(N326="základní",J326,0)</f>
        <v>0</v>
      </c>
      <c r="BF326" s="192">
        <f>IF(N326="snížená",J326,0)</f>
        <v>0</v>
      </c>
      <c r="BG326" s="192">
        <f>IF(N326="zákl. přenesená",J326,0)</f>
        <v>0</v>
      </c>
      <c r="BH326" s="192">
        <f>IF(N326="sníž. přenesená",J326,0)</f>
        <v>0</v>
      </c>
      <c r="BI326" s="192">
        <f>IF(N326="nulová",J326,0)</f>
        <v>0</v>
      </c>
      <c r="BJ326" s="19" t="s">
        <v>85</v>
      </c>
      <c r="BK326" s="192">
        <f>ROUND(I326*H326,2)</f>
        <v>0</v>
      </c>
      <c r="BL326" s="19" t="s">
        <v>155</v>
      </c>
      <c r="BM326" s="191" t="s">
        <v>509</v>
      </c>
    </row>
    <row r="327" s="2" customFormat="1" ht="24.15" customHeight="1">
      <c r="A327" s="38"/>
      <c r="B327" s="179"/>
      <c r="C327" s="223" t="s">
        <v>510</v>
      </c>
      <c r="D327" s="223" t="s">
        <v>288</v>
      </c>
      <c r="E327" s="224" t="s">
        <v>511</v>
      </c>
      <c r="F327" s="225" t="s">
        <v>512</v>
      </c>
      <c r="G327" s="226" t="s">
        <v>346</v>
      </c>
      <c r="H327" s="227">
        <v>1</v>
      </c>
      <c r="I327" s="228"/>
      <c r="J327" s="229">
        <f>ROUND(I327*H327,2)</f>
        <v>0</v>
      </c>
      <c r="K327" s="225" t="s">
        <v>154</v>
      </c>
      <c r="L327" s="230"/>
      <c r="M327" s="231" t="s">
        <v>1</v>
      </c>
      <c r="N327" s="232" t="s">
        <v>43</v>
      </c>
      <c r="O327" s="77"/>
      <c r="P327" s="189">
        <f>O327*H327</f>
        <v>0</v>
      </c>
      <c r="Q327" s="189">
        <v>0.0094999999999999998</v>
      </c>
      <c r="R327" s="189">
        <f>Q327*H327</f>
        <v>0.0094999999999999998</v>
      </c>
      <c r="S327" s="189">
        <v>0</v>
      </c>
      <c r="T327" s="190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191" t="s">
        <v>199</v>
      </c>
      <c r="AT327" s="191" t="s">
        <v>288</v>
      </c>
      <c r="AU327" s="191" t="s">
        <v>87</v>
      </c>
      <c r="AY327" s="19" t="s">
        <v>148</v>
      </c>
      <c r="BE327" s="192">
        <f>IF(N327="základní",J327,0)</f>
        <v>0</v>
      </c>
      <c r="BF327" s="192">
        <f>IF(N327="snížená",J327,0)</f>
        <v>0</v>
      </c>
      <c r="BG327" s="192">
        <f>IF(N327="zákl. přenesená",J327,0)</f>
        <v>0</v>
      </c>
      <c r="BH327" s="192">
        <f>IF(N327="sníž. přenesená",J327,0)</f>
        <v>0</v>
      </c>
      <c r="BI327" s="192">
        <f>IF(N327="nulová",J327,0)</f>
        <v>0</v>
      </c>
      <c r="BJ327" s="19" t="s">
        <v>85</v>
      </c>
      <c r="BK327" s="192">
        <f>ROUND(I327*H327,2)</f>
        <v>0</v>
      </c>
      <c r="BL327" s="19" t="s">
        <v>155</v>
      </c>
      <c r="BM327" s="191" t="s">
        <v>513</v>
      </c>
    </row>
    <row r="328" s="2" customFormat="1" ht="24.15" customHeight="1">
      <c r="A328" s="38"/>
      <c r="B328" s="179"/>
      <c r="C328" s="180" t="s">
        <v>514</v>
      </c>
      <c r="D328" s="180" t="s">
        <v>150</v>
      </c>
      <c r="E328" s="181" t="s">
        <v>515</v>
      </c>
      <c r="F328" s="182" t="s">
        <v>516</v>
      </c>
      <c r="G328" s="183" t="s">
        <v>346</v>
      </c>
      <c r="H328" s="184">
        <v>1</v>
      </c>
      <c r="I328" s="185"/>
      <c r="J328" s="186">
        <f>ROUND(I328*H328,2)</f>
        <v>0</v>
      </c>
      <c r="K328" s="182" t="s">
        <v>154</v>
      </c>
      <c r="L328" s="39"/>
      <c r="M328" s="187" t="s">
        <v>1</v>
      </c>
      <c r="N328" s="188" t="s">
        <v>43</v>
      </c>
      <c r="O328" s="77"/>
      <c r="P328" s="189">
        <f>O328*H328</f>
        <v>0</v>
      </c>
      <c r="Q328" s="189">
        <v>0.0036600000000000001</v>
      </c>
      <c r="R328" s="189">
        <f>Q328*H328</f>
        <v>0.0036600000000000001</v>
      </c>
      <c r="S328" s="189">
        <v>0</v>
      </c>
      <c r="T328" s="190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91" t="s">
        <v>155</v>
      </c>
      <c r="AT328" s="191" t="s">
        <v>150</v>
      </c>
      <c r="AU328" s="191" t="s">
        <v>87</v>
      </c>
      <c r="AY328" s="19" t="s">
        <v>148</v>
      </c>
      <c r="BE328" s="192">
        <f>IF(N328="základní",J328,0)</f>
        <v>0</v>
      </c>
      <c r="BF328" s="192">
        <f>IF(N328="snížená",J328,0)</f>
        <v>0</v>
      </c>
      <c r="BG328" s="192">
        <f>IF(N328="zákl. přenesená",J328,0)</f>
        <v>0</v>
      </c>
      <c r="BH328" s="192">
        <f>IF(N328="sníž. přenesená",J328,0)</f>
        <v>0</v>
      </c>
      <c r="BI328" s="192">
        <f>IF(N328="nulová",J328,0)</f>
        <v>0</v>
      </c>
      <c r="BJ328" s="19" t="s">
        <v>85</v>
      </c>
      <c r="BK328" s="192">
        <f>ROUND(I328*H328,2)</f>
        <v>0</v>
      </c>
      <c r="BL328" s="19" t="s">
        <v>155</v>
      </c>
      <c r="BM328" s="191" t="s">
        <v>517</v>
      </c>
    </row>
    <row r="329" s="2" customFormat="1">
      <c r="A329" s="38"/>
      <c r="B329" s="39"/>
      <c r="C329" s="38"/>
      <c r="D329" s="193" t="s">
        <v>157</v>
      </c>
      <c r="E329" s="38"/>
      <c r="F329" s="194" t="s">
        <v>518</v>
      </c>
      <c r="G329" s="38"/>
      <c r="H329" s="38"/>
      <c r="I329" s="195"/>
      <c r="J329" s="38"/>
      <c r="K329" s="38"/>
      <c r="L329" s="39"/>
      <c r="M329" s="196"/>
      <c r="N329" s="197"/>
      <c r="O329" s="77"/>
      <c r="P329" s="77"/>
      <c r="Q329" s="77"/>
      <c r="R329" s="77"/>
      <c r="S329" s="77"/>
      <c r="T329" s="7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9" t="s">
        <v>157</v>
      </c>
      <c r="AU329" s="19" t="s">
        <v>87</v>
      </c>
    </row>
    <row r="330" s="2" customFormat="1" ht="33" customHeight="1">
      <c r="A330" s="38"/>
      <c r="B330" s="179"/>
      <c r="C330" s="223" t="s">
        <v>519</v>
      </c>
      <c r="D330" s="223" t="s">
        <v>288</v>
      </c>
      <c r="E330" s="224" t="s">
        <v>520</v>
      </c>
      <c r="F330" s="225" t="s">
        <v>521</v>
      </c>
      <c r="G330" s="226" t="s">
        <v>346</v>
      </c>
      <c r="H330" s="227">
        <v>1</v>
      </c>
      <c r="I330" s="228"/>
      <c r="J330" s="229">
        <f>ROUND(I330*H330,2)</f>
        <v>0</v>
      </c>
      <c r="K330" s="225" t="s">
        <v>154</v>
      </c>
      <c r="L330" s="230"/>
      <c r="M330" s="231" t="s">
        <v>1</v>
      </c>
      <c r="N330" s="232" t="s">
        <v>43</v>
      </c>
      <c r="O330" s="77"/>
      <c r="P330" s="189">
        <f>O330*H330</f>
        <v>0</v>
      </c>
      <c r="Q330" s="189">
        <v>0.0276</v>
      </c>
      <c r="R330" s="189">
        <f>Q330*H330</f>
        <v>0.0276</v>
      </c>
      <c r="S330" s="189">
        <v>0</v>
      </c>
      <c r="T330" s="190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191" t="s">
        <v>199</v>
      </c>
      <c r="AT330" s="191" t="s">
        <v>288</v>
      </c>
      <c r="AU330" s="191" t="s">
        <v>87</v>
      </c>
      <c r="AY330" s="19" t="s">
        <v>148</v>
      </c>
      <c r="BE330" s="192">
        <f>IF(N330="základní",J330,0)</f>
        <v>0</v>
      </c>
      <c r="BF330" s="192">
        <f>IF(N330="snížená",J330,0)</f>
        <v>0</v>
      </c>
      <c r="BG330" s="192">
        <f>IF(N330="zákl. přenesená",J330,0)</f>
        <v>0</v>
      </c>
      <c r="BH330" s="192">
        <f>IF(N330="sníž. přenesená",J330,0)</f>
        <v>0</v>
      </c>
      <c r="BI330" s="192">
        <f>IF(N330="nulová",J330,0)</f>
        <v>0</v>
      </c>
      <c r="BJ330" s="19" t="s">
        <v>85</v>
      </c>
      <c r="BK330" s="192">
        <f>ROUND(I330*H330,2)</f>
        <v>0</v>
      </c>
      <c r="BL330" s="19" t="s">
        <v>155</v>
      </c>
      <c r="BM330" s="191" t="s">
        <v>522</v>
      </c>
    </row>
    <row r="331" s="2" customFormat="1" ht="33" customHeight="1">
      <c r="A331" s="38"/>
      <c r="B331" s="179"/>
      <c r="C331" s="180" t="s">
        <v>523</v>
      </c>
      <c r="D331" s="180" t="s">
        <v>150</v>
      </c>
      <c r="E331" s="181" t="s">
        <v>524</v>
      </c>
      <c r="F331" s="182" t="s">
        <v>525</v>
      </c>
      <c r="G331" s="183" t="s">
        <v>183</v>
      </c>
      <c r="H331" s="184">
        <v>726.48000000000002</v>
      </c>
      <c r="I331" s="185"/>
      <c r="J331" s="186">
        <f>ROUND(I331*H331,2)</f>
        <v>0</v>
      </c>
      <c r="K331" s="182" t="s">
        <v>154</v>
      </c>
      <c r="L331" s="39"/>
      <c r="M331" s="187" t="s">
        <v>1</v>
      </c>
      <c r="N331" s="188" t="s">
        <v>43</v>
      </c>
      <c r="O331" s="77"/>
      <c r="P331" s="189">
        <f>O331*H331</f>
        <v>0</v>
      </c>
      <c r="Q331" s="189">
        <v>0</v>
      </c>
      <c r="R331" s="189">
        <f>Q331*H331</f>
        <v>0</v>
      </c>
      <c r="S331" s="189">
        <v>0</v>
      </c>
      <c r="T331" s="190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191" t="s">
        <v>155</v>
      </c>
      <c r="AT331" s="191" t="s">
        <v>150</v>
      </c>
      <c r="AU331" s="191" t="s">
        <v>87</v>
      </c>
      <c r="AY331" s="19" t="s">
        <v>148</v>
      </c>
      <c r="BE331" s="192">
        <f>IF(N331="základní",J331,0)</f>
        <v>0</v>
      </c>
      <c r="BF331" s="192">
        <f>IF(N331="snížená",J331,0)</f>
        <v>0</v>
      </c>
      <c r="BG331" s="192">
        <f>IF(N331="zákl. přenesená",J331,0)</f>
        <v>0</v>
      </c>
      <c r="BH331" s="192">
        <f>IF(N331="sníž. přenesená",J331,0)</f>
        <v>0</v>
      </c>
      <c r="BI331" s="192">
        <f>IF(N331="nulová",J331,0)</f>
        <v>0</v>
      </c>
      <c r="BJ331" s="19" t="s">
        <v>85</v>
      </c>
      <c r="BK331" s="192">
        <f>ROUND(I331*H331,2)</f>
        <v>0</v>
      </c>
      <c r="BL331" s="19" t="s">
        <v>155</v>
      </c>
      <c r="BM331" s="191" t="s">
        <v>526</v>
      </c>
    </row>
    <row r="332" s="2" customFormat="1">
      <c r="A332" s="38"/>
      <c r="B332" s="39"/>
      <c r="C332" s="38"/>
      <c r="D332" s="193" t="s">
        <v>157</v>
      </c>
      <c r="E332" s="38"/>
      <c r="F332" s="194" t="s">
        <v>527</v>
      </c>
      <c r="G332" s="38"/>
      <c r="H332" s="38"/>
      <c r="I332" s="195"/>
      <c r="J332" s="38"/>
      <c r="K332" s="38"/>
      <c r="L332" s="39"/>
      <c r="M332" s="196"/>
      <c r="N332" s="197"/>
      <c r="O332" s="77"/>
      <c r="P332" s="77"/>
      <c r="Q332" s="77"/>
      <c r="R332" s="77"/>
      <c r="S332" s="77"/>
      <c r="T332" s="7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9" t="s">
        <v>157</v>
      </c>
      <c r="AU332" s="19" t="s">
        <v>87</v>
      </c>
    </row>
    <row r="333" s="2" customFormat="1" ht="37.8" customHeight="1">
      <c r="A333" s="38"/>
      <c r="B333" s="179"/>
      <c r="C333" s="223" t="s">
        <v>528</v>
      </c>
      <c r="D333" s="223" t="s">
        <v>288</v>
      </c>
      <c r="E333" s="224" t="s">
        <v>529</v>
      </c>
      <c r="F333" s="225" t="s">
        <v>530</v>
      </c>
      <c r="G333" s="226" t="s">
        <v>183</v>
      </c>
      <c r="H333" s="227">
        <v>737.37699999999995</v>
      </c>
      <c r="I333" s="228"/>
      <c r="J333" s="229">
        <f>ROUND(I333*H333,2)</f>
        <v>0</v>
      </c>
      <c r="K333" s="225" t="s">
        <v>154</v>
      </c>
      <c r="L333" s="230"/>
      <c r="M333" s="231" t="s">
        <v>1</v>
      </c>
      <c r="N333" s="232" t="s">
        <v>43</v>
      </c>
      <c r="O333" s="77"/>
      <c r="P333" s="189">
        <f>O333*H333</f>
        <v>0</v>
      </c>
      <c r="Q333" s="189">
        <v>0.0027000000000000001</v>
      </c>
      <c r="R333" s="189">
        <f>Q333*H333</f>
        <v>1.9909178999999999</v>
      </c>
      <c r="S333" s="189">
        <v>0</v>
      </c>
      <c r="T333" s="190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191" t="s">
        <v>199</v>
      </c>
      <c r="AT333" s="191" t="s">
        <v>288</v>
      </c>
      <c r="AU333" s="191" t="s">
        <v>87</v>
      </c>
      <c r="AY333" s="19" t="s">
        <v>148</v>
      </c>
      <c r="BE333" s="192">
        <f>IF(N333="základní",J333,0)</f>
        <v>0</v>
      </c>
      <c r="BF333" s="192">
        <f>IF(N333="snížená",J333,0)</f>
        <v>0</v>
      </c>
      <c r="BG333" s="192">
        <f>IF(N333="zákl. přenesená",J333,0)</f>
        <v>0</v>
      </c>
      <c r="BH333" s="192">
        <f>IF(N333="sníž. přenesená",J333,0)</f>
        <v>0</v>
      </c>
      <c r="BI333" s="192">
        <f>IF(N333="nulová",J333,0)</f>
        <v>0</v>
      </c>
      <c r="BJ333" s="19" t="s">
        <v>85</v>
      </c>
      <c r="BK333" s="192">
        <f>ROUND(I333*H333,2)</f>
        <v>0</v>
      </c>
      <c r="BL333" s="19" t="s">
        <v>155</v>
      </c>
      <c r="BM333" s="191" t="s">
        <v>531</v>
      </c>
    </row>
    <row r="334" s="13" customFormat="1">
      <c r="A334" s="13"/>
      <c r="B334" s="198"/>
      <c r="C334" s="13"/>
      <c r="D334" s="199" t="s">
        <v>159</v>
      </c>
      <c r="E334" s="13"/>
      <c r="F334" s="201" t="s">
        <v>532</v>
      </c>
      <c r="G334" s="13"/>
      <c r="H334" s="202">
        <v>737.37699999999995</v>
      </c>
      <c r="I334" s="203"/>
      <c r="J334" s="13"/>
      <c r="K334" s="13"/>
      <c r="L334" s="198"/>
      <c r="M334" s="204"/>
      <c r="N334" s="205"/>
      <c r="O334" s="205"/>
      <c r="P334" s="205"/>
      <c r="Q334" s="205"/>
      <c r="R334" s="205"/>
      <c r="S334" s="205"/>
      <c r="T334" s="206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00" t="s">
        <v>159</v>
      </c>
      <c r="AU334" s="200" t="s">
        <v>87</v>
      </c>
      <c r="AV334" s="13" t="s">
        <v>87</v>
      </c>
      <c r="AW334" s="13" t="s">
        <v>3</v>
      </c>
      <c r="AX334" s="13" t="s">
        <v>85</v>
      </c>
      <c r="AY334" s="200" t="s">
        <v>148</v>
      </c>
    </row>
    <row r="335" s="2" customFormat="1" ht="33" customHeight="1">
      <c r="A335" s="38"/>
      <c r="B335" s="179"/>
      <c r="C335" s="180" t="s">
        <v>533</v>
      </c>
      <c r="D335" s="180" t="s">
        <v>150</v>
      </c>
      <c r="E335" s="181" t="s">
        <v>534</v>
      </c>
      <c r="F335" s="182" t="s">
        <v>535</v>
      </c>
      <c r="G335" s="183" t="s">
        <v>183</v>
      </c>
      <c r="H335" s="184">
        <v>120.52</v>
      </c>
      <c r="I335" s="185"/>
      <c r="J335" s="186">
        <f>ROUND(I335*H335,2)</f>
        <v>0</v>
      </c>
      <c r="K335" s="182" t="s">
        <v>154</v>
      </c>
      <c r="L335" s="39"/>
      <c r="M335" s="187" t="s">
        <v>1</v>
      </c>
      <c r="N335" s="188" t="s">
        <v>43</v>
      </c>
      <c r="O335" s="77"/>
      <c r="P335" s="189">
        <f>O335*H335</f>
        <v>0</v>
      </c>
      <c r="Q335" s="189">
        <v>0</v>
      </c>
      <c r="R335" s="189">
        <f>Q335*H335</f>
        <v>0</v>
      </c>
      <c r="S335" s="189">
        <v>0</v>
      </c>
      <c r="T335" s="190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191" t="s">
        <v>155</v>
      </c>
      <c r="AT335" s="191" t="s">
        <v>150</v>
      </c>
      <c r="AU335" s="191" t="s">
        <v>87</v>
      </c>
      <c r="AY335" s="19" t="s">
        <v>148</v>
      </c>
      <c r="BE335" s="192">
        <f>IF(N335="základní",J335,0)</f>
        <v>0</v>
      </c>
      <c r="BF335" s="192">
        <f>IF(N335="snížená",J335,0)</f>
        <v>0</v>
      </c>
      <c r="BG335" s="192">
        <f>IF(N335="zákl. přenesená",J335,0)</f>
        <v>0</v>
      </c>
      <c r="BH335" s="192">
        <f>IF(N335="sníž. přenesená",J335,0)</f>
        <v>0</v>
      </c>
      <c r="BI335" s="192">
        <f>IF(N335="nulová",J335,0)</f>
        <v>0</v>
      </c>
      <c r="BJ335" s="19" t="s">
        <v>85</v>
      </c>
      <c r="BK335" s="192">
        <f>ROUND(I335*H335,2)</f>
        <v>0</v>
      </c>
      <c r="BL335" s="19" t="s">
        <v>155</v>
      </c>
      <c r="BM335" s="191" t="s">
        <v>536</v>
      </c>
    </row>
    <row r="336" s="2" customFormat="1">
      <c r="A336" s="38"/>
      <c r="B336" s="39"/>
      <c r="C336" s="38"/>
      <c r="D336" s="193" t="s">
        <v>157</v>
      </c>
      <c r="E336" s="38"/>
      <c r="F336" s="194" t="s">
        <v>537</v>
      </c>
      <c r="G336" s="38"/>
      <c r="H336" s="38"/>
      <c r="I336" s="195"/>
      <c r="J336" s="38"/>
      <c r="K336" s="38"/>
      <c r="L336" s="39"/>
      <c r="M336" s="196"/>
      <c r="N336" s="197"/>
      <c r="O336" s="77"/>
      <c r="P336" s="77"/>
      <c r="Q336" s="77"/>
      <c r="R336" s="77"/>
      <c r="S336" s="77"/>
      <c r="T336" s="7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T336" s="19" t="s">
        <v>157</v>
      </c>
      <c r="AU336" s="19" t="s">
        <v>87</v>
      </c>
    </row>
    <row r="337" s="2" customFormat="1" ht="37.8" customHeight="1">
      <c r="A337" s="38"/>
      <c r="B337" s="179"/>
      <c r="C337" s="223" t="s">
        <v>538</v>
      </c>
      <c r="D337" s="223" t="s">
        <v>288</v>
      </c>
      <c r="E337" s="224" t="s">
        <v>539</v>
      </c>
      <c r="F337" s="225" t="s">
        <v>540</v>
      </c>
      <c r="G337" s="226" t="s">
        <v>183</v>
      </c>
      <c r="H337" s="227">
        <v>122.328</v>
      </c>
      <c r="I337" s="228"/>
      <c r="J337" s="229">
        <f>ROUND(I337*H337,2)</f>
        <v>0</v>
      </c>
      <c r="K337" s="225" t="s">
        <v>154</v>
      </c>
      <c r="L337" s="230"/>
      <c r="M337" s="231" t="s">
        <v>1</v>
      </c>
      <c r="N337" s="232" t="s">
        <v>43</v>
      </c>
      <c r="O337" s="77"/>
      <c r="P337" s="189">
        <f>O337*H337</f>
        <v>0</v>
      </c>
      <c r="Q337" s="189">
        <v>0.0077000000000000002</v>
      </c>
      <c r="R337" s="189">
        <f>Q337*H337</f>
        <v>0.94192560000000003</v>
      </c>
      <c r="S337" s="189">
        <v>0</v>
      </c>
      <c r="T337" s="190">
        <f>S337*H337</f>
        <v>0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191" t="s">
        <v>199</v>
      </c>
      <c r="AT337" s="191" t="s">
        <v>288</v>
      </c>
      <c r="AU337" s="191" t="s">
        <v>87</v>
      </c>
      <c r="AY337" s="19" t="s">
        <v>148</v>
      </c>
      <c r="BE337" s="192">
        <f>IF(N337="základní",J337,0)</f>
        <v>0</v>
      </c>
      <c r="BF337" s="192">
        <f>IF(N337="snížená",J337,0)</f>
        <v>0</v>
      </c>
      <c r="BG337" s="192">
        <f>IF(N337="zákl. přenesená",J337,0)</f>
        <v>0</v>
      </c>
      <c r="BH337" s="192">
        <f>IF(N337="sníž. přenesená",J337,0)</f>
        <v>0</v>
      </c>
      <c r="BI337" s="192">
        <f>IF(N337="nulová",J337,0)</f>
        <v>0</v>
      </c>
      <c r="BJ337" s="19" t="s">
        <v>85</v>
      </c>
      <c r="BK337" s="192">
        <f>ROUND(I337*H337,2)</f>
        <v>0</v>
      </c>
      <c r="BL337" s="19" t="s">
        <v>155</v>
      </c>
      <c r="BM337" s="191" t="s">
        <v>541</v>
      </c>
    </row>
    <row r="338" s="13" customFormat="1">
      <c r="A338" s="13"/>
      <c r="B338" s="198"/>
      <c r="C338" s="13"/>
      <c r="D338" s="199" t="s">
        <v>159</v>
      </c>
      <c r="E338" s="13"/>
      <c r="F338" s="201" t="s">
        <v>542</v>
      </c>
      <c r="G338" s="13"/>
      <c r="H338" s="202">
        <v>122.328</v>
      </c>
      <c r="I338" s="203"/>
      <c r="J338" s="13"/>
      <c r="K338" s="13"/>
      <c r="L338" s="198"/>
      <c r="M338" s="204"/>
      <c r="N338" s="205"/>
      <c r="O338" s="205"/>
      <c r="P338" s="205"/>
      <c r="Q338" s="205"/>
      <c r="R338" s="205"/>
      <c r="S338" s="205"/>
      <c r="T338" s="206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00" t="s">
        <v>159</v>
      </c>
      <c r="AU338" s="200" t="s">
        <v>87</v>
      </c>
      <c r="AV338" s="13" t="s">
        <v>87</v>
      </c>
      <c r="AW338" s="13" t="s">
        <v>3</v>
      </c>
      <c r="AX338" s="13" t="s">
        <v>85</v>
      </c>
      <c r="AY338" s="200" t="s">
        <v>148</v>
      </c>
    </row>
    <row r="339" s="2" customFormat="1" ht="24.15" customHeight="1">
      <c r="A339" s="38"/>
      <c r="B339" s="179"/>
      <c r="C339" s="180" t="s">
        <v>543</v>
      </c>
      <c r="D339" s="180" t="s">
        <v>150</v>
      </c>
      <c r="E339" s="181" t="s">
        <v>544</v>
      </c>
      <c r="F339" s="182" t="s">
        <v>545</v>
      </c>
      <c r="G339" s="183" t="s">
        <v>346</v>
      </c>
      <c r="H339" s="184">
        <v>1</v>
      </c>
      <c r="I339" s="185"/>
      <c r="J339" s="186">
        <f>ROUND(I339*H339,2)</f>
        <v>0</v>
      </c>
      <c r="K339" s="182" t="s">
        <v>154</v>
      </c>
      <c r="L339" s="39"/>
      <c r="M339" s="187" t="s">
        <v>1</v>
      </c>
      <c r="N339" s="188" t="s">
        <v>43</v>
      </c>
      <c r="O339" s="77"/>
      <c r="P339" s="189">
        <f>O339*H339</f>
        <v>0</v>
      </c>
      <c r="Q339" s="189">
        <v>0</v>
      </c>
      <c r="R339" s="189">
        <f>Q339*H339</f>
        <v>0</v>
      </c>
      <c r="S339" s="189">
        <v>0</v>
      </c>
      <c r="T339" s="190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191" t="s">
        <v>155</v>
      </c>
      <c r="AT339" s="191" t="s">
        <v>150</v>
      </c>
      <c r="AU339" s="191" t="s">
        <v>87</v>
      </c>
      <c r="AY339" s="19" t="s">
        <v>148</v>
      </c>
      <c r="BE339" s="192">
        <f>IF(N339="základní",J339,0)</f>
        <v>0</v>
      </c>
      <c r="BF339" s="192">
        <f>IF(N339="snížená",J339,0)</f>
        <v>0</v>
      </c>
      <c r="BG339" s="192">
        <f>IF(N339="zákl. přenesená",J339,0)</f>
        <v>0</v>
      </c>
      <c r="BH339" s="192">
        <f>IF(N339="sníž. přenesená",J339,0)</f>
        <v>0</v>
      </c>
      <c r="BI339" s="192">
        <f>IF(N339="nulová",J339,0)</f>
        <v>0</v>
      </c>
      <c r="BJ339" s="19" t="s">
        <v>85</v>
      </c>
      <c r="BK339" s="192">
        <f>ROUND(I339*H339,2)</f>
        <v>0</v>
      </c>
      <c r="BL339" s="19" t="s">
        <v>155</v>
      </c>
      <c r="BM339" s="191" t="s">
        <v>546</v>
      </c>
    </row>
    <row r="340" s="2" customFormat="1">
      <c r="A340" s="38"/>
      <c r="B340" s="39"/>
      <c r="C340" s="38"/>
      <c r="D340" s="193" t="s">
        <v>157</v>
      </c>
      <c r="E340" s="38"/>
      <c r="F340" s="194" t="s">
        <v>547</v>
      </c>
      <c r="G340" s="38"/>
      <c r="H340" s="38"/>
      <c r="I340" s="195"/>
      <c r="J340" s="38"/>
      <c r="K340" s="38"/>
      <c r="L340" s="39"/>
      <c r="M340" s="196"/>
      <c r="N340" s="197"/>
      <c r="O340" s="77"/>
      <c r="P340" s="77"/>
      <c r="Q340" s="77"/>
      <c r="R340" s="77"/>
      <c r="S340" s="77"/>
      <c r="T340" s="7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9" t="s">
        <v>157</v>
      </c>
      <c r="AU340" s="19" t="s">
        <v>87</v>
      </c>
    </row>
    <row r="341" s="2" customFormat="1" ht="16.5" customHeight="1">
      <c r="A341" s="38"/>
      <c r="B341" s="179"/>
      <c r="C341" s="223" t="s">
        <v>548</v>
      </c>
      <c r="D341" s="223" t="s">
        <v>288</v>
      </c>
      <c r="E341" s="224" t="s">
        <v>549</v>
      </c>
      <c r="F341" s="225" t="s">
        <v>550</v>
      </c>
      <c r="G341" s="226" t="s">
        <v>346</v>
      </c>
      <c r="H341" s="227">
        <v>1</v>
      </c>
      <c r="I341" s="228"/>
      <c r="J341" s="229">
        <f>ROUND(I341*H341,2)</f>
        <v>0</v>
      </c>
      <c r="K341" s="225" t="s">
        <v>154</v>
      </c>
      <c r="L341" s="230"/>
      <c r="M341" s="231" t="s">
        <v>1</v>
      </c>
      <c r="N341" s="232" t="s">
        <v>43</v>
      </c>
      <c r="O341" s="77"/>
      <c r="P341" s="189">
        <f>O341*H341</f>
        <v>0</v>
      </c>
      <c r="Q341" s="189">
        <v>0.00072000000000000005</v>
      </c>
      <c r="R341" s="189">
        <f>Q341*H341</f>
        <v>0.00072000000000000005</v>
      </c>
      <c r="S341" s="189">
        <v>0</v>
      </c>
      <c r="T341" s="190">
        <f>S341*H341</f>
        <v>0</v>
      </c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R341" s="191" t="s">
        <v>199</v>
      </c>
      <c r="AT341" s="191" t="s">
        <v>288</v>
      </c>
      <c r="AU341" s="191" t="s">
        <v>87</v>
      </c>
      <c r="AY341" s="19" t="s">
        <v>148</v>
      </c>
      <c r="BE341" s="192">
        <f>IF(N341="základní",J341,0)</f>
        <v>0</v>
      </c>
      <c r="BF341" s="192">
        <f>IF(N341="snížená",J341,0)</f>
        <v>0</v>
      </c>
      <c r="BG341" s="192">
        <f>IF(N341="zákl. přenesená",J341,0)</f>
        <v>0</v>
      </c>
      <c r="BH341" s="192">
        <f>IF(N341="sníž. přenesená",J341,0)</f>
        <v>0</v>
      </c>
      <c r="BI341" s="192">
        <f>IF(N341="nulová",J341,0)</f>
        <v>0</v>
      </c>
      <c r="BJ341" s="19" t="s">
        <v>85</v>
      </c>
      <c r="BK341" s="192">
        <f>ROUND(I341*H341,2)</f>
        <v>0</v>
      </c>
      <c r="BL341" s="19" t="s">
        <v>155</v>
      </c>
      <c r="BM341" s="191" t="s">
        <v>551</v>
      </c>
    </row>
    <row r="342" s="2" customFormat="1" ht="24.15" customHeight="1">
      <c r="A342" s="38"/>
      <c r="B342" s="179"/>
      <c r="C342" s="180" t="s">
        <v>552</v>
      </c>
      <c r="D342" s="180" t="s">
        <v>150</v>
      </c>
      <c r="E342" s="181" t="s">
        <v>553</v>
      </c>
      <c r="F342" s="182" t="s">
        <v>554</v>
      </c>
      <c r="G342" s="183" t="s">
        <v>346</v>
      </c>
      <c r="H342" s="184">
        <v>10</v>
      </c>
      <c r="I342" s="185"/>
      <c r="J342" s="186">
        <f>ROUND(I342*H342,2)</f>
        <v>0</v>
      </c>
      <c r="K342" s="182" t="s">
        <v>154</v>
      </c>
      <c r="L342" s="39"/>
      <c r="M342" s="187" t="s">
        <v>1</v>
      </c>
      <c r="N342" s="188" t="s">
        <v>43</v>
      </c>
      <c r="O342" s="77"/>
      <c r="P342" s="189">
        <f>O342*H342</f>
        <v>0</v>
      </c>
      <c r="Q342" s="189">
        <v>0</v>
      </c>
      <c r="R342" s="189">
        <f>Q342*H342</f>
        <v>0</v>
      </c>
      <c r="S342" s="189">
        <v>0</v>
      </c>
      <c r="T342" s="19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191" t="s">
        <v>155</v>
      </c>
      <c r="AT342" s="191" t="s">
        <v>150</v>
      </c>
      <c r="AU342" s="191" t="s">
        <v>87</v>
      </c>
      <c r="AY342" s="19" t="s">
        <v>148</v>
      </c>
      <c r="BE342" s="192">
        <f>IF(N342="základní",J342,0)</f>
        <v>0</v>
      </c>
      <c r="BF342" s="192">
        <f>IF(N342="snížená",J342,0)</f>
        <v>0</v>
      </c>
      <c r="BG342" s="192">
        <f>IF(N342="zákl. přenesená",J342,0)</f>
        <v>0</v>
      </c>
      <c r="BH342" s="192">
        <f>IF(N342="sníž. přenesená",J342,0)</f>
        <v>0</v>
      </c>
      <c r="BI342" s="192">
        <f>IF(N342="nulová",J342,0)</f>
        <v>0</v>
      </c>
      <c r="BJ342" s="19" t="s">
        <v>85</v>
      </c>
      <c r="BK342" s="192">
        <f>ROUND(I342*H342,2)</f>
        <v>0</v>
      </c>
      <c r="BL342" s="19" t="s">
        <v>155</v>
      </c>
      <c r="BM342" s="191" t="s">
        <v>555</v>
      </c>
    </row>
    <row r="343" s="2" customFormat="1">
      <c r="A343" s="38"/>
      <c r="B343" s="39"/>
      <c r="C343" s="38"/>
      <c r="D343" s="193" t="s">
        <v>157</v>
      </c>
      <c r="E343" s="38"/>
      <c r="F343" s="194" t="s">
        <v>556</v>
      </c>
      <c r="G343" s="38"/>
      <c r="H343" s="38"/>
      <c r="I343" s="195"/>
      <c r="J343" s="38"/>
      <c r="K343" s="38"/>
      <c r="L343" s="39"/>
      <c r="M343" s="196"/>
      <c r="N343" s="197"/>
      <c r="O343" s="77"/>
      <c r="P343" s="77"/>
      <c r="Q343" s="77"/>
      <c r="R343" s="77"/>
      <c r="S343" s="77"/>
      <c r="T343" s="7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9" t="s">
        <v>157</v>
      </c>
      <c r="AU343" s="19" t="s">
        <v>87</v>
      </c>
    </row>
    <row r="344" s="13" customFormat="1">
      <c r="A344" s="13"/>
      <c r="B344" s="198"/>
      <c r="C344" s="13"/>
      <c r="D344" s="199" t="s">
        <v>159</v>
      </c>
      <c r="E344" s="200" t="s">
        <v>1</v>
      </c>
      <c r="F344" s="201" t="s">
        <v>557</v>
      </c>
      <c r="G344" s="13"/>
      <c r="H344" s="202">
        <v>10</v>
      </c>
      <c r="I344" s="203"/>
      <c r="J344" s="13"/>
      <c r="K344" s="13"/>
      <c r="L344" s="198"/>
      <c r="M344" s="204"/>
      <c r="N344" s="205"/>
      <c r="O344" s="205"/>
      <c r="P344" s="205"/>
      <c r="Q344" s="205"/>
      <c r="R344" s="205"/>
      <c r="S344" s="205"/>
      <c r="T344" s="206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00" t="s">
        <v>159</v>
      </c>
      <c r="AU344" s="200" t="s">
        <v>87</v>
      </c>
      <c r="AV344" s="13" t="s">
        <v>87</v>
      </c>
      <c r="AW344" s="13" t="s">
        <v>33</v>
      </c>
      <c r="AX344" s="13" t="s">
        <v>85</v>
      </c>
      <c r="AY344" s="200" t="s">
        <v>148</v>
      </c>
    </row>
    <row r="345" s="2" customFormat="1" ht="16.5" customHeight="1">
      <c r="A345" s="38"/>
      <c r="B345" s="179"/>
      <c r="C345" s="223" t="s">
        <v>558</v>
      </c>
      <c r="D345" s="223" t="s">
        <v>288</v>
      </c>
      <c r="E345" s="224" t="s">
        <v>559</v>
      </c>
      <c r="F345" s="225" t="s">
        <v>560</v>
      </c>
      <c r="G345" s="226" t="s">
        <v>346</v>
      </c>
      <c r="H345" s="227">
        <v>4</v>
      </c>
      <c r="I345" s="228"/>
      <c r="J345" s="229">
        <f>ROUND(I345*H345,2)</f>
        <v>0</v>
      </c>
      <c r="K345" s="225" t="s">
        <v>1</v>
      </c>
      <c r="L345" s="230"/>
      <c r="M345" s="231" t="s">
        <v>1</v>
      </c>
      <c r="N345" s="232" t="s">
        <v>43</v>
      </c>
      <c r="O345" s="77"/>
      <c r="P345" s="189">
        <f>O345*H345</f>
        <v>0</v>
      </c>
      <c r="Q345" s="189">
        <v>0.00048999999999999998</v>
      </c>
      <c r="R345" s="189">
        <f>Q345*H345</f>
        <v>0.0019599999999999999</v>
      </c>
      <c r="S345" s="189">
        <v>0</v>
      </c>
      <c r="T345" s="190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191" t="s">
        <v>199</v>
      </c>
      <c r="AT345" s="191" t="s">
        <v>288</v>
      </c>
      <c r="AU345" s="191" t="s">
        <v>87</v>
      </c>
      <c r="AY345" s="19" t="s">
        <v>148</v>
      </c>
      <c r="BE345" s="192">
        <f>IF(N345="základní",J345,0)</f>
        <v>0</v>
      </c>
      <c r="BF345" s="192">
        <f>IF(N345="snížená",J345,0)</f>
        <v>0</v>
      </c>
      <c r="BG345" s="192">
        <f>IF(N345="zákl. přenesená",J345,0)</f>
        <v>0</v>
      </c>
      <c r="BH345" s="192">
        <f>IF(N345="sníž. přenesená",J345,0)</f>
        <v>0</v>
      </c>
      <c r="BI345" s="192">
        <f>IF(N345="nulová",J345,0)</f>
        <v>0</v>
      </c>
      <c r="BJ345" s="19" t="s">
        <v>85</v>
      </c>
      <c r="BK345" s="192">
        <f>ROUND(I345*H345,2)</f>
        <v>0</v>
      </c>
      <c r="BL345" s="19" t="s">
        <v>155</v>
      </c>
      <c r="BM345" s="191" t="s">
        <v>561</v>
      </c>
    </row>
    <row r="346" s="2" customFormat="1" ht="16.5" customHeight="1">
      <c r="A346" s="38"/>
      <c r="B346" s="179"/>
      <c r="C346" s="223" t="s">
        <v>562</v>
      </c>
      <c r="D346" s="223" t="s">
        <v>288</v>
      </c>
      <c r="E346" s="224" t="s">
        <v>563</v>
      </c>
      <c r="F346" s="225" t="s">
        <v>564</v>
      </c>
      <c r="G346" s="226" t="s">
        <v>346</v>
      </c>
      <c r="H346" s="227">
        <v>6</v>
      </c>
      <c r="I346" s="228"/>
      <c r="J346" s="229">
        <f>ROUND(I346*H346,2)</f>
        <v>0</v>
      </c>
      <c r="K346" s="225" t="s">
        <v>154</v>
      </c>
      <c r="L346" s="230"/>
      <c r="M346" s="231" t="s">
        <v>1</v>
      </c>
      <c r="N346" s="232" t="s">
        <v>43</v>
      </c>
      <c r="O346" s="77"/>
      <c r="P346" s="189">
        <f>O346*H346</f>
        <v>0</v>
      </c>
      <c r="Q346" s="189">
        <v>0.00048000000000000001</v>
      </c>
      <c r="R346" s="189">
        <f>Q346*H346</f>
        <v>0.0028800000000000002</v>
      </c>
      <c r="S346" s="189">
        <v>0</v>
      </c>
      <c r="T346" s="190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191" t="s">
        <v>199</v>
      </c>
      <c r="AT346" s="191" t="s">
        <v>288</v>
      </c>
      <c r="AU346" s="191" t="s">
        <v>87</v>
      </c>
      <c r="AY346" s="19" t="s">
        <v>148</v>
      </c>
      <c r="BE346" s="192">
        <f>IF(N346="základní",J346,0)</f>
        <v>0</v>
      </c>
      <c r="BF346" s="192">
        <f>IF(N346="snížená",J346,0)</f>
        <v>0</v>
      </c>
      <c r="BG346" s="192">
        <f>IF(N346="zákl. přenesená",J346,0)</f>
        <v>0</v>
      </c>
      <c r="BH346" s="192">
        <f>IF(N346="sníž. přenesená",J346,0)</f>
        <v>0</v>
      </c>
      <c r="BI346" s="192">
        <f>IF(N346="nulová",J346,0)</f>
        <v>0</v>
      </c>
      <c r="BJ346" s="19" t="s">
        <v>85</v>
      </c>
      <c r="BK346" s="192">
        <f>ROUND(I346*H346,2)</f>
        <v>0</v>
      </c>
      <c r="BL346" s="19" t="s">
        <v>155</v>
      </c>
      <c r="BM346" s="191" t="s">
        <v>565</v>
      </c>
    </row>
    <row r="347" s="2" customFormat="1" ht="24.15" customHeight="1">
      <c r="A347" s="38"/>
      <c r="B347" s="179"/>
      <c r="C347" s="180" t="s">
        <v>566</v>
      </c>
      <c r="D347" s="180" t="s">
        <v>150</v>
      </c>
      <c r="E347" s="181" t="s">
        <v>567</v>
      </c>
      <c r="F347" s="182" t="s">
        <v>568</v>
      </c>
      <c r="G347" s="183" t="s">
        <v>346</v>
      </c>
      <c r="H347" s="184">
        <v>4</v>
      </c>
      <c r="I347" s="185"/>
      <c r="J347" s="186">
        <f>ROUND(I347*H347,2)</f>
        <v>0</v>
      </c>
      <c r="K347" s="182" t="s">
        <v>154</v>
      </c>
      <c r="L347" s="39"/>
      <c r="M347" s="187" t="s">
        <v>1</v>
      </c>
      <c r="N347" s="188" t="s">
        <v>43</v>
      </c>
      <c r="O347" s="77"/>
      <c r="P347" s="189">
        <f>O347*H347</f>
        <v>0</v>
      </c>
      <c r="Q347" s="189">
        <v>0</v>
      </c>
      <c r="R347" s="189">
        <f>Q347*H347</f>
        <v>0</v>
      </c>
      <c r="S347" s="189">
        <v>0</v>
      </c>
      <c r="T347" s="190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191" t="s">
        <v>155</v>
      </c>
      <c r="AT347" s="191" t="s">
        <v>150</v>
      </c>
      <c r="AU347" s="191" t="s">
        <v>87</v>
      </c>
      <c r="AY347" s="19" t="s">
        <v>148</v>
      </c>
      <c r="BE347" s="192">
        <f>IF(N347="základní",J347,0)</f>
        <v>0</v>
      </c>
      <c r="BF347" s="192">
        <f>IF(N347="snížená",J347,0)</f>
        <v>0</v>
      </c>
      <c r="BG347" s="192">
        <f>IF(N347="zákl. přenesená",J347,0)</f>
        <v>0</v>
      </c>
      <c r="BH347" s="192">
        <f>IF(N347="sníž. přenesená",J347,0)</f>
        <v>0</v>
      </c>
      <c r="BI347" s="192">
        <f>IF(N347="nulová",J347,0)</f>
        <v>0</v>
      </c>
      <c r="BJ347" s="19" t="s">
        <v>85</v>
      </c>
      <c r="BK347" s="192">
        <f>ROUND(I347*H347,2)</f>
        <v>0</v>
      </c>
      <c r="BL347" s="19" t="s">
        <v>155</v>
      </c>
      <c r="BM347" s="191" t="s">
        <v>569</v>
      </c>
    </row>
    <row r="348" s="2" customFormat="1">
      <c r="A348" s="38"/>
      <c r="B348" s="39"/>
      <c r="C348" s="38"/>
      <c r="D348" s="193" t="s">
        <v>157</v>
      </c>
      <c r="E348" s="38"/>
      <c r="F348" s="194" t="s">
        <v>570</v>
      </c>
      <c r="G348" s="38"/>
      <c r="H348" s="38"/>
      <c r="I348" s="195"/>
      <c r="J348" s="38"/>
      <c r="K348" s="38"/>
      <c r="L348" s="39"/>
      <c r="M348" s="196"/>
      <c r="N348" s="197"/>
      <c r="O348" s="77"/>
      <c r="P348" s="77"/>
      <c r="Q348" s="77"/>
      <c r="R348" s="77"/>
      <c r="S348" s="77"/>
      <c r="T348" s="7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9" t="s">
        <v>157</v>
      </c>
      <c r="AU348" s="19" t="s">
        <v>87</v>
      </c>
    </row>
    <row r="349" s="2" customFormat="1" ht="21.75" customHeight="1">
      <c r="A349" s="38"/>
      <c r="B349" s="179"/>
      <c r="C349" s="223" t="s">
        <v>571</v>
      </c>
      <c r="D349" s="223" t="s">
        <v>288</v>
      </c>
      <c r="E349" s="224" t="s">
        <v>572</v>
      </c>
      <c r="F349" s="225" t="s">
        <v>573</v>
      </c>
      <c r="G349" s="226" t="s">
        <v>346</v>
      </c>
      <c r="H349" s="227">
        <v>2</v>
      </c>
      <c r="I349" s="228"/>
      <c r="J349" s="229">
        <f>ROUND(I349*H349,2)</f>
        <v>0</v>
      </c>
      <c r="K349" s="225" t="s">
        <v>1</v>
      </c>
      <c r="L349" s="230"/>
      <c r="M349" s="231" t="s">
        <v>1</v>
      </c>
      <c r="N349" s="232" t="s">
        <v>43</v>
      </c>
      <c r="O349" s="77"/>
      <c r="P349" s="189">
        <f>O349*H349</f>
        <v>0</v>
      </c>
      <c r="Q349" s="189">
        <v>0.0080000000000000002</v>
      </c>
      <c r="R349" s="189">
        <f>Q349*H349</f>
        <v>0.016</v>
      </c>
      <c r="S349" s="189">
        <v>0</v>
      </c>
      <c r="T349" s="190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191" t="s">
        <v>199</v>
      </c>
      <c r="AT349" s="191" t="s">
        <v>288</v>
      </c>
      <c r="AU349" s="191" t="s">
        <v>87</v>
      </c>
      <c r="AY349" s="19" t="s">
        <v>148</v>
      </c>
      <c r="BE349" s="192">
        <f>IF(N349="základní",J349,0)</f>
        <v>0</v>
      </c>
      <c r="BF349" s="192">
        <f>IF(N349="snížená",J349,0)</f>
        <v>0</v>
      </c>
      <c r="BG349" s="192">
        <f>IF(N349="zákl. přenesená",J349,0)</f>
        <v>0</v>
      </c>
      <c r="BH349" s="192">
        <f>IF(N349="sníž. přenesená",J349,0)</f>
        <v>0</v>
      </c>
      <c r="BI349" s="192">
        <f>IF(N349="nulová",J349,0)</f>
        <v>0</v>
      </c>
      <c r="BJ349" s="19" t="s">
        <v>85</v>
      </c>
      <c r="BK349" s="192">
        <f>ROUND(I349*H349,2)</f>
        <v>0</v>
      </c>
      <c r="BL349" s="19" t="s">
        <v>155</v>
      </c>
      <c r="BM349" s="191" t="s">
        <v>574</v>
      </c>
    </row>
    <row r="350" s="2" customFormat="1" ht="16.5" customHeight="1">
      <c r="A350" s="38"/>
      <c r="B350" s="179"/>
      <c r="C350" s="223" t="s">
        <v>575</v>
      </c>
      <c r="D350" s="223" t="s">
        <v>288</v>
      </c>
      <c r="E350" s="224" t="s">
        <v>576</v>
      </c>
      <c r="F350" s="225" t="s">
        <v>577</v>
      </c>
      <c r="G350" s="226" t="s">
        <v>346</v>
      </c>
      <c r="H350" s="227">
        <v>2</v>
      </c>
      <c r="I350" s="228"/>
      <c r="J350" s="229">
        <f>ROUND(I350*H350,2)</f>
        <v>0</v>
      </c>
      <c r="K350" s="225" t="s">
        <v>154</v>
      </c>
      <c r="L350" s="230"/>
      <c r="M350" s="231" t="s">
        <v>1</v>
      </c>
      <c r="N350" s="232" t="s">
        <v>43</v>
      </c>
      <c r="O350" s="77"/>
      <c r="P350" s="189">
        <f>O350*H350</f>
        <v>0</v>
      </c>
      <c r="Q350" s="189">
        <v>0.00172</v>
      </c>
      <c r="R350" s="189">
        <f>Q350*H350</f>
        <v>0.0034399999999999999</v>
      </c>
      <c r="S350" s="189">
        <v>0</v>
      </c>
      <c r="T350" s="190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191" t="s">
        <v>199</v>
      </c>
      <c r="AT350" s="191" t="s">
        <v>288</v>
      </c>
      <c r="AU350" s="191" t="s">
        <v>87</v>
      </c>
      <c r="AY350" s="19" t="s">
        <v>148</v>
      </c>
      <c r="BE350" s="192">
        <f>IF(N350="základní",J350,0)</f>
        <v>0</v>
      </c>
      <c r="BF350" s="192">
        <f>IF(N350="snížená",J350,0)</f>
        <v>0</v>
      </c>
      <c r="BG350" s="192">
        <f>IF(N350="zákl. přenesená",J350,0)</f>
        <v>0</v>
      </c>
      <c r="BH350" s="192">
        <f>IF(N350="sníž. přenesená",J350,0)</f>
        <v>0</v>
      </c>
      <c r="BI350" s="192">
        <f>IF(N350="nulová",J350,0)</f>
        <v>0</v>
      </c>
      <c r="BJ350" s="19" t="s">
        <v>85</v>
      </c>
      <c r="BK350" s="192">
        <f>ROUND(I350*H350,2)</f>
        <v>0</v>
      </c>
      <c r="BL350" s="19" t="s">
        <v>155</v>
      </c>
      <c r="BM350" s="191" t="s">
        <v>578</v>
      </c>
    </row>
    <row r="351" s="2" customFormat="1" ht="24.15" customHeight="1">
      <c r="A351" s="38"/>
      <c r="B351" s="179"/>
      <c r="C351" s="180" t="s">
        <v>579</v>
      </c>
      <c r="D351" s="180" t="s">
        <v>150</v>
      </c>
      <c r="E351" s="181" t="s">
        <v>580</v>
      </c>
      <c r="F351" s="182" t="s">
        <v>581</v>
      </c>
      <c r="G351" s="183" t="s">
        <v>346</v>
      </c>
      <c r="H351" s="184">
        <v>3</v>
      </c>
      <c r="I351" s="185"/>
      <c r="J351" s="186">
        <f>ROUND(I351*H351,2)</f>
        <v>0</v>
      </c>
      <c r="K351" s="182" t="s">
        <v>154</v>
      </c>
      <c r="L351" s="39"/>
      <c r="M351" s="187" t="s">
        <v>1</v>
      </c>
      <c r="N351" s="188" t="s">
        <v>43</v>
      </c>
      <c r="O351" s="77"/>
      <c r="P351" s="189">
        <f>O351*H351</f>
        <v>0</v>
      </c>
      <c r="Q351" s="189">
        <v>0.00072000000000000005</v>
      </c>
      <c r="R351" s="189">
        <f>Q351*H351</f>
        <v>0.00216</v>
      </c>
      <c r="S351" s="189">
        <v>0</v>
      </c>
      <c r="T351" s="190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191" t="s">
        <v>155</v>
      </c>
      <c r="AT351" s="191" t="s">
        <v>150</v>
      </c>
      <c r="AU351" s="191" t="s">
        <v>87</v>
      </c>
      <c r="AY351" s="19" t="s">
        <v>148</v>
      </c>
      <c r="BE351" s="192">
        <f>IF(N351="základní",J351,0)</f>
        <v>0</v>
      </c>
      <c r="BF351" s="192">
        <f>IF(N351="snížená",J351,0)</f>
        <v>0</v>
      </c>
      <c r="BG351" s="192">
        <f>IF(N351="zákl. přenesená",J351,0)</f>
        <v>0</v>
      </c>
      <c r="BH351" s="192">
        <f>IF(N351="sníž. přenesená",J351,0)</f>
        <v>0</v>
      </c>
      <c r="BI351" s="192">
        <f>IF(N351="nulová",J351,0)</f>
        <v>0</v>
      </c>
      <c r="BJ351" s="19" t="s">
        <v>85</v>
      </c>
      <c r="BK351" s="192">
        <f>ROUND(I351*H351,2)</f>
        <v>0</v>
      </c>
      <c r="BL351" s="19" t="s">
        <v>155</v>
      </c>
      <c r="BM351" s="191" t="s">
        <v>582</v>
      </c>
    </row>
    <row r="352" s="2" customFormat="1">
      <c r="A352" s="38"/>
      <c r="B352" s="39"/>
      <c r="C352" s="38"/>
      <c r="D352" s="193" t="s">
        <v>157</v>
      </c>
      <c r="E352" s="38"/>
      <c r="F352" s="194" t="s">
        <v>583</v>
      </c>
      <c r="G352" s="38"/>
      <c r="H352" s="38"/>
      <c r="I352" s="195"/>
      <c r="J352" s="38"/>
      <c r="K352" s="38"/>
      <c r="L352" s="39"/>
      <c r="M352" s="196"/>
      <c r="N352" s="197"/>
      <c r="O352" s="77"/>
      <c r="P352" s="77"/>
      <c r="Q352" s="77"/>
      <c r="R352" s="77"/>
      <c r="S352" s="77"/>
      <c r="T352" s="7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T352" s="19" t="s">
        <v>157</v>
      </c>
      <c r="AU352" s="19" t="s">
        <v>87</v>
      </c>
    </row>
    <row r="353" s="2" customFormat="1" ht="24.15" customHeight="1">
      <c r="A353" s="38"/>
      <c r="B353" s="179"/>
      <c r="C353" s="223" t="s">
        <v>584</v>
      </c>
      <c r="D353" s="223" t="s">
        <v>288</v>
      </c>
      <c r="E353" s="224" t="s">
        <v>585</v>
      </c>
      <c r="F353" s="225" t="s">
        <v>586</v>
      </c>
      <c r="G353" s="226" t="s">
        <v>346</v>
      </c>
      <c r="H353" s="227">
        <v>2</v>
      </c>
      <c r="I353" s="228"/>
      <c r="J353" s="229">
        <f>ROUND(I353*H353,2)</f>
        <v>0</v>
      </c>
      <c r="K353" s="225" t="s">
        <v>154</v>
      </c>
      <c r="L353" s="230"/>
      <c r="M353" s="231" t="s">
        <v>1</v>
      </c>
      <c r="N353" s="232" t="s">
        <v>43</v>
      </c>
      <c r="O353" s="77"/>
      <c r="P353" s="189">
        <f>O353*H353</f>
        <v>0</v>
      </c>
      <c r="Q353" s="189">
        <v>0.010999999999999999</v>
      </c>
      <c r="R353" s="189">
        <f>Q353*H353</f>
        <v>0.021999999999999999</v>
      </c>
      <c r="S353" s="189">
        <v>0</v>
      </c>
      <c r="T353" s="190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191" t="s">
        <v>199</v>
      </c>
      <c r="AT353" s="191" t="s">
        <v>288</v>
      </c>
      <c r="AU353" s="191" t="s">
        <v>87</v>
      </c>
      <c r="AY353" s="19" t="s">
        <v>148</v>
      </c>
      <c r="BE353" s="192">
        <f>IF(N353="základní",J353,0)</f>
        <v>0</v>
      </c>
      <c r="BF353" s="192">
        <f>IF(N353="snížená",J353,0)</f>
        <v>0</v>
      </c>
      <c r="BG353" s="192">
        <f>IF(N353="zákl. přenesená",J353,0)</f>
        <v>0</v>
      </c>
      <c r="BH353" s="192">
        <f>IF(N353="sníž. přenesená",J353,0)</f>
        <v>0</v>
      </c>
      <c r="BI353" s="192">
        <f>IF(N353="nulová",J353,0)</f>
        <v>0</v>
      </c>
      <c r="BJ353" s="19" t="s">
        <v>85</v>
      </c>
      <c r="BK353" s="192">
        <f>ROUND(I353*H353,2)</f>
        <v>0</v>
      </c>
      <c r="BL353" s="19" t="s">
        <v>155</v>
      </c>
      <c r="BM353" s="191" t="s">
        <v>587</v>
      </c>
    </row>
    <row r="354" s="2" customFormat="1" ht="16.5" customHeight="1">
      <c r="A354" s="38"/>
      <c r="B354" s="179"/>
      <c r="C354" s="223" t="s">
        <v>588</v>
      </c>
      <c r="D354" s="223" t="s">
        <v>288</v>
      </c>
      <c r="E354" s="224" t="s">
        <v>589</v>
      </c>
      <c r="F354" s="225" t="s">
        <v>590</v>
      </c>
      <c r="G354" s="226" t="s">
        <v>346</v>
      </c>
      <c r="H354" s="227">
        <v>2</v>
      </c>
      <c r="I354" s="228"/>
      <c r="J354" s="229">
        <f>ROUND(I354*H354,2)</f>
        <v>0</v>
      </c>
      <c r="K354" s="225" t="s">
        <v>154</v>
      </c>
      <c r="L354" s="230"/>
      <c r="M354" s="231" t="s">
        <v>1</v>
      </c>
      <c r="N354" s="232" t="s">
        <v>43</v>
      </c>
      <c r="O354" s="77"/>
      <c r="P354" s="189">
        <f>O354*H354</f>
        <v>0</v>
      </c>
      <c r="Q354" s="189">
        <v>0.0015</v>
      </c>
      <c r="R354" s="189">
        <f>Q354*H354</f>
        <v>0.0030000000000000001</v>
      </c>
      <c r="S354" s="189">
        <v>0</v>
      </c>
      <c r="T354" s="190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191" t="s">
        <v>199</v>
      </c>
      <c r="AT354" s="191" t="s">
        <v>288</v>
      </c>
      <c r="AU354" s="191" t="s">
        <v>87</v>
      </c>
      <c r="AY354" s="19" t="s">
        <v>148</v>
      </c>
      <c r="BE354" s="192">
        <f>IF(N354="základní",J354,0)</f>
        <v>0</v>
      </c>
      <c r="BF354" s="192">
        <f>IF(N354="snížená",J354,0)</f>
        <v>0</v>
      </c>
      <c r="BG354" s="192">
        <f>IF(N354="zákl. přenesená",J354,0)</f>
        <v>0</v>
      </c>
      <c r="BH354" s="192">
        <f>IF(N354="sníž. přenesená",J354,0)</f>
        <v>0</v>
      </c>
      <c r="BI354" s="192">
        <f>IF(N354="nulová",J354,0)</f>
        <v>0</v>
      </c>
      <c r="BJ354" s="19" t="s">
        <v>85</v>
      </c>
      <c r="BK354" s="192">
        <f>ROUND(I354*H354,2)</f>
        <v>0</v>
      </c>
      <c r="BL354" s="19" t="s">
        <v>155</v>
      </c>
      <c r="BM354" s="191" t="s">
        <v>591</v>
      </c>
    </row>
    <row r="355" s="2" customFormat="1" ht="24.15" customHeight="1">
      <c r="A355" s="38"/>
      <c r="B355" s="179"/>
      <c r="C355" s="223" t="s">
        <v>592</v>
      </c>
      <c r="D355" s="223" t="s">
        <v>288</v>
      </c>
      <c r="E355" s="224" t="s">
        <v>593</v>
      </c>
      <c r="F355" s="225" t="s">
        <v>594</v>
      </c>
      <c r="G355" s="226" t="s">
        <v>346</v>
      </c>
      <c r="H355" s="227">
        <v>1</v>
      </c>
      <c r="I355" s="228"/>
      <c r="J355" s="229">
        <f>ROUND(I355*H355,2)</f>
        <v>0</v>
      </c>
      <c r="K355" s="225" t="s">
        <v>154</v>
      </c>
      <c r="L355" s="230"/>
      <c r="M355" s="231" t="s">
        <v>1</v>
      </c>
      <c r="N355" s="232" t="s">
        <v>43</v>
      </c>
      <c r="O355" s="77"/>
      <c r="P355" s="189">
        <f>O355*H355</f>
        <v>0</v>
      </c>
      <c r="Q355" s="189">
        <v>0.0089999999999999993</v>
      </c>
      <c r="R355" s="189">
        <f>Q355*H355</f>
        <v>0.0089999999999999993</v>
      </c>
      <c r="S355" s="189">
        <v>0</v>
      </c>
      <c r="T355" s="190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191" t="s">
        <v>199</v>
      </c>
      <c r="AT355" s="191" t="s">
        <v>288</v>
      </c>
      <c r="AU355" s="191" t="s">
        <v>87</v>
      </c>
      <c r="AY355" s="19" t="s">
        <v>148</v>
      </c>
      <c r="BE355" s="192">
        <f>IF(N355="základní",J355,0)</f>
        <v>0</v>
      </c>
      <c r="BF355" s="192">
        <f>IF(N355="snížená",J355,0)</f>
        <v>0</v>
      </c>
      <c r="BG355" s="192">
        <f>IF(N355="zákl. přenesená",J355,0)</f>
        <v>0</v>
      </c>
      <c r="BH355" s="192">
        <f>IF(N355="sníž. přenesená",J355,0)</f>
        <v>0</v>
      </c>
      <c r="BI355" s="192">
        <f>IF(N355="nulová",J355,0)</f>
        <v>0</v>
      </c>
      <c r="BJ355" s="19" t="s">
        <v>85</v>
      </c>
      <c r="BK355" s="192">
        <f>ROUND(I355*H355,2)</f>
        <v>0</v>
      </c>
      <c r="BL355" s="19" t="s">
        <v>155</v>
      </c>
      <c r="BM355" s="191" t="s">
        <v>595</v>
      </c>
    </row>
    <row r="356" s="2" customFormat="1" ht="16.5" customHeight="1">
      <c r="A356" s="38"/>
      <c r="B356" s="179"/>
      <c r="C356" s="180" t="s">
        <v>596</v>
      </c>
      <c r="D356" s="180" t="s">
        <v>150</v>
      </c>
      <c r="E356" s="181" t="s">
        <v>597</v>
      </c>
      <c r="F356" s="182" t="s">
        <v>598</v>
      </c>
      <c r="G356" s="183" t="s">
        <v>346</v>
      </c>
      <c r="H356" s="184">
        <v>1</v>
      </c>
      <c r="I356" s="185"/>
      <c r="J356" s="186">
        <f>ROUND(I356*H356,2)</f>
        <v>0</v>
      </c>
      <c r="K356" s="182" t="s">
        <v>154</v>
      </c>
      <c r="L356" s="39"/>
      <c r="M356" s="187" t="s">
        <v>1</v>
      </c>
      <c r="N356" s="188" t="s">
        <v>43</v>
      </c>
      <c r="O356" s="77"/>
      <c r="P356" s="189">
        <f>O356*H356</f>
        <v>0</v>
      </c>
      <c r="Q356" s="189">
        <v>0.00181</v>
      </c>
      <c r="R356" s="189">
        <f>Q356*H356</f>
        <v>0.00181</v>
      </c>
      <c r="S356" s="189">
        <v>0</v>
      </c>
      <c r="T356" s="190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91" t="s">
        <v>155</v>
      </c>
      <c r="AT356" s="191" t="s">
        <v>150</v>
      </c>
      <c r="AU356" s="191" t="s">
        <v>87</v>
      </c>
      <c r="AY356" s="19" t="s">
        <v>148</v>
      </c>
      <c r="BE356" s="192">
        <f>IF(N356="základní",J356,0)</f>
        <v>0</v>
      </c>
      <c r="BF356" s="192">
        <f>IF(N356="snížená",J356,0)</f>
        <v>0</v>
      </c>
      <c r="BG356" s="192">
        <f>IF(N356="zákl. přenesená",J356,0)</f>
        <v>0</v>
      </c>
      <c r="BH356" s="192">
        <f>IF(N356="sníž. přenesená",J356,0)</f>
        <v>0</v>
      </c>
      <c r="BI356" s="192">
        <f>IF(N356="nulová",J356,0)</f>
        <v>0</v>
      </c>
      <c r="BJ356" s="19" t="s">
        <v>85</v>
      </c>
      <c r="BK356" s="192">
        <f>ROUND(I356*H356,2)</f>
        <v>0</v>
      </c>
      <c r="BL356" s="19" t="s">
        <v>155</v>
      </c>
      <c r="BM356" s="191" t="s">
        <v>599</v>
      </c>
    </row>
    <row r="357" s="2" customFormat="1">
      <c r="A357" s="38"/>
      <c r="B357" s="39"/>
      <c r="C357" s="38"/>
      <c r="D357" s="193" t="s">
        <v>157</v>
      </c>
      <c r="E357" s="38"/>
      <c r="F357" s="194" t="s">
        <v>600</v>
      </c>
      <c r="G357" s="38"/>
      <c r="H357" s="38"/>
      <c r="I357" s="195"/>
      <c r="J357" s="38"/>
      <c r="K357" s="38"/>
      <c r="L357" s="39"/>
      <c r="M357" s="196"/>
      <c r="N357" s="197"/>
      <c r="O357" s="77"/>
      <c r="P357" s="77"/>
      <c r="Q357" s="77"/>
      <c r="R357" s="77"/>
      <c r="S357" s="77"/>
      <c r="T357" s="7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9" t="s">
        <v>157</v>
      </c>
      <c r="AU357" s="19" t="s">
        <v>87</v>
      </c>
    </row>
    <row r="358" s="2" customFormat="1" ht="24.15" customHeight="1">
      <c r="A358" s="38"/>
      <c r="B358" s="179"/>
      <c r="C358" s="223" t="s">
        <v>601</v>
      </c>
      <c r="D358" s="223" t="s">
        <v>288</v>
      </c>
      <c r="E358" s="224" t="s">
        <v>602</v>
      </c>
      <c r="F358" s="225" t="s">
        <v>603</v>
      </c>
      <c r="G358" s="226" t="s">
        <v>346</v>
      </c>
      <c r="H358" s="227">
        <v>1</v>
      </c>
      <c r="I358" s="228"/>
      <c r="J358" s="229">
        <f>ROUND(I358*H358,2)</f>
        <v>0</v>
      </c>
      <c r="K358" s="225" t="s">
        <v>154</v>
      </c>
      <c r="L358" s="230"/>
      <c r="M358" s="231" t="s">
        <v>1</v>
      </c>
      <c r="N358" s="232" t="s">
        <v>43</v>
      </c>
      <c r="O358" s="77"/>
      <c r="P358" s="189">
        <f>O358*H358</f>
        <v>0</v>
      </c>
      <c r="Q358" s="189">
        <v>0.0080000000000000002</v>
      </c>
      <c r="R358" s="189">
        <f>Q358*H358</f>
        <v>0.0080000000000000002</v>
      </c>
      <c r="S358" s="189">
        <v>0</v>
      </c>
      <c r="T358" s="190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191" t="s">
        <v>199</v>
      </c>
      <c r="AT358" s="191" t="s">
        <v>288</v>
      </c>
      <c r="AU358" s="191" t="s">
        <v>87</v>
      </c>
      <c r="AY358" s="19" t="s">
        <v>148</v>
      </c>
      <c r="BE358" s="192">
        <f>IF(N358="základní",J358,0)</f>
        <v>0</v>
      </c>
      <c r="BF358" s="192">
        <f>IF(N358="snížená",J358,0)</f>
        <v>0</v>
      </c>
      <c r="BG358" s="192">
        <f>IF(N358="zákl. přenesená",J358,0)</f>
        <v>0</v>
      </c>
      <c r="BH358" s="192">
        <f>IF(N358="sníž. přenesená",J358,0)</f>
        <v>0</v>
      </c>
      <c r="BI358" s="192">
        <f>IF(N358="nulová",J358,0)</f>
        <v>0</v>
      </c>
      <c r="BJ358" s="19" t="s">
        <v>85</v>
      </c>
      <c r="BK358" s="192">
        <f>ROUND(I358*H358,2)</f>
        <v>0</v>
      </c>
      <c r="BL358" s="19" t="s">
        <v>155</v>
      </c>
      <c r="BM358" s="191" t="s">
        <v>604</v>
      </c>
    </row>
    <row r="359" s="2" customFormat="1" ht="21.75" customHeight="1">
      <c r="A359" s="38"/>
      <c r="B359" s="179"/>
      <c r="C359" s="180" t="s">
        <v>605</v>
      </c>
      <c r="D359" s="180" t="s">
        <v>150</v>
      </c>
      <c r="E359" s="181" t="s">
        <v>606</v>
      </c>
      <c r="F359" s="182" t="s">
        <v>607</v>
      </c>
      <c r="G359" s="183" t="s">
        <v>346</v>
      </c>
      <c r="H359" s="184">
        <v>4</v>
      </c>
      <c r="I359" s="185"/>
      <c r="J359" s="186">
        <f>ROUND(I359*H359,2)</f>
        <v>0</v>
      </c>
      <c r="K359" s="182" t="s">
        <v>154</v>
      </c>
      <c r="L359" s="39"/>
      <c r="M359" s="187" t="s">
        <v>1</v>
      </c>
      <c r="N359" s="188" t="s">
        <v>43</v>
      </c>
      <c r="O359" s="77"/>
      <c r="P359" s="189">
        <f>O359*H359</f>
        <v>0</v>
      </c>
      <c r="Q359" s="189">
        <v>0.0016199999999999999</v>
      </c>
      <c r="R359" s="189">
        <f>Q359*H359</f>
        <v>0.0064799999999999996</v>
      </c>
      <c r="S359" s="189">
        <v>0</v>
      </c>
      <c r="T359" s="190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191" t="s">
        <v>155</v>
      </c>
      <c r="AT359" s="191" t="s">
        <v>150</v>
      </c>
      <c r="AU359" s="191" t="s">
        <v>87</v>
      </c>
      <c r="AY359" s="19" t="s">
        <v>148</v>
      </c>
      <c r="BE359" s="192">
        <f>IF(N359="základní",J359,0)</f>
        <v>0</v>
      </c>
      <c r="BF359" s="192">
        <f>IF(N359="snížená",J359,0)</f>
        <v>0</v>
      </c>
      <c r="BG359" s="192">
        <f>IF(N359="zákl. přenesená",J359,0)</f>
        <v>0</v>
      </c>
      <c r="BH359" s="192">
        <f>IF(N359="sníž. přenesená",J359,0)</f>
        <v>0</v>
      </c>
      <c r="BI359" s="192">
        <f>IF(N359="nulová",J359,0)</f>
        <v>0</v>
      </c>
      <c r="BJ359" s="19" t="s">
        <v>85</v>
      </c>
      <c r="BK359" s="192">
        <f>ROUND(I359*H359,2)</f>
        <v>0</v>
      </c>
      <c r="BL359" s="19" t="s">
        <v>155</v>
      </c>
      <c r="BM359" s="191" t="s">
        <v>608</v>
      </c>
    </row>
    <row r="360" s="2" customFormat="1">
      <c r="A360" s="38"/>
      <c r="B360" s="39"/>
      <c r="C360" s="38"/>
      <c r="D360" s="193" t="s">
        <v>157</v>
      </c>
      <c r="E360" s="38"/>
      <c r="F360" s="194" t="s">
        <v>609</v>
      </c>
      <c r="G360" s="38"/>
      <c r="H360" s="38"/>
      <c r="I360" s="195"/>
      <c r="J360" s="38"/>
      <c r="K360" s="38"/>
      <c r="L360" s="39"/>
      <c r="M360" s="196"/>
      <c r="N360" s="197"/>
      <c r="O360" s="77"/>
      <c r="P360" s="77"/>
      <c r="Q360" s="77"/>
      <c r="R360" s="77"/>
      <c r="S360" s="77"/>
      <c r="T360" s="7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9" t="s">
        <v>157</v>
      </c>
      <c r="AU360" s="19" t="s">
        <v>87</v>
      </c>
    </row>
    <row r="361" s="2" customFormat="1" ht="16.5" customHeight="1">
      <c r="A361" s="38"/>
      <c r="B361" s="179"/>
      <c r="C361" s="223" t="s">
        <v>610</v>
      </c>
      <c r="D361" s="223" t="s">
        <v>288</v>
      </c>
      <c r="E361" s="224" t="s">
        <v>611</v>
      </c>
      <c r="F361" s="225" t="s">
        <v>612</v>
      </c>
      <c r="G361" s="226" t="s">
        <v>346</v>
      </c>
      <c r="H361" s="227">
        <v>4</v>
      </c>
      <c r="I361" s="228"/>
      <c r="J361" s="229">
        <f>ROUND(I361*H361,2)</f>
        <v>0</v>
      </c>
      <c r="K361" s="225" t="s">
        <v>154</v>
      </c>
      <c r="L361" s="230"/>
      <c r="M361" s="231" t="s">
        <v>1</v>
      </c>
      <c r="N361" s="232" t="s">
        <v>43</v>
      </c>
      <c r="O361" s="77"/>
      <c r="P361" s="189">
        <f>O361*H361</f>
        <v>0</v>
      </c>
      <c r="Q361" s="189">
        <v>0.01847</v>
      </c>
      <c r="R361" s="189">
        <f>Q361*H361</f>
        <v>0.073880000000000001</v>
      </c>
      <c r="S361" s="189">
        <v>0</v>
      </c>
      <c r="T361" s="190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191" t="s">
        <v>199</v>
      </c>
      <c r="AT361" s="191" t="s">
        <v>288</v>
      </c>
      <c r="AU361" s="191" t="s">
        <v>87</v>
      </c>
      <c r="AY361" s="19" t="s">
        <v>148</v>
      </c>
      <c r="BE361" s="192">
        <f>IF(N361="základní",J361,0)</f>
        <v>0</v>
      </c>
      <c r="BF361" s="192">
        <f>IF(N361="snížená",J361,0)</f>
        <v>0</v>
      </c>
      <c r="BG361" s="192">
        <f>IF(N361="zákl. přenesená",J361,0)</f>
        <v>0</v>
      </c>
      <c r="BH361" s="192">
        <f>IF(N361="sníž. přenesená",J361,0)</f>
        <v>0</v>
      </c>
      <c r="BI361" s="192">
        <f>IF(N361="nulová",J361,0)</f>
        <v>0</v>
      </c>
      <c r="BJ361" s="19" t="s">
        <v>85</v>
      </c>
      <c r="BK361" s="192">
        <f>ROUND(I361*H361,2)</f>
        <v>0</v>
      </c>
      <c r="BL361" s="19" t="s">
        <v>155</v>
      </c>
      <c r="BM361" s="191" t="s">
        <v>613</v>
      </c>
    </row>
    <row r="362" s="2" customFormat="1" ht="24.15" customHeight="1">
      <c r="A362" s="38"/>
      <c r="B362" s="179"/>
      <c r="C362" s="223" t="s">
        <v>614</v>
      </c>
      <c r="D362" s="223" t="s">
        <v>288</v>
      </c>
      <c r="E362" s="224" t="s">
        <v>615</v>
      </c>
      <c r="F362" s="225" t="s">
        <v>616</v>
      </c>
      <c r="G362" s="226" t="s">
        <v>346</v>
      </c>
      <c r="H362" s="227">
        <v>4</v>
      </c>
      <c r="I362" s="228"/>
      <c r="J362" s="229">
        <f>ROUND(I362*H362,2)</f>
        <v>0</v>
      </c>
      <c r="K362" s="225" t="s">
        <v>154</v>
      </c>
      <c r="L362" s="230"/>
      <c r="M362" s="231" t="s">
        <v>1</v>
      </c>
      <c r="N362" s="232" t="s">
        <v>43</v>
      </c>
      <c r="O362" s="77"/>
      <c r="P362" s="189">
        <f>O362*H362</f>
        <v>0</v>
      </c>
      <c r="Q362" s="189">
        <v>0.0073000000000000001</v>
      </c>
      <c r="R362" s="189">
        <f>Q362*H362</f>
        <v>0.0292</v>
      </c>
      <c r="S362" s="189">
        <v>0</v>
      </c>
      <c r="T362" s="190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191" t="s">
        <v>199</v>
      </c>
      <c r="AT362" s="191" t="s">
        <v>288</v>
      </c>
      <c r="AU362" s="191" t="s">
        <v>87</v>
      </c>
      <c r="AY362" s="19" t="s">
        <v>148</v>
      </c>
      <c r="BE362" s="192">
        <f>IF(N362="základní",J362,0)</f>
        <v>0</v>
      </c>
      <c r="BF362" s="192">
        <f>IF(N362="snížená",J362,0)</f>
        <v>0</v>
      </c>
      <c r="BG362" s="192">
        <f>IF(N362="zákl. přenesená",J362,0)</f>
        <v>0</v>
      </c>
      <c r="BH362" s="192">
        <f>IF(N362="sníž. přenesená",J362,0)</f>
        <v>0</v>
      </c>
      <c r="BI362" s="192">
        <f>IF(N362="nulová",J362,0)</f>
        <v>0</v>
      </c>
      <c r="BJ362" s="19" t="s">
        <v>85</v>
      </c>
      <c r="BK362" s="192">
        <f>ROUND(I362*H362,2)</f>
        <v>0</v>
      </c>
      <c r="BL362" s="19" t="s">
        <v>155</v>
      </c>
      <c r="BM362" s="191" t="s">
        <v>617</v>
      </c>
    </row>
    <row r="363" s="2" customFormat="1" ht="16.5" customHeight="1">
      <c r="A363" s="38"/>
      <c r="B363" s="179"/>
      <c r="C363" s="180" t="s">
        <v>618</v>
      </c>
      <c r="D363" s="180" t="s">
        <v>150</v>
      </c>
      <c r="E363" s="181" t="s">
        <v>619</v>
      </c>
      <c r="F363" s="182" t="s">
        <v>620</v>
      </c>
      <c r="G363" s="183" t="s">
        <v>346</v>
      </c>
      <c r="H363" s="184">
        <v>3</v>
      </c>
      <c r="I363" s="185"/>
      <c r="J363" s="186">
        <f>ROUND(I363*H363,2)</f>
        <v>0</v>
      </c>
      <c r="K363" s="182" t="s">
        <v>154</v>
      </c>
      <c r="L363" s="39"/>
      <c r="M363" s="187" t="s">
        <v>1</v>
      </c>
      <c r="N363" s="188" t="s">
        <v>43</v>
      </c>
      <c r="O363" s="77"/>
      <c r="P363" s="189">
        <f>O363*H363</f>
        <v>0</v>
      </c>
      <c r="Q363" s="189">
        <v>0.0013600000000000001</v>
      </c>
      <c r="R363" s="189">
        <f>Q363*H363</f>
        <v>0.0040800000000000003</v>
      </c>
      <c r="S363" s="189">
        <v>0</v>
      </c>
      <c r="T363" s="190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191" t="s">
        <v>155</v>
      </c>
      <c r="AT363" s="191" t="s">
        <v>150</v>
      </c>
      <c r="AU363" s="191" t="s">
        <v>87</v>
      </c>
      <c r="AY363" s="19" t="s">
        <v>148</v>
      </c>
      <c r="BE363" s="192">
        <f>IF(N363="základní",J363,0)</f>
        <v>0</v>
      </c>
      <c r="BF363" s="192">
        <f>IF(N363="snížená",J363,0)</f>
        <v>0</v>
      </c>
      <c r="BG363" s="192">
        <f>IF(N363="zákl. přenesená",J363,0)</f>
        <v>0</v>
      </c>
      <c r="BH363" s="192">
        <f>IF(N363="sníž. přenesená",J363,0)</f>
        <v>0</v>
      </c>
      <c r="BI363" s="192">
        <f>IF(N363="nulová",J363,0)</f>
        <v>0</v>
      </c>
      <c r="BJ363" s="19" t="s">
        <v>85</v>
      </c>
      <c r="BK363" s="192">
        <f>ROUND(I363*H363,2)</f>
        <v>0</v>
      </c>
      <c r="BL363" s="19" t="s">
        <v>155</v>
      </c>
      <c r="BM363" s="191" t="s">
        <v>621</v>
      </c>
    </row>
    <row r="364" s="2" customFormat="1">
      <c r="A364" s="38"/>
      <c r="B364" s="39"/>
      <c r="C364" s="38"/>
      <c r="D364" s="193" t="s">
        <v>157</v>
      </c>
      <c r="E364" s="38"/>
      <c r="F364" s="194" t="s">
        <v>622</v>
      </c>
      <c r="G364" s="38"/>
      <c r="H364" s="38"/>
      <c r="I364" s="195"/>
      <c r="J364" s="38"/>
      <c r="K364" s="38"/>
      <c r="L364" s="39"/>
      <c r="M364" s="196"/>
      <c r="N364" s="197"/>
      <c r="O364" s="77"/>
      <c r="P364" s="77"/>
      <c r="Q364" s="77"/>
      <c r="R364" s="77"/>
      <c r="S364" s="77"/>
      <c r="T364" s="7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9" t="s">
        <v>157</v>
      </c>
      <c r="AU364" s="19" t="s">
        <v>87</v>
      </c>
    </row>
    <row r="365" s="2" customFormat="1" ht="24.15" customHeight="1">
      <c r="A365" s="38"/>
      <c r="B365" s="179"/>
      <c r="C365" s="223" t="s">
        <v>623</v>
      </c>
      <c r="D365" s="223" t="s">
        <v>288</v>
      </c>
      <c r="E365" s="224" t="s">
        <v>624</v>
      </c>
      <c r="F365" s="225" t="s">
        <v>625</v>
      </c>
      <c r="G365" s="226" t="s">
        <v>346</v>
      </c>
      <c r="H365" s="227">
        <v>3</v>
      </c>
      <c r="I365" s="228"/>
      <c r="J365" s="229">
        <f>ROUND(I365*H365,2)</f>
        <v>0</v>
      </c>
      <c r="K365" s="225" t="s">
        <v>154</v>
      </c>
      <c r="L365" s="230"/>
      <c r="M365" s="231" t="s">
        <v>1</v>
      </c>
      <c r="N365" s="232" t="s">
        <v>43</v>
      </c>
      <c r="O365" s="77"/>
      <c r="P365" s="189">
        <f>O365*H365</f>
        <v>0</v>
      </c>
      <c r="Q365" s="189">
        <v>0.048000000000000001</v>
      </c>
      <c r="R365" s="189">
        <f>Q365*H365</f>
        <v>0.14400000000000002</v>
      </c>
      <c r="S365" s="189">
        <v>0</v>
      </c>
      <c r="T365" s="19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191" t="s">
        <v>199</v>
      </c>
      <c r="AT365" s="191" t="s">
        <v>288</v>
      </c>
      <c r="AU365" s="191" t="s">
        <v>87</v>
      </c>
      <c r="AY365" s="19" t="s">
        <v>148</v>
      </c>
      <c r="BE365" s="192">
        <f>IF(N365="základní",J365,0)</f>
        <v>0</v>
      </c>
      <c r="BF365" s="192">
        <f>IF(N365="snížená",J365,0)</f>
        <v>0</v>
      </c>
      <c r="BG365" s="192">
        <f>IF(N365="zákl. přenesená",J365,0)</f>
        <v>0</v>
      </c>
      <c r="BH365" s="192">
        <f>IF(N365="sníž. přenesená",J365,0)</f>
        <v>0</v>
      </c>
      <c r="BI365" s="192">
        <f>IF(N365="nulová",J365,0)</f>
        <v>0</v>
      </c>
      <c r="BJ365" s="19" t="s">
        <v>85</v>
      </c>
      <c r="BK365" s="192">
        <f>ROUND(I365*H365,2)</f>
        <v>0</v>
      </c>
      <c r="BL365" s="19" t="s">
        <v>155</v>
      </c>
      <c r="BM365" s="191" t="s">
        <v>626</v>
      </c>
    </row>
    <row r="366" s="2" customFormat="1" ht="24.15" customHeight="1">
      <c r="A366" s="38"/>
      <c r="B366" s="179"/>
      <c r="C366" s="180" t="s">
        <v>627</v>
      </c>
      <c r="D366" s="180" t="s">
        <v>150</v>
      </c>
      <c r="E366" s="181" t="s">
        <v>628</v>
      </c>
      <c r="F366" s="182" t="s">
        <v>629</v>
      </c>
      <c r="G366" s="183" t="s">
        <v>346</v>
      </c>
      <c r="H366" s="184">
        <v>1</v>
      </c>
      <c r="I366" s="185"/>
      <c r="J366" s="186">
        <f>ROUND(I366*H366,2)</f>
        <v>0</v>
      </c>
      <c r="K366" s="182" t="s">
        <v>154</v>
      </c>
      <c r="L366" s="39"/>
      <c r="M366" s="187" t="s">
        <v>1</v>
      </c>
      <c r="N366" s="188" t="s">
        <v>43</v>
      </c>
      <c r="O366" s="77"/>
      <c r="P366" s="189">
        <f>O366*H366</f>
        <v>0</v>
      </c>
      <c r="Q366" s="189">
        <v>0.00281</v>
      </c>
      <c r="R366" s="189">
        <f>Q366*H366</f>
        <v>0.00281</v>
      </c>
      <c r="S366" s="189">
        <v>0</v>
      </c>
      <c r="T366" s="190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191" t="s">
        <v>155</v>
      </c>
      <c r="AT366" s="191" t="s">
        <v>150</v>
      </c>
      <c r="AU366" s="191" t="s">
        <v>87</v>
      </c>
      <c r="AY366" s="19" t="s">
        <v>148</v>
      </c>
      <c r="BE366" s="192">
        <f>IF(N366="základní",J366,0)</f>
        <v>0</v>
      </c>
      <c r="BF366" s="192">
        <f>IF(N366="snížená",J366,0)</f>
        <v>0</v>
      </c>
      <c r="BG366" s="192">
        <f>IF(N366="zákl. přenesená",J366,0)</f>
        <v>0</v>
      </c>
      <c r="BH366" s="192">
        <f>IF(N366="sníž. přenesená",J366,0)</f>
        <v>0</v>
      </c>
      <c r="BI366" s="192">
        <f>IF(N366="nulová",J366,0)</f>
        <v>0</v>
      </c>
      <c r="BJ366" s="19" t="s">
        <v>85</v>
      </c>
      <c r="BK366" s="192">
        <f>ROUND(I366*H366,2)</f>
        <v>0</v>
      </c>
      <c r="BL366" s="19" t="s">
        <v>155</v>
      </c>
      <c r="BM366" s="191" t="s">
        <v>630</v>
      </c>
    </row>
    <row r="367" s="2" customFormat="1">
      <c r="A367" s="38"/>
      <c r="B367" s="39"/>
      <c r="C367" s="38"/>
      <c r="D367" s="193" t="s">
        <v>157</v>
      </c>
      <c r="E367" s="38"/>
      <c r="F367" s="194" t="s">
        <v>631</v>
      </c>
      <c r="G367" s="38"/>
      <c r="H367" s="38"/>
      <c r="I367" s="195"/>
      <c r="J367" s="38"/>
      <c r="K367" s="38"/>
      <c r="L367" s="39"/>
      <c r="M367" s="196"/>
      <c r="N367" s="197"/>
      <c r="O367" s="77"/>
      <c r="P367" s="77"/>
      <c r="Q367" s="77"/>
      <c r="R367" s="77"/>
      <c r="S367" s="77"/>
      <c r="T367" s="7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9" t="s">
        <v>157</v>
      </c>
      <c r="AU367" s="19" t="s">
        <v>87</v>
      </c>
    </row>
    <row r="368" s="2" customFormat="1" ht="16.5" customHeight="1">
      <c r="A368" s="38"/>
      <c r="B368" s="179"/>
      <c r="C368" s="223" t="s">
        <v>632</v>
      </c>
      <c r="D368" s="223" t="s">
        <v>288</v>
      </c>
      <c r="E368" s="224" t="s">
        <v>633</v>
      </c>
      <c r="F368" s="225" t="s">
        <v>634</v>
      </c>
      <c r="G368" s="226" t="s">
        <v>346</v>
      </c>
      <c r="H368" s="227">
        <v>1</v>
      </c>
      <c r="I368" s="228"/>
      <c r="J368" s="229">
        <f>ROUND(I368*H368,2)</f>
        <v>0</v>
      </c>
      <c r="K368" s="225" t="s">
        <v>154</v>
      </c>
      <c r="L368" s="230"/>
      <c r="M368" s="231" t="s">
        <v>1</v>
      </c>
      <c r="N368" s="232" t="s">
        <v>43</v>
      </c>
      <c r="O368" s="77"/>
      <c r="P368" s="189">
        <f>O368*H368</f>
        <v>0</v>
      </c>
      <c r="Q368" s="189">
        <v>0.040500000000000001</v>
      </c>
      <c r="R368" s="189">
        <f>Q368*H368</f>
        <v>0.040500000000000001</v>
      </c>
      <c r="S368" s="189">
        <v>0</v>
      </c>
      <c r="T368" s="190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191" t="s">
        <v>199</v>
      </c>
      <c r="AT368" s="191" t="s">
        <v>288</v>
      </c>
      <c r="AU368" s="191" t="s">
        <v>87</v>
      </c>
      <c r="AY368" s="19" t="s">
        <v>148</v>
      </c>
      <c r="BE368" s="192">
        <f>IF(N368="základní",J368,0)</f>
        <v>0</v>
      </c>
      <c r="BF368" s="192">
        <f>IF(N368="snížená",J368,0)</f>
        <v>0</v>
      </c>
      <c r="BG368" s="192">
        <f>IF(N368="zákl. přenesená",J368,0)</f>
        <v>0</v>
      </c>
      <c r="BH368" s="192">
        <f>IF(N368="sníž. přenesená",J368,0)</f>
        <v>0</v>
      </c>
      <c r="BI368" s="192">
        <f>IF(N368="nulová",J368,0)</f>
        <v>0</v>
      </c>
      <c r="BJ368" s="19" t="s">
        <v>85</v>
      </c>
      <c r="BK368" s="192">
        <f>ROUND(I368*H368,2)</f>
        <v>0</v>
      </c>
      <c r="BL368" s="19" t="s">
        <v>155</v>
      </c>
      <c r="BM368" s="191" t="s">
        <v>635</v>
      </c>
    </row>
    <row r="369" s="2" customFormat="1" ht="16.5" customHeight="1">
      <c r="A369" s="38"/>
      <c r="B369" s="179"/>
      <c r="C369" s="223" t="s">
        <v>636</v>
      </c>
      <c r="D369" s="223" t="s">
        <v>288</v>
      </c>
      <c r="E369" s="224" t="s">
        <v>637</v>
      </c>
      <c r="F369" s="225" t="s">
        <v>638</v>
      </c>
      <c r="G369" s="226" t="s">
        <v>346</v>
      </c>
      <c r="H369" s="227">
        <v>1</v>
      </c>
      <c r="I369" s="228"/>
      <c r="J369" s="229">
        <f>ROUND(I369*H369,2)</f>
        <v>0</v>
      </c>
      <c r="K369" s="225" t="s">
        <v>154</v>
      </c>
      <c r="L369" s="230"/>
      <c r="M369" s="231" t="s">
        <v>1</v>
      </c>
      <c r="N369" s="232" t="s">
        <v>43</v>
      </c>
      <c r="O369" s="77"/>
      <c r="P369" s="189">
        <f>O369*H369</f>
        <v>0</v>
      </c>
      <c r="Q369" s="189">
        <v>0.0023800000000000002</v>
      </c>
      <c r="R369" s="189">
        <f>Q369*H369</f>
        <v>0.0023800000000000002</v>
      </c>
      <c r="S369" s="189">
        <v>0</v>
      </c>
      <c r="T369" s="190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191" t="s">
        <v>199</v>
      </c>
      <c r="AT369" s="191" t="s">
        <v>288</v>
      </c>
      <c r="AU369" s="191" t="s">
        <v>87</v>
      </c>
      <c r="AY369" s="19" t="s">
        <v>148</v>
      </c>
      <c r="BE369" s="192">
        <f>IF(N369="základní",J369,0)</f>
        <v>0</v>
      </c>
      <c r="BF369" s="192">
        <f>IF(N369="snížená",J369,0)</f>
        <v>0</v>
      </c>
      <c r="BG369" s="192">
        <f>IF(N369="zákl. přenesená",J369,0)</f>
        <v>0</v>
      </c>
      <c r="BH369" s="192">
        <f>IF(N369="sníž. přenesená",J369,0)</f>
        <v>0</v>
      </c>
      <c r="BI369" s="192">
        <f>IF(N369="nulová",J369,0)</f>
        <v>0</v>
      </c>
      <c r="BJ369" s="19" t="s">
        <v>85</v>
      </c>
      <c r="BK369" s="192">
        <f>ROUND(I369*H369,2)</f>
        <v>0</v>
      </c>
      <c r="BL369" s="19" t="s">
        <v>155</v>
      </c>
      <c r="BM369" s="191" t="s">
        <v>639</v>
      </c>
    </row>
    <row r="370" s="2" customFormat="1" ht="24.15" customHeight="1">
      <c r="A370" s="38"/>
      <c r="B370" s="179"/>
      <c r="C370" s="180" t="s">
        <v>640</v>
      </c>
      <c r="D370" s="180" t="s">
        <v>150</v>
      </c>
      <c r="E370" s="181" t="s">
        <v>641</v>
      </c>
      <c r="F370" s="182" t="s">
        <v>642</v>
      </c>
      <c r="G370" s="183" t="s">
        <v>346</v>
      </c>
      <c r="H370" s="184">
        <v>1</v>
      </c>
      <c r="I370" s="185"/>
      <c r="J370" s="186">
        <f>ROUND(I370*H370,2)</f>
        <v>0</v>
      </c>
      <c r="K370" s="182" t="s">
        <v>154</v>
      </c>
      <c r="L370" s="39"/>
      <c r="M370" s="187" t="s">
        <v>1</v>
      </c>
      <c r="N370" s="188" t="s">
        <v>43</v>
      </c>
      <c r="O370" s="77"/>
      <c r="P370" s="189">
        <f>O370*H370</f>
        <v>0</v>
      </c>
      <c r="Q370" s="189">
        <v>0.0035200000000000001</v>
      </c>
      <c r="R370" s="189">
        <f>Q370*H370</f>
        <v>0.0035200000000000001</v>
      </c>
      <c r="S370" s="189">
        <v>0</v>
      </c>
      <c r="T370" s="190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191" t="s">
        <v>155</v>
      </c>
      <c r="AT370" s="191" t="s">
        <v>150</v>
      </c>
      <c r="AU370" s="191" t="s">
        <v>87</v>
      </c>
      <c r="AY370" s="19" t="s">
        <v>148</v>
      </c>
      <c r="BE370" s="192">
        <f>IF(N370="základní",J370,0)</f>
        <v>0</v>
      </c>
      <c r="BF370" s="192">
        <f>IF(N370="snížená",J370,0)</f>
        <v>0</v>
      </c>
      <c r="BG370" s="192">
        <f>IF(N370="zákl. přenesená",J370,0)</f>
        <v>0</v>
      </c>
      <c r="BH370" s="192">
        <f>IF(N370="sníž. přenesená",J370,0)</f>
        <v>0</v>
      </c>
      <c r="BI370" s="192">
        <f>IF(N370="nulová",J370,0)</f>
        <v>0</v>
      </c>
      <c r="BJ370" s="19" t="s">
        <v>85</v>
      </c>
      <c r="BK370" s="192">
        <f>ROUND(I370*H370,2)</f>
        <v>0</v>
      </c>
      <c r="BL370" s="19" t="s">
        <v>155</v>
      </c>
      <c r="BM370" s="191" t="s">
        <v>643</v>
      </c>
    </row>
    <row r="371" s="2" customFormat="1">
      <c r="A371" s="38"/>
      <c r="B371" s="39"/>
      <c r="C371" s="38"/>
      <c r="D371" s="193" t="s">
        <v>157</v>
      </c>
      <c r="E371" s="38"/>
      <c r="F371" s="194" t="s">
        <v>644</v>
      </c>
      <c r="G371" s="38"/>
      <c r="H371" s="38"/>
      <c r="I371" s="195"/>
      <c r="J371" s="38"/>
      <c r="K371" s="38"/>
      <c r="L371" s="39"/>
      <c r="M371" s="196"/>
      <c r="N371" s="197"/>
      <c r="O371" s="77"/>
      <c r="P371" s="77"/>
      <c r="Q371" s="77"/>
      <c r="R371" s="77"/>
      <c r="S371" s="77"/>
      <c r="T371" s="7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9" t="s">
        <v>157</v>
      </c>
      <c r="AU371" s="19" t="s">
        <v>87</v>
      </c>
    </row>
    <row r="372" s="2" customFormat="1" ht="24.15" customHeight="1">
      <c r="A372" s="38"/>
      <c r="B372" s="179"/>
      <c r="C372" s="223" t="s">
        <v>645</v>
      </c>
      <c r="D372" s="223" t="s">
        <v>288</v>
      </c>
      <c r="E372" s="224" t="s">
        <v>646</v>
      </c>
      <c r="F372" s="225" t="s">
        <v>647</v>
      </c>
      <c r="G372" s="226" t="s">
        <v>346</v>
      </c>
      <c r="H372" s="227">
        <v>1</v>
      </c>
      <c r="I372" s="228"/>
      <c r="J372" s="229">
        <f>ROUND(I372*H372,2)</f>
        <v>0</v>
      </c>
      <c r="K372" s="225" t="s">
        <v>154</v>
      </c>
      <c r="L372" s="230"/>
      <c r="M372" s="231" t="s">
        <v>1</v>
      </c>
      <c r="N372" s="232" t="s">
        <v>43</v>
      </c>
      <c r="O372" s="77"/>
      <c r="P372" s="189">
        <f>O372*H372</f>
        <v>0</v>
      </c>
      <c r="Q372" s="189">
        <v>0.014</v>
      </c>
      <c r="R372" s="189">
        <f>Q372*H372</f>
        <v>0.014</v>
      </c>
      <c r="S372" s="189">
        <v>0</v>
      </c>
      <c r="T372" s="190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191" t="s">
        <v>199</v>
      </c>
      <c r="AT372" s="191" t="s">
        <v>288</v>
      </c>
      <c r="AU372" s="191" t="s">
        <v>87</v>
      </c>
      <c r="AY372" s="19" t="s">
        <v>148</v>
      </c>
      <c r="BE372" s="192">
        <f>IF(N372="základní",J372,0)</f>
        <v>0</v>
      </c>
      <c r="BF372" s="192">
        <f>IF(N372="snížená",J372,0)</f>
        <v>0</v>
      </c>
      <c r="BG372" s="192">
        <f>IF(N372="zákl. přenesená",J372,0)</f>
        <v>0</v>
      </c>
      <c r="BH372" s="192">
        <f>IF(N372="sníž. přenesená",J372,0)</f>
        <v>0</v>
      </c>
      <c r="BI372" s="192">
        <f>IF(N372="nulová",J372,0)</f>
        <v>0</v>
      </c>
      <c r="BJ372" s="19" t="s">
        <v>85</v>
      </c>
      <c r="BK372" s="192">
        <f>ROUND(I372*H372,2)</f>
        <v>0</v>
      </c>
      <c r="BL372" s="19" t="s">
        <v>155</v>
      </c>
      <c r="BM372" s="191" t="s">
        <v>648</v>
      </c>
    </row>
    <row r="373" s="2" customFormat="1" ht="16.5" customHeight="1">
      <c r="A373" s="38"/>
      <c r="B373" s="179"/>
      <c r="C373" s="180" t="s">
        <v>649</v>
      </c>
      <c r="D373" s="180" t="s">
        <v>150</v>
      </c>
      <c r="E373" s="181" t="s">
        <v>650</v>
      </c>
      <c r="F373" s="182" t="s">
        <v>651</v>
      </c>
      <c r="G373" s="183" t="s">
        <v>183</v>
      </c>
      <c r="H373" s="184">
        <v>726.48000000000002</v>
      </c>
      <c r="I373" s="185"/>
      <c r="J373" s="186">
        <f>ROUND(I373*H373,2)</f>
        <v>0</v>
      </c>
      <c r="K373" s="182" t="s">
        <v>154</v>
      </c>
      <c r="L373" s="39"/>
      <c r="M373" s="187" t="s">
        <v>1</v>
      </c>
      <c r="N373" s="188" t="s">
        <v>43</v>
      </c>
      <c r="O373" s="77"/>
      <c r="P373" s="189">
        <f>O373*H373</f>
        <v>0</v>
      </c>
      <c r="Q373" s="189">
        <v>0</v>
      </c>
      <c r="R373" s="189">
        <f>Q373*H373</f>
        <v>0</v>
      </c>
      <c r="S373" s="189">
        <v>0</v>
      </c>
      <c r="T373" s="190">
        <f>S373*H373</f>
        <v>0</v>
      </c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191" t="s">
        <v>155</v>
      </c>
      <c r="AT373" s="191" t="s">
        <v>150</v>
      </c>
      <c r="AU373" s="191" t="s">
        <v>87</v>
      </c>
      <c r="AY373" s="19" t="s">
        <v>148</v>
      </c>
      <c r="BE373" s="192">
        <f>IF(N373="základní",J373,0)</f>
        <v>0</v>
      </c>
      <c r="BF373" s="192">
        <f>IF(N373="snížená",J373,0)</f>
        <v>0</v>
      </c>
      <c r="BG373" s="192">
        <f>IF(N373="zákl. přenesená",J373,0)</f>
        <v>0</v>
      </c>
      <c r="BH373" s="192">
        <f>IF(N373="sníž. přenesená",J373,0)</f>
        <v>0</v>
      </c>
      <c r="BI373" s="192">
        <f>IF(N373="nulová",J373,0)</f>
        <v>0</v>
      </c>
      <c r="BJ373" s="19" t="s">
        <v>85</v>
      </c>
      <c r="BK373" s="192">
        <f>ROUND(I373*H373,2)</f>
        <v>0</v>
      </c>
      <c r="BL373" s="19" t="s">
        <v>155</v>
      </c>
      <c r="BM373" s="191" t="s">
        <v>652</v>
      </c>
    </row>
    <row r="374" s="2" customFormat="1">
      <c r="A374" s="38"/>
      <c r="B374" s="39"/>
      <c r="C374" s="38"/>
      <c r="D374" s="193" t="s">
        <v>157</v>
      </c>
      <c r="E374" s="38"/>
      <c r="F374" s="194" t="s">
        <v>653</v>
      </c>
      <c r="G374" s="38"/>
      <c r="H374" s="38"/>
      <c r="I374" s="195"/>
      <c r="J374" s="38"/>
      <c r="K374" s="38"/>
      <c r="L374" s="39"/>
      <c r="M374" s="196"/>
      <c r="N374" s="197"/>
      <c r="O374" s="77"/>
      <c r="P374" s="77"/>
      <c r="Q374" s="77"/>
      <c r="R374" s="77"/>
      <c r="S374" s="77"/>
      <c r="T374" s="7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9" t="s">
        <v>157</v>
      </c>
      <c r="AU374" s="19" t="s">
        <v>87</v>
      </c>
    </row>
    <row r="375" s="2" customFormat="1" ht="24.15" customHeight="1">
      <c r="A375" s="38"/>
      <c r="B375" s="179"/>
      <c r="C375" s="180" t="s">
        <v>654</v>
      </c>
      <c r="D375" s="180" t="s">
        <v>150</v>
      </c>
      <c r="E375" s="181" t="s">
        <v>655</v>
      </c>
      <c r="F375" s="182" t="s">
        <v>656</v>
      </c>
      <c r="G375" s="183" t="s">
        <v>183</v>
      </c>
      <c r="H375" s="184">
        <v>726.48000000000002</v>
      </c>
      <c r="I375" s="185"/>
      <c r="J375" s="186">
        <f>ROUND(I375*H375,2)</f>
        <v>0</v>
      </c>
      <c r="K375" s="182" t="s">
        <v>154</v>
      </c>
      <c r="L375" s="39"/>
      <c r="M375" s="187" t="s">
        <v>1</v>
      </c>
      <c r="N375" s="188" t="s">
        <v>43</v>
      </c>
      <c r="O375" s="77"/>
      <c r="P375" s="189">
        <f>O375*H375</f>
        <v>0</v>
      </c>
      <c r="Q375" s="189">
        <v>0</v>
      </c>
      <c r="R375" s="189">
        <f>Q375*H375</f>
        <v>0</v>
      </c>
      <c r="S375" s="189">
        <v>0</v>
      </c>
      <c r="T375" s="190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191" t="s">
        <v>155</v>
      </c>
      <c r="AT375" s="191" t="s">
        <v>150</v>
      </c>
      <c r="AU375" s="191" t="s">
        <v>87</v>
      </c>
      <c r="AY375" s="19" t="s">
        <v>148</v>
      </c>
      <c r="BE375" s="192">
        <f>IF(N375="základní",J375,0)</f>
        <v>0</v>
      </c>
      <c r="BF375" s="192">
        <f>IF(N375="snížená",J375,0)</f>
        <v>0</v>
      </c>
      <c r="BG375" s="192">
        <f>IF(N375="zákl. přenesená",J375,0)</f>
        <v>0</v>
      </c>
      <c r="BH375" s="192">
        <f>IF(N375="sníž. přenesená",J375,0)</f>
        <v>0</v>
      </c>
      <c r="BI375" s="192">
        <f>IF(N375="nulová",J375,0)</f>
        <v>0</v>
      </c>
      <c r="BJ375" s="19" t="s">
        <v>85</v>
      </c>
      <c r="BK375" s="192">
        <f>ROUND(I375*H375,2)</f>
        <v>0</v>
      </c>
      <c r="BL375" s="19" t="s">
        <v>155</v>
      </c>
      <c r="BM375" s="191" t="s">
        <v>657</v>
      </c>
    </row>
    <row r="376" s="2" customFormat="1">
      <c r="A376" s="38"/>
      <c r="B376" s="39"/>
      <c r="C376" s="38"/>
      <c r="D376" s="193" t="s">
        <v>157</v>
      </c>
      <c r="E376" s="38"/>
      <c r="F376" s="194" t="s">
        <v>658</v>
      </c>
      <c r="G376" s="38"/>
      <c r="H376" s="38"/>
      <c r="I376" s="195"/>
      <c r="J376" s="38"/>
      <c r="K376" s="38"/>
      <c r="L376" s="39"/>
      <c r="M376" s="196"/>
      <c r="N376" s="197"/>
      <c r="O376" s="77"/>
      <c r="P376" s="77"/>
      <c r="Q376" s="77"/>
      <c r="R376" s="77"/>
      <c r="S376" s="77"/>
      <c r="T376" s="7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T376" s="19" t="s">
        <v>157</v>
      </c>
      <c r="AU376" s="19" t="s">
        <v>87</v>
      </c>
    </row>
    <row r="377" s="2" customFormat="1" ht="21.75" customHeight="1">
      <c r="A377" s="38"/>
      <c r="B377" s="179"/>
      <c r="C377" s="180" t="s">
        <v>659</v>
      </c>
      <c r="D377" s="180" t="s">
        <v>150</v>
      </c>
      <c r="E377" s="181" t="s">
        <v>660</v>
      </c>
      <c r="F377" s="182" t="s">
        <v>661</v>
      </c>
      <c r="G377" s="183" t="s">
        <v>183</v>
      </c>
      <c r="H377" s="184">
        <v>120.52</v>
      </c>
      <c r="I377" s="185"/>
      <c r="J377" s="186">
        <f>ROUND(I377*H377,2)</f>
        <v>0</v>
      </c>
      <c r="K377" s="182" t="s">
        <v>154</v>
      </c>
      <c r="L377" s="39"/>
      <c r="M377" s="187" t="s">
        <v>1</v>
      </c>
      <c r="N377" s="188" t="s">
        <v>43</v>
      </c>
      <c r="O377" s="77"/>
      <c r="P377" s="189">
        <f>O377*H377</f>
        <v>0</v>
      </c>
      <c r="Q377" s="189">
        <v>0</v>
      </c>
      <c r="R377" s="189">
        <f>Q377*H377</f>
        <v>0</v>
      </c>
      <c r="S377" s="189">
        <v>0</v>
      </c>
      <c r="T377" s="190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191" t="s">
        <v>155</v>
      </c>
      <c r="AT377" s="191" t="s">
        <v>150</v>
      </c>
      <c r="AU377" s="191" t="s">
        <v>87</v>
      </c>
      <c r="AY377" s="19" t="s">
        <v>148</v>
      </c>
      <c r="BE377" s="192">
        <f>IF(N377="základní",J377,0)</f>
        <v>0</v>
      </c>
      <c r="BF377" s="192">
        <f>IF(N377="snížená",J377,0)</f>
        <v>0</v>
      </c>
      <c r="BG377" s="192">
        <f>IF(N377="zákl. přenesená",J377,0)</f>
        <v>0</v>
      </c>
      <c r="BH377" s="192">
        <f>IF(N377="sníž. přenesená",J377,0)</f>
        <v>0</v>
      </c>
      <c r="BI377" s="192">
        <f>IF(N377="nulová",J377,0)</f>
        <v>0</v>
      </c>
      <c r="BJ377" s="19" t="s">
        <v>85</v>
      </c>
      <c r="BK377" s="192">
        <f>ROUND(I377*H377,2)</f>
        <v>0</v>
      </c>
      <c r="BL377" s="19" t="s">
        <v>155</v>
      </c>
      <c r="BM377" s="191" t="s">
        <v>662</v>
      </c>
    </row>
    <row r="378" s="2" customFormat="1">
      <c r="A378" s="38"/>
      <c r="B378" s="39"/>
      <c r="C378" s="38"/>
      <c r="D378" s="193" t="s">
        <v>157</v>
      </c>
      <c r="E378" s="38"/>
      <c r="F378" s="194" t="s">
        <v>663</v>
      </c>
      <c r="G378" s="38"/>
      <c r="H378" s="38"/>
      <c r="I378" s="195"/>
      <c r="J378" s="38"/>
      <c r="K378" s="38"/>
      <c r="L378" s="39"/>
      <c r="M378" s="196"/>
      <c r="N378" s="197"/>
      <c r="O378" s="77"/>
      <c r="P378" s="77"/>
      <c r="Q378" s="77"/>
      <c r="R378" s="77"/>
      <c r="S378" s="77"/>
      <c r="T378" s="7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T378" s="19" t="s">
        <v>157</v>
      </c>
      <c r="AU378" s="19" t="s">
        <v>87</v>
      </c>
    </row>
    <row r="379" s="2" customFormat="1" ht="24.15" customHeight="1">
      <c r="A379" s="38"/>
      <c r="B379" s="179"/>
      <c r="C379" s="180" t="s">
        <v>664</v>
      </c>
      <c r="D379" s="180" t="s">
        <v>150</v>
      </c>
      <c r="E379" s="181" t="s">
        <v>665</v>
      </c>
      <c r="F379" s="182" t="s">
        <v>666</v>
      </c>
      <c r="G379" s="183" t="s">
        <v>183</v>
      </c>
      <c r="H379" s="184">
        <v>120.52</v>
      </c>
      <c r="I379" s="185"/>
      <c r="J379" s="186">
        <f>ROUND(I379*H379,2)</f>
        <v>0</v>
      </c>
      <c r="K379" s="182" t="s">
        <v>154</v>
      </c>
      <c r="L379" s="39"/>
      <c r="M379" s="187" t="s">
        <v>1</v>
      </c>
      <c r="N379" s="188" t="s">
        <v>43</v>
      </c>
      <c r="O379" s="77"/>
      <c r="P379" s="189">
        <f>O379*H379</f>
        <v>0</v>
      </c>
      <c r="Q379" s="189">
        <v>0</v>
      </c>
      <c r="R379" s="189">
        <f>Q379*H379</f>
        <v>0</v>
      </c>
      <c r="S379" s="189">
        <v>0</v>
      </c>
      <c r="T379" s="190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191" t="s">
        <v>155</v>
      </c>
      <c r="AT379" s="191" t="s">
        <v>150</v>
      </c>
      <c r="AU379" s="191" t="s">
        <v>87</v>
      </c>
      <c r="AY379" s="19" t="s">
        <v>148</v>
      </c>
      <c r="BE379" s="192">
        <f>IF(N379="základní",J379,0)</f>
        <v>0</v>
      </c>
      <c r="BF379" s="192">
        <f>IF(N379="snížená",J379,0)</f>
        <v>0</v>
      </c>
      <c r="BG379" s="192">
        <f>IF(N379="zákl. přenesená",J379,0)</f>
        <v>0</v>
      </c>
      <c r="BH379" s="192">
        <f>IF(N379="sníž. přenesená",J379,0)</f>
        <v>0</v>
      </c>
      <c r="BI379" s="192">
        <f>IF(N379="nulová",J379,0)</f>
        <v>0</v>
      </c>
      <c r="BJ379" s="19" t="s">
        <v>85</v>
      </c>
      <c r="BK379" s="192">
        <f>ROUND(I379*H379,2)</f>
        <v>0</v>
      </c>
      <c r="BL379" s="19" t="s">
        <v>155</v>
      </c>
      <c r="BM379" s="191" t="s">
        <v>667</v>
      </c>
    </row>
    <row r="380" s="2" customFormat="1">
      <c r="A380" s="38"/>
      <c r="B380" s="39"/>
      <c r="C380" s="38"/>
      <c r="D380" s="193" t="s">
        <v>157</v>
      </c>
      <c r="E380" s="38"/>
      <c r="F380" s="194" t="s">
        <v>668</v>
      </c>
      <c r="G380" s="38"/>
      <c r="H380" s="38"/>
      <c r="I380" s="195"/>
      <c r="J380" s="38"/>
      <c r="K380" s="38"/>
      <c r="L380" s="39"/>
      <c r="M380" s="196"/>
      <c r="N380" s="197"/>
      <c r="O380" s="77"/>
      <c r="P380" s="77"/>
      <c r="Q380" s="77"/>
      <c r="R380" s="77"/>
      <c r="S380" s="77"/>
      <c r="T380" s="7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9" t="s">
        <v>157</v>
      </c>
      <c r="AU380" s="19" t="s">
        <v>87</v>
      </c>
    </row>
    <row r="381" s="2" customFormat="1" ht="37.8" customHeight="1">
      <c r="A381" s="38"/>
      <c r="B381" s="179"/>
      <c r="C381" s="180" t="s">
        <v>669</v>
      </c>
      <c r="D381" s="180" t="s">
        <v>150</v>
      </c>
      <c r="E381" s="181" t="s">
        <v>670</v>
      </c>
      <c r="F381" s="182" t="s">
        <v>671</v>
      </c>
      <c r="G381" s="183" t="s">
        <v>346</v>
      </c>
      <c r="H381" s="184">
        <v>1</v>
      </c>
      <c r="I381" s="185"/>
      <c r="J381" s="186">
        <f>ROUND(I381*H381,2)</f>
        <v>0</v>
      </c>
      <c r="K381" s="182" t="s">
        <v>154</v>
      </c>
      <c r="L381" s="39"/>
      <c r="M381" s="187" t="s">
        <v>1</v>
      </c>
      <c r="N381" s="188" t="s">
        <v>43</v>
      </c>
      <c r="O381" s="77"/>
      <c r="P381" s="189">
        <f>O381*H381</f>
        <v>0</v>
      </c>
      <c r="Q381" s="189">
        <v>0.089999999999999997</v>
      </c>
      <c r="R381" s="189">
        <f>Q381*H381</f>
        <v>0.089999999999999997</v>
      </c>
      <c r="S381" s="189">
        <v>0</v>
      </c>
      <c r="T381" s="190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191" t="s">
        <v>155</v>
      </c>
      <c r="AT381" s="191" t="s">
        <v>150</v>
      </c>
      <c r="AU381" s="191" t="s">
        <v>87</v>
      </c>
      <c r="AY381" s="19" t="s">
        <v>148</v>
      </c>
      <c r="BE381" s="192">
        <f>IF(N381="základní",J381,0)</f>
        <v>0</v>
      </c>
      <c r="BF381" s="192">
        <f>IF(N381="snížená",J381,0)</f>
        <v>0</v>
      </c>
      <c r="BG381" s="192">
        <f>IF(N381="zákl. přenesená",J381,0)</f>
        <v>0</v>
      </c>
      <c r="BH381" s="192">
        <f>IF(N381="sníž. přenesená",J381,0)</f>
        <v>0</v>
      </c>
      <c r="BI381" s="192">
        <f>IF(N381="nulová",J381,0)</f>
        <v>0</v>
      </c>
      <c r="BJ381" s="19" t="s">
        <v>85</v>
      </c>
      <c r="BK381" s="192">
        <f>ROUND(I381*H381,2)</f>
        <v>0</v>
      </c>
      <c r="BL381" s="19" t="s">
        <v>155</v>
      </c>
      <c r="BM381" s="191" t="s">
        <v>672</v>
      </c>
    </row>
    <row r="382" s="2" customFormat="1">
      <c r="A382" s="38"/>
      <c r="B382" s="39"/>
      <c r="C382" s="38"/>
      <c r="D382" s="193" t="s">
        <v>157</v>
      </c>
      <c r="E382" s="38"/>
      <c r="F382" s="194" t="s">
        <v>673</v>
      </c>
      <c r="G382" s="38"/>
      <c r="H382" s="38"/>
      <c r="I382" s="195"/>
      <c r="J382" s="38"/>
      <c r="K382" s="38"/>
      <c r="L382" s="39"/>
      <c r="M382" s="196"/>
      <c r="N382" s="197"/>
      <c r="O382" s="77"/>
      <c r="P382" s="77"/>
      <c r="Q382" s="77"/>
      <c r="R382" s="77"/>
      <c r="S382" s="77"/>
      <c r="T382" s="7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9" t="s">
        <v>157</v>
      </c>
      <c r="AU382" s="19" t="s">
        <v>87</v>
      </c>
    </row>
    <row r="383" s="2" customFormat="1" ht="24.15" customHeight="1">
      <c r="A383" s="38"/>
      <c r="B383" s="179"/>
      <c r="C383" s="223" t="s">
        <v>674</v>
      </c>
      <c r="D383" s="223" t="s">
        <v>288</v>
      </c>
      <c r="E383" s="224" t="s">
        <v>675</v>
      </c>
      <c r="F383" s="225" t="s">
        <v>676</v>
      </c>
      <c r="G383" s="226" t="s">
        <v>346</v>
      </c>
      <c r="H383" s="227">
        <v>1</v>
      </c>
      <c r="I383" s="228"/>
      <c r="J383" s="229">
        <f>ROUND(I383*H383,2)</f>
        <v>0</v>
      </c>
      <c r="K383" s="225" t="s">
        <v>154</v>
      </c>
      <c r="L383" s="230"/>
      <c r="M383" s="231" t="s">
        <v>1</v>
      </c>
      <c r="N383" s="232" t="s">
        <v>43</v>
      </c>
      <c r="O383" s="77"/>
      <c r="P383" s="189">
        <f>O383*H383</f>
        <v>0</v>
      </c>
      <c r="Q383" s="189">
        <v>0.065000000000000002</v>
      </c>
      <c r="R383" s="189">
        <f>Q383*H383</f>
        <v>0.065000000000000002</v>
      </c>
      <c r="S383" s="189">
        <v>0</v>
      </c>
      <c r="T383" s="190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191" t="s">
        <v>199</v>
      </c>
      <c r="AT383" s="191" t="s">
        <v>288</v>
      </c>
      <c r="AU383" s="191" t="s">
        <v>87</v>
      </c>
      <c r="AY383" s="19" t="s">
        <v>148</v>
      </c>
      <c r="BE383" s="192">
        <f>IF(N383="základní",J383,0)</f>
        <v>0</v>
      </c>
      <c r="BF383" s="192">
        <f>IF(N383="snížená",J383,0)</f>
        <v>0</v>
      </c>
      <c r="BG383" s="192">
        <f>IF(N383="zákl. přenesená",J383,0)</f>
        <v>0</v>
      </c>
      <c r="BH383" s="192">
        <f>IF(N383="sníž. přenesená",J383,0)</f>
        <v>0</v>
      </c>
      <c r="BI383" s="192">
        <f>IF(N383="nulová",J383,0)</f>
        <v>0</v>
      </c>
      <c r="BJ383" s="19" t="s">
        <v>85</v>
      </c>
      <c r="BK383" s="192">
        <f>ROUND(I383*H383,2)</f>
        <v>0</v>
      </c>
      <c r="BL383" s="19" t="s">
        <v>155</v>
      </c>
      <c r="BM383" s="191" t="s">
        <v>677</v>
      </c>
    </row>
    <row r="384" s="2" customFormat="1" ht="16.5" customHeight="1">
      <c r="A384" s="38"/>
      <c r="B384" s="179"/>
      <c r="C384" s="180" t="s">
        <v>678</v>
      </c>
      <c r="D384" s="180" t="s">
        <v>150</v>
      </c>
      <c r="E384" s="181" t="s">
        <v>679</v>
      </c>
      <c r="F384" s="182" t="s">
        <v>680</v>
      </c>
      <c r="G384" s="183" t="s">
        <v>346</v>
      </c>
      <c r="H384" s="184">
        <v>4</v>
      </c>
      <c r="I384" s="185"/>
      <c r="J384" s="186">
        <f>ROUND(I384*H384,2)</f>
        <v>0</v>
      </c>
      <c r="K384" s="182" t="s">
        <v>154</v>
      </c>
      <c r="L384" s="39"/>
      <c r="M384" s="187" t="s">
        <v>1</v>
      </c>
      <c r="N384" s="188" t="s">
        <v>43</v>
      </c>
      <c r="O384" s="77"/>
      <c r="P384" s="189">
        <f>O384*H384</f>
        <v>0</v>
      </c>
      <c r="Q384" s="189">
        <v>0.040000000000000001</v>
      </c>
      <c r="R384" s="189">
        <f>Q384*H384</f>
        <v>0.16</v>
      </c>
      <c r="S384" s="189">
        <v>0</v>
      </c>
      <c r="T384" s="190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191" t="s">
        <v>155</v>
      </c>
      <c r="AT384" s="191" t="s">
        <v>150</v>
      </c>
      <c r="AU384" s="191" t="s">
        <v>87</v>
      </c>
      <c r="AY384" s="19" t="s">
        <v>148</v>
      </c>
      <c r="BE384" s="192">
        <f>IF(N384="základní",J384,0)</f>
        <v>0</v>
      </c>
      <c r="BF384" s="192">
        <f>IF(N384="snížená",J384,0)</f>
        <v>0</v>
      </c>
      <c r="BG384" s="192">
        <f>IF(N384="zákl. přenesená",J384,0)</f>
        <v>0</v>
      </c>
      <c r="BH384" s="192">
        <f>IF(N384="sníž. přenesená",J384,0)</f>
        <v>0</v>
      </c>
      <c r="BI384" s="192">
        <f>IF(N384="nulová",J384,0)</f>
        <v>0</v>
      </c>
      <c r="BJ384" s="19" t="s">
        <v>85</v>
      </c>
      <c r="BK384" s="192">
        <f>ROUND(I384*H384,2)</f>
        <v>0</v>
      </c>
      <c r="BL384" s="19" t="s">
        <v>155</v>
      </c>
      <c r="BM384" s="191" t="s">
        <v>681</v>
      </c>
    </row>
    <row r="385" s="2" customFormat="1">
      <c r="A385" s="38"/>
      <c r="B385" s="39"/>
      <c r="C385" s="38"/>
      <c r="D385" s="193" t="s">
        <v>157</v>
      </c>
      <c r="E385" s="38"/>
      <c r="F385" s="194" t="s">
        <v>682</v>
      </c>
      <c r="G385" s="38"/>
      <c r="H385" s="38"/>
      <c r="I385" s="195"/>
      <c r="J385" s="38"/>
      <c r="K385" s="38"/>
      <c r="L385" s="39"/>
      <c r="M385" s="196"/>
      <c r="N385" s="197"/>
      <c r="O385" s="77"/>
      <c r="P385" s="77"/>
      <c r="Q385" s="77"/>
      <c r="R385" s="77"/>
      <c r="S385" s="77"/>
      <c r="T385" s="7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T385" s="19" t="s">
        <v>157</v>
      </c>
      <c r="AU385" s="19" t="s">
        <v>87</v>
      </c>
    </row>
    <row r="386" s="2" customFormat="1" ht="24.15" customHeight="1">
      <c r="A386" s="38"/>
      <c r="B386" s="179"/>
      <c r="C386" s="223" t="s">
        <v>683</v>
      </c>
      <c r="D386" s="223" t="s">
        <v>288</v>
      </c>
      <c r="E386" s="224" t="s">
        <v>684</v>
      </c>
      <c r="F386" s="225" t="s">
        <v>685</v>
      </c>
      <c r="G386" s="226" t="s">
        <v>346</v>
      </c>
      <c r="H386" s="227">
        <v>4</v>
      </c>
      <c r="I386" s="228"/>
      <c r="J386" s="229">
        <f>ROUND(I386*H386,2)</f>
        <v>0</v>
      </c>
      <c r="K386" s="225" t="s">
        <v>154</v>
      </c>
      <c r="L386" s="230"/>
      <c r="M386" s="231" t="s">
        <v>1</v>
      </c>
      <c r="N386" s="232" t="s">
        <v>43</v>
      </c>
      <c r="O386" s="77"/>
      <c r="P386" s="189">
        <f>O386*H386</f>
        <v>0</v>
      </c>
      <c r="Q386" s="189">
        <v>0.013299999999999999</v>
      </c>
      <c r="R386" s="189">
        <f>Q386*H386</f>
        <v>0.053199999999999997</v>
      </c>
      <c r="S386" s="189">
        <v>0</v>
      </c>
      <c r="T386" s="190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191" t="s">
        <v>199</v>
      </c>
      <c r="AT386" s="191" t="s">
        <v>288</v>
      </c>
      <c r="AU386" s="191" t="s">
        <v>87</v>
      </c>
      <c r="AY386" s="19" t="s">
        <v>148</v>
      </c>
      <c r="BE386" s="192">
        <f>IF(N386="základní",J386,0)</f>
        <v>0</v>
      </c>
      <c r="BF386" s="192">
        <f>IF(N386="snížená",J386,0)</f>
        <v>0</v>
      </c>
      <c r="BG386" s="192">
        <f>IF(N386="zákl. přenesená",J386,0)</f>
        <v>0</v>
      </c>
      <c r="BH386" s="192">
        <f>IF(N386="sníž. přenesená",J386,0)</f>
        <v>0</v>
      </c>
      <c r="BI386" s="192">
        <f>IF(N386="nulová",J386,0)</f>
        <v>0</v>
      </c>
      <c r="BJ386" s="19" t="s">
        <v>85</v>
      </c>
      <c r="BK386" s="192">
        <f>ROUND(I386*H386,2)</f>
        <v>0</v>
      </c>
      <c r="BL386" s="19" t="s">
        <v>155</v>
      </c>
      <c r="BM386" s="191" t="s">
        <v>686</v>
      </c>
    </row>
    <row r="387" s="2" customFormat="1" ht="24.15" customHeight="1">
      <c r="A387" s="38"/>
      <c r="B387" s="179"/>
      <c r="C387" s="223" t="s">
        <v>687</v>
      </c>
      <c r="D387" s="223" t="s">
        <v>288</v>
      </c>
      <c r="E387" s="224" t="s">
        <v>688</v>
      </c>
      <c r="F387" s="225" t="s">
        <v>689</v>
      </c>
      <c r="G387" s="226" t="s">
        <v>346</v>
      </c>
      <c r="H387" s="227">
        <v>4</v>
      </c>
      <c r="I387" s="228"/>
      <c r="J387" s="229">
        <f>ROUND(I387*H387,2)</f>
        <v>0</v>
      </c>
      <c r="K387" s="225" t="s">
        <v>154</v>
      </c>
      <c r="L387" s="230"/>
      <c r="M387" s="231" t="s">
        <v>1</v>
      </c>
      <c r="N387" s="232" t="s">
        <v>43</v>
      </c>
      <c r="O387" s="77"/>
      <c r="P387" s="189">
        <f>O387*H387</f>
        <v>0</v>
      </c>
      <c r="Q387" s="189">
        <v>0.00029999999999999997</v>
      </c>
      <c r="R387" s="189">
        <f>Q387*H387</f>
        <v>0.0011999999999999999</v>
      </c>
      <c r="S387" s="189">
        <v>0</v>
      </c>
      <c r="T387" s="190">
        <f>S387*H387</f>
        <v>0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191" t="s">
        <v>199</v>
      </c>
      <c r="AT387" s="191" t="s">
        <v>288</v>
      </c>
      <c r="AU387" s="191" t="s">
        <v>87</v>
      </c>
      <c r="AY387" s="19" t="s">
        <v>148</v>
      </c>
      <c r="BE387" s="192">
        <f>IF(N387="základní",J387,0)</f>
        <v>0</v>
      </c>
      <c r="BF387" s="192">
        <f>IF(N387="snížená",J387,0)</f>
        <v>0</v>
      </c>
      <c r="BG387" s="192">
        <f>IF(N387="zákl. přenesená",J387,0)</f>
        <v>0</v>
      </c>
      <c r="BH387" s="192">
        <f>IF(N387="sníž. přenesená",J387,0)</f>
        <v>0</v>
      </c>
      <c r="BI387" s="192">
        <f>IF(N387="nulová",J387,0)</f>
        <v>0</v>
      </c>
      <c r="BJ387" s="19" t="s">
        <v>85</v>
      </c>
      <c r="BK387" s="192">
        <f>ROUND(I387*H387,2)</f>
        <v>0</v>
      </c>
      <c r="BL387" s="19" t="s">
        <v>155</v>
      </c>
      <c r="BM387" s="191" t="s">
        <v>690</v>
      </c>
    </row>
    <row r="388" s="2" customFormat="1" ht="16.5" customHeight="1">
      <c r="A388" s="38"/>
      <c r="B388" s="179"/>
      <c r="C388" s="180" t="s">
        <v>691</v>
      </c>
      <c r="D388" s="180" t="s">
        <v>150</v>
      </c>
      <c r="E388" s="181" t="s">
        <v>692</v>
      </c>
      <c r="F388" s="182" t="s">
        <v>693</v>
      </c>
      <c r="G388" s="183" t="s">
        <v>346</v>
      </c>
      <c r="H388" s="184">
        <v>3</v>
      </c>
      <c r="I388" s="185"/>
      <c r="J388" s="186">
        <f>ROUND(I388*H388,2)</f>
        <v>0</v>
      </c>
      <c r="K388" s="182" t="s">
        <v>154</v>
      </c>
      <c r="L388" s="39"/>
      <c r="M388" s="187" t="s">
        <v>1</v>
      </c>
      <c r="N388" s="188" t="s">
        <v>43</v>
      </c>
      <c r="O388" s="77"/>
      <c r="P388" s="189">
        <f>O388*H388</f>
        <v>0</v>
      </c>
      <c r="Q388" s="189">
        <v>0.050000000000000003</v>
      </c>
      <c r="R388" s="189">
        <f>Q388*H388</f>
        <v>0.15000000000000002</v>
      </c>
      <c r="S388" s="189">
        <v>0</v>
      </c>
      <c r="T388" s="190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191" t="s">
        <v>155</v>
      </c>
      <c r="AT388" s="191" t="s">
        <v>150</v>
      </c>
      <c r="AU388" s="191" t="s">
        <v>87</v>
      </c>
      <c r="AY388" s="19" t="s">
        <v>148</v>
      </c>
      <c r="BE388" s="192">
        <f>IF(N388="základní",J388,0)</f>
        <v>0</v>
      </c>
      <c r="BF388" s="192">
        <f>IF(N388="snížená",J388,0)</f>
        <v>0</v>
      </c>
      <c r="BG388" s="192">
        <f>IF(N388="zákl. přenesená",J388,0)</f>
        <v>0</v>
      </c>
      <c r="BH388" s="192">
        <f>IF(N388="sníž. přenesená",J388,0)</f>
        <v>0</v>
      </c>
      <c r="BI388" s="192">
        <f>IF(N388="nulová",J388,0)</f>
        <v>0</v>
      </c>
      <c r="BJ388" s="19" t="s">
        <v>85</v>
      </c>
      <c r="BK388" s="192">
        <f>ROUND(I388*H388,2)</f>
        <v>0</v>
      </c>
      <c r="BL388" s="19" t="s">
        <v>155</v>
      </c>
      <c r="BM388" s="191" t="s">
        <v>694</v>
      </c>
    </row>
    <row r="389" s="2" customFormat="1">
      <c r="A389" s="38"/>
      <c r="B389" s="39"/>
      <c r="C389" s="38"/>
      <c r="D389" s="193" t="s">
        <v>157</v>
      </c>
      <c r="E389" s="38"/>
      <c r="F389" s="194" t="s">
        <v>695</v>
      </c>
      <c r="G389" s="38"/>
      <c r="H389" s="38"/>
      <c r="I389" s="195"/>
      <c r="J389" s="38"/>
      <c r="K389" s="38"/>
      <c r="L389" s="39"/>
      <c r="M389" s="196"/>
      <c r="N389" s="197"/>
      <c r="O389" s="77"/>
      <c r="P389" s="77"/>
      <c r="Q389" s="77"/>
      <c r="R389" s="77"/>
      <c r="S389" s="77"/>
      <c r="T389" s="7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9" t="s">
        <v>157</v>
      </c>
      <c r="AU389" s="19" t="s">
        <v>87</v>
      </c>
    </row>
    <row r="390" s="2" customFormat="1" ht="16.5" customHeight="1">
      <c r="A390" s="38"/>
      <c r="B390" s="179"/>
      <c r="C390" s="223" t="s">
        <v>696</v>
      </c>
      <c r="D390" s="223" t="s">
        <v>288</v>
      </c>
      <c r="E390" s="224" t="s">
        <v>697</v>
      </c>
      <c r="F390" s="225" t="s">
        <v>698</v>
      </c>
      <c r="G390" s="226" t="s">
        <v>346</v>
      </c>
      <c r="H390" s="227">
        <v>3</v>
      </c>
      <c r="I390" s="228"/>
      <c r="J390" s="229">
        <f>ROUND(I390*H390,2)</f>
        <v>0</v>
      </c>
      <c r="K390" s="225" t="s">
        <v>154</v>
      </c>
      <c r="L390" s="230"/>
      <c r="M390" s="231" t="s">
        <v>1</v>
      </c>
      <c r="N390" s="232" t="s">
        <v>43</v>
      </c>
      <c r="O390" s="77"/>
      <c r="P390" s="189">
        <f>O390*H390</f>
        <v>0</v>
      </c>
      <c r="Q390" s="189">
        <v>0.029499999999999998</v>
      </c>
      <c r="R390" s="189">
        <f>Q390*H390</f>
        <v>0.088499999999999995</v>
      </c>
      <c r="S390" s="189">
        <v>0</v>
      </c>
      <c r="T390" s="190">
        <f>S390*H390</f>
        <v>0</v>
      </c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191" t="s">
        <v>199</v>
      </c>
      <c r="AT390" s="191" t="s">
        <v>288</v>
      </c>
      <c r="AU390" s="191" t="s">
        <v>87</v>
      </c>
      <c r="AY390" s="19" t="s">
        <v>148</v>
      </c>
      <c r="BE390" s="192">
        <f>IF(N390="základní",J390,0)</f>
        <v>0</v>
      </c>
      <c r="BF390" s="192">
        <f>IF(N390="snížená",J390,0)</f>
        <v>0</v>
      </c>
      <c r="BG390" s="192">
        <f>IF(N390="zákl. přenesená",J390,0)</f>
        <v>0</v>
      </c>
      <c r="BH390" s="192">
        <f>IF(N390="sníž. přenesená",J390,0)</f>
        <v>0</v>
      </c>
      <c r="BI390" s="192">
        <f>IF(N390="nulová",J390,0)</f>
        <v>0</v>
      </c>
      <c r="BJ390" s="19" t="s">
        <v>85</v>
      </c>
      <c r="BK390" s="192">
        <f>ROUND(I390*H390,2)</f>
        <v>0</v>
      </c>
      <c r="BL390" s="19" t="s">
        <v>155</v>
      </c>
      <c r="BM390" s="191" t="s">
        <v>699</v>
      </c>
    </row>
    <row r="391" s="2" customFormat="1" ht="24.15" customHeight="1">
      <c r="A391" s="38"/>
      <c r="B391" s="179"/>
      <c r="C391" s="223" t="s">
        <v>700</v>
      </c>
      <c r="D391" s="223" t="s">
        <v>288</v>
      </c>
      <c r="E391" s="224" t="s">
        <v>701</v>
      </c>
      <c r="F391" s="225" t="s">
        <v>702</v>
      </c>
      <c r="G391" s="226" t="s">
        <v>346</v>
      </c>
      <c r="H391" s="227">
        <v>3</v>
      </c>
      <c r="I391" s="228"/>
      <c r="J391" s="229">
        <f>ROUND(I391*H391,2)</f>
        <v>0</v>
      </c>
      <c r="K391" s="225" t="s">
        <v>154</v>
      </c>
      <c r="L391" s="230"/>
      <c r="M391" s="231" t="s">
        <v>1</v>
      </c>
      <c r="N391" s="232" t="s">
        <v>43</v>
      </c>
      <c r="O391" s="77"/>
      <c r="P391" s="189">
        <f>O391*H391</f>
        <v>0</v>
      </c>
      <c r="Q391" s="189">
        <v>0.0025000000000000001</v>
      </c>
      <c r="R391" s="189">
        <f>Q391*H391</f>
        <v>0.0074999999999999997</v>
      </c>
      <c r="S391" s="189">
        <v>0</v>
      </c>
      <c r="T391" s="190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191" t="s">
        <v>199</v>
      </c>
      <c r="AT391" s="191" t="s">
        <v>288</v>
      </c>
      <c r="AU391" s="191" t="s">
        <v>87</v>
      </c>
      <c r="AY391" s="19" t="s">
        <v>148</v>
      </c>
      <c r="BE391" s="192">
        <f>IF(N391="základní",J391,0)</f>
        <v>0</v>
      </c>
      <c r="BF391" s="192">
        <f>IF(N391="snížená",J391,0)</f>
        <v>0</v>
      </c>
      <c r="BG391" s="192">
        <f>IF(N391="zákl. přenesená",J391,0)</f>
        <v>0</v>
      </c>
      <c r="BH391" s="192">
        <f>IF(N391="sníž. přenesená",J391,0)</f>
        <v>0</v>
      </c>
      <c r="BI391" s="192">
        <f>IF(N391="nulová",J391,0)</f>
        <v>0</v>
      </c>
      <c r="BJ391" s="19" t="s">
        <v>85</v>
      </c>
      <c r="BK391" s="192">
        <f>ROUND(I391*H391,2)</f>
        <v>0</v>
      </c>
      <c r="BL391" s="19" t="s">
        <v>155</v>
      </c>
      <c r="BM391" s="191" t="s">
        <v>703</v>
      </c>
    </row>
    <row r="392" s="2" customFormat="1" ht="24.15" customHeight="1">
      <c r="A392" s="38"/>
      <c r="B392" s="179"/>
      <c r="C392" s="180" t="s">
        <v>704</v>
      </c>
      <c r="D392" s="180" t="s">
        <v>150</v>
      </c>
      <c r="E392" s="181" t="s">
        <v>705</v>
      </c>
      <c r="F392" s="182" t="s">
        <v>706</v>
      </c>
      <c r="G392" s="183" t="s">
        <v>346</v>
      </c>
      <c r="H392" s="184">
        <v>6</v>
      </c>
      <c r="I392" s="185"/>
      <c r="J392" s="186">
        <f>ROUND(I392*H392,2)</f>
        <v>0</v>
      </c>
      <c r="K392" s="182" t="s">
        <v>154</v>
      </c>
      <c r="L392" s="39"/>
      <c r="M392" s="187" t="s">
        <v>1</v>
      </c>
      <c r="N392" s="188" t="s">
        <v>43</v>
      </c>
      <c r="O392" s="77"/>
      <c r="P392" s="189">
        <f>O392*H392</f>
        <v>0</v>
      </c>
      <c r="Q392" s="189">
        <v>0.0013699999999999999</v>
      </c>
      <c r="R392" s="189">
        <f>Q392*H392</f>
        <v>0.0082199999999999999</v>
      </c>
      <c r="S392" s="189">
        <v>0</v>
      </c>
      <c r="T392" s="190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191" t="s">
        <v>155</v>
      </c>
      <c r="AT392" s="191" t="s">
        <v>150</v>
      </c>
      <c r="AU392" s="191" t="s">
        <v>87</v>
      </c>
      <c r="AY392" s="19" t="s">
        <v>148</v>
      </c>
      <c r="BE392" s="192">
        <f>IF(N392="základní",J392,0)</f>
        <v>0</v>
      </c>
      <c r="BF392" s="192">
        <f>IF(N392="snížená",J392,0)</f>
        <v>0</v>
      </c>
      <c r="BG392" s="192">
        <f>IF(N392="zákl. přenesená",J392,0)</f>
        <v>0</v>
      </c>
      <c r="BH392" s="192">
        <f>IF(N392="sníž. přenesená",J392,0)</f>
        <v>0</v>
      </c>
      <c r="BI392" s="192">
        <f>IF(N392="nulová",J392,0)</f>
        <v>0</v>
      </c>
      <c r="BJ392" s="19" t="s">
        <v>85</v>
      </c>
      <c r="BK392" s="192">
        <f>ROUND(I392*H392,2)</f>
        <v>0</v>
      </c>
      <c r="BL392" s="19" t="s">
        <v>155</v>
      </c>
      <c r="BM392" s="191" t="s">
        <v>707</v>
      </c>
    </row>
    <row r="393" s="2" customFormat="1">
      <c r="A393" s="38"/>
      <c r="B393" s="39"/>
      <c r="C393" s="38"/>
      <c r="D393" s="193" t="s">
        <v>157</v>
      </c>
      <c r="E393" s="38"/>
      <c r="F393" s="194" t="s">
        <v>708</v>
      </c>
      <c r="G393" s="38"/>
      <c r="H393" s="38"/>
      <c r="I393" s="195"/>
      <c r="J393" s="38"/>
      <c r="K393" s="38"/>
      <c r="L393" s="39"/>
      <c r="M393" s="196"/>
      <c r="N393" s="197"/>
      <c r="O393" s="77"/>
      <c r="P393" s="77"/>
      <c r="Q393" s="77"/>
      <c r="R393" s="77"/>
      <c r="S393" s="77"/>
      <c r="T393" s="7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T393" s="19" t="s">
        <v>157</v>
      </c>
      <c r="AU393" s="19" t="s">
        <v>87</v>
      </c>
    </row>
    <row r="394" s="2" customFormat="1" ht="16.5" customHeight="1">
      <c r="A394" s="38"/>
      <c r="B394" s="179"/>
      <c r="C394" s="180" t="s">
        <v>709</v>
      </c>
      <c r="D394" s="180" t="s">
        <v>150</v>
      </c>
      <c r="E394" s="181" t="s">
        <v>710</v>
      </c>
      <c r="F394" s="182" t="s">
        <v>711</v>
      </c>
      <c r="G394" s="183" t="s">
        <v>346</v>
      </c>
      <c r="H394" s="184">
        <v>5</v>
      </c>
      <c r="I394" s="185"/>
      <c r="J394" s="186">
        <f>ROUND(I394*H394,2)</f>
        <v>0</v>
      </c>
      <c r="K394" s="182" t="s">
        <v>154</v>
      </c>
      <c r="L394" s="39"/>
      <c r="M394" s="187" t="s">
        <v>1</v>
      </c>
      <c r="N394" s="188" t="s">
        <v>43</v>
      </c>
      <c r="O394" s="77"/>
      <c r="P394" s="189">
        <f>O394*H394</f>
        <v>0</v>
      </c>
      <c r="Q394" s="189">
        <v>0.00033</v>
      </c>
      <c r="R394" s="189">
        <f>Q394*H394</f>
        <v>0.00165</v>
      </c>
      <c r="S394" s="189">
        <v>0</v>
      </c>
      <c r="T394" s="190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191" t="s">
        <v>155</v>
      </c>
      <c r="AT394" s="191" t="s">
        <v>150</v>
      </c>
      <c r="AU394" s="191" t="s">
        <v>87</v>
      </c>
      <c r="AY394" s="19" t="s">
        <v>148</v>
      </c>
      <c r="BE394" s="192">
        <f>IF(N394="základní",J394,0)</f>
        <v>0</v>
      </c>
      <c r="BF394" s="192">
        <f>IF(N394="snížená",J394,0)</f>
        <v>0</v>
      </c>
      <c r="BG394" s="192">
        <f>IF(N394="zákl. přenesená",J394,0)</f>
        <v>0</v>
      </c>
      <c r="BH394" s="192">
        <f>IF(N394="sníž. přenesená",J394,0)</f>
        <v>0</v>
      </c>
      <c r="BI394" s="192">
        <f>IF(N394="nulová",J394,0)</f>
        <v>0</v>
      </c>
      <c r="BJ394" s="19" t="s">
        <v>85</v>
      </c>
      <c r="BK394" s="192">
        <f>ROUND(I394*H394,2)</f>
        <v>0</v>
      </c>
      <c r="BL394" s="19" t="s">
        <v>155</v>
      </c>
      <c r="BM394" s="191" t="s">
        <v>712</v>
      </c>
    </row>
    <row r="395" s="2" customFormat="1">
      <c r="A395" s="38"/>
      <c r="B395" s="39"/>
      <c r="C395" s="38"/>
      <c r="D395" s="193" t="s">
        <v>157</v>
      </c>
      <c r="E395" s="38"/>
      <c r="F395" s="194" t="s">
        <v>713</v>
      </c>
      <c r="G395" s="38"/>
      <c r="H395" s="38"/>
      <c r="I395" s="195"/>
      <c r="J395" s="38"/>
      <c r="K395" s="38"/>
      <c r="L395" s="39"/>
      <c r="M395" s="196"/>
      <c r="N395" s="197"/>
      <c r="O395" s="77"/>
      <c r="P395" s="77"/>
      <c r="Q395" s="77"/>
      <c r="R395" s="77"/>
      <c r="S395" s="77"/>
      <c r="T395" s="7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T395" s="19" t="s">
        <v>157</v>
      </c>
      <c r="AU395" s="19" t="s">
        <v>87</v>
      </c>
    </row>
    <row r="396" s="2" customFormat="1" ht="24.15" customHeight="1">
      <c r="A396" s="38"/>
      <c r="B396" s="179"/>
      <c r="C396" s="180" t="s">
        <v>714</v>
      </c>
      <c r="D396" s="180" t="s">
        <v>150</v>
      </c>
      <c r="E396" s="181" t="s">
        <v>715</v>
      </c>
      <c r="F396" s="182" t="s">
        <v>716</v>
      </c>
      <c r="G396" s="183" t="s">
        <v>183</v>
      </c>
      <c r="H396" s="184">
        <v>50</v>
      </c>
      <c r="I396" s="185"/>
      <c r="J396" s="186">
        <f>ROUND(I396*H396,2)</f>
        <v>0</v>
      </c>
      <c r="K396" s="182" t="s">
        <v>154</v>
      </c>
      <c r="L396" s="39"/>
      <c r="M396" s="187" t="s">
        <v>1</v>
      </c>
      <c r="N396" s="188" t="s">
        <v>43</v>
      </c>
      <c r="O396" s="77"/>
      <c r="P396" s="189">
        <f>O396*H396</f>
        <v>0</v>
      </c>
      <c r="Q396" s="189">
        <v>0.00012999999999999999</v>
      </c>
      <c r="R396" s="189">
        <f>Q396*H396</f>
        <v>0.0064999999999999997</v>
      </c>
      <c r="S396" s="189">
        <v>0</v>
      </c>
      <c r="T396" s="190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191" t="s">
        <v>155</v>
      </c>
      <c r="AT396" s="191" t="s">
        <v>150</v>
      </c>
      <c r="AU396" s="191" t="s">
        <v>87</v>
      </c>
      <c r="AY396" s="19" t="s">
        <v>148</v>
      </c>
      <c r="BE396" s="192">
        <f>IF(N396="základní",J396,0)</f>
        <v>0</v>
      </c>
      <c r="BF396" s="192">
        <f>IF(N396="snížená",J396,0)</f>
        <v>0</v>
      </c>
      <c r="BG396" s="192">
        <f>IF(N396="zákl. přenesená",J396,0)</f>
        <v>0</v>
      </c>
      <c r="BH396" s="192">
        <f>IF(N396="sníž. přenesená",J396,0)</f>
        <v>0</v>
      </c>
      <c r="BI396" s="192">
        <f>IF(N396="nulová",J396,0)</f>
        <v>0</v>
      </c>
      <c r="BJ396" s="19" t="s">
        <v>85</v>
      </c>
      <c r="BK396" s="192">
        <f>ROUND(I396*H396,2)</f>
        <v>0</v>
      </c>
      <c r="BL396" s="19" t="s">
        <v>155</v>
      </c>
      <c r="BM396" s="191" t="s">
        <v>717</v>
      </c>
    </row>
    <row r="397" s="2" customFormat="1">
      <c r="A397" s="38"/>
      <c r="B397" s="39"/>
      <c r="C397" s="38"/>
      <c r="D397" s="193" t="s">
        <v>157</v>
      </c>
      <c r="E397" s="38"/>
      <c r="F397" s="194" t="s">
        <v>718</v>
      </c>
      <c r="G397" s="38"/>
      <c r="H397" s="38"/>
      <c r="I397" s="195"/>
      <c r="J397" s="38"/>
      <c r="K397" s="38"/>
      <c r="L397" s="39"/>
      <c r="M397" s="196"/>
      <c r="N397" s="197"/>
      <c r="O397" s="77"/>
      <c r="P397" s="77"/>
      <c r="Q397" s="77"/>
      <c r="R397" s="77"/>
      <c r="S397" s="77"/>
      <c r="T397" s="7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T397" s="19" t="s">
        <v>157</v>
      </c>
      <c r="AU397" s="19" t="s">
        <v>87</v>
      </c>
    </row>
    <row r="398" s="13" customFormat="1">
      <c r="A398" s="13"/>
      <c r="B398" s="198"/>
      <c r="C398" s="13"/>
      <c r="D398" s="199" t="s">
        <v>159</v>
      </c>
      <c r="E398" s="200" t="s">
        <v>1</v>
      </c>
      <c r="F398" s="201" t="s">
        <v>719</v>
      </c>
      <c r="G398" s="13"/>
      <c r="H398" s="202">
        <v>32</v>
      </c>
      <c r="I398" s="203"/>
      <c r="J398" s="13"/>
      <c r="K398" s="13"/>
      <c r="L398" s="198"/>
      <c r="M398" s="204"/>
      <c r="N398" s="205"/>
      <c r="O398" s="205"/>
      <c r="P398" s="205"/>
      <c r="Q398" s="205"/>
      <c r="R398" s="205"/>
      <c r="S398" s="205"/>
      <c r="T398" s="206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00" t="s">
        <v>159</v>
      </c>
      <c r="AU398" s="200" t="s">
        <v>87</v>
      </c>
      <c r="AV398" s="13" t="s">
        <v>87</v>
      </c>
      <c r="AW398" s="13" t="s">
        <v>33</v>
      </c>
      <c r="AX398" s="13" t="s">
        <v>78</v>
      </c>
      <c r="AY398" s="200" t="s">
        <v>148</v>
      </c>
    </row>
    <row r="399" s="13" customFormat="1">
      <c r="A399" s="13"/>
      <c r="B399" s="198"/>
      <c r="C399" s="13"/>
      <c r="D399" s="199" t="s">
        <v>159</v>
      </c>
      <c r="E399" s="200" t="s">
        <v>1</v>
      </c>
      <c r="F399" s="201" t="s">
        <v>720</v>
      </c>
      <c r="G399" s="13"/>
      <c r="H399" s="202">
        <v>18</v>
      </c>
      <c r="I399" s="203"/>
      <c r="J399" s="13"/>
      <c r="K399" s="13"/>
      <c r="L399" s="198"/>
      <c r="M399" s="204"/>
      <c r="N399" s="205"/>
      <c r="O399" s="205"/>
      <c r="P399" s="205"/>
      <c r="Q399" s="205"/>
      <c r="R399" s="205"/>
      <c r="S399" s="205"/>
      <c r="T399" s="20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00" t="s">
        <v>159</v>
      </c>
      <c r="AU399" s="200" t="s">
        <v>87</v>
      </c>
      <c r="AV399" s="13" t="s">
        <v>87</v>
      </c>
      <c r="AW399" s="13" t="s">
        <v>33</v>
      </c>
      <c r="AX399" s="13" t="s">
        <v>78</v>
      </c>
      <c r="AY399" s="200" t="s">
        <v>148</v>
      </c>
    </row>
    <row r="400" s="14" customFormat="1">
      <c r="A400" s="14"/>
      <c r="B400" s="207"/>
      <c r="C400" s="14"/>
      <c r="D400" s="199" t="s">
        <v>159</v>
      </c>
      <c r="E400" s="208" t="s">
        <v>1</v>
      </c>
      <c r="F400" s="209" t="s">
        <v>164</v>
      </c>
      <c r="G400" s="14"/>
      <c r="H400" s="210">
        <v>50</v>
      </c>
      <c r="I400" s="211"/>
      <c r="J400" s="14"/>
      <c r="K400" s="14"/>
      <c r="L400" s="207"/>
      <c r="M400" s="212"/>
      <c r="N400" s="213"/>
      <c r="O400" s="213"/>
      <c r="P400" s="213"/>
      <c r="Q400" s="213"/>
      <c r="R400" s="213"/>
      <c r="S400" s="213"/>
      <c r="T400" s="2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08" t="s">
        <v>159</v>
      </c>
      <c r="AU400" s="208" t="s">
        <v>87</v>
      </c>
      <c r="AV400" s="14" t="s">
        <v>155</v>
      </c>
      <c r="AW400" s="14" t="s">
        <v>33</v>
      </c>
      <c r="AX400" s="14" t="s">
        <v>85</v>
      </c>
      <c r="AY400" s="208" t="s">
        <v>148</v>
      </c>
    </row>
    <row r="401" s="12" customFormat="1" ht="22.8" customHeight="1">
      <c r="A401" s="12"/>
      <c r="B401" s="166"/>
      <c r="C401" s="12"/>
      <c r="D401" s="167" t="s">
        <v>77</v>
      </c>
      <c r="E401" s="177" t="s">
        <v>204</v>
      </c>
      <c r="F401" s="177" t="s">
        <v>721</v>
      </c>
      <c r="G401" s="12"/>
      <c r="H401" s="12"/>
      <c r="I401" s="169"/>
      <c r="J401" s="178">
        <f>BK401</f>
        <v>0</v>
      </c>
      <c r="K401" s="12"/>
      <c r="L401" s="166"/>
      <c r="M401" s="171"/>
      <c r="N401" s="172"/>
      <c r="O401" s="172"/>
      <c r="P401" s="173">
        <f>SUM(P402:P411)</f>
        <v>0</v>
      </c>
      <c r="Q401" s="172"/>
      <c r="R401" s="173">
        <f>SUM(R402:R411)</f>
        <v>0.017079999999999998</v>
      </c>
      <c r="S401" s="172"/>
      <c r="T401" s="174">
        <f>SUM(T402:T411)</f>
        <v>0</v>
      </c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R401" s="167" t="s">
        <v>85</v>
      </c>
      <c r="AT401" s="175" t="s">
        <v>77</v>
      </c>
      <c r="AU401" s="175" t="s">
        <v>85</v>
      </c>
      <c r="AY401" s="167" t="s">
        <v>148</v>
      </c>
      <c r="BK401" s="176">
        <f>SUM(BK402:BK411)</f>
        <v>0</v>
      </c>
    </row>
    <row r="402" s="2" customFormat="1" ht="33" customHeight="1">
      <c r="A402" s="38"/>
      <c r="B402" s="179"/>
      <c r="C402" s="180" t="s">
        <v>722</v>
      </c>
      <c r="D402" s="180" t="s">
        <v>150</v>
      </c>
      <c r="E402" s="181" t="s">
        <v>723</v>
      </c>
      <c r="F402" s="182" t="s">
        <v>724</v>
      </c>
      <c r="G402" s="183" t="s">
        <v>183</v>
      </c>
      <c r="H402" s="184">
        <v>28</v>
      </c>
      <c r="I402" s="185"/>
      <c r="J402" s="186">
        <f>ROUND(I402*H402,2)</f>
        <v>0</v>
      </c>
      <c r="K402" s="182" t="s">
        <v>154</v>
      </c>
      <c r="L402" s="39"/>
      <c r="M402" s="187" t="s">
        <v>1</v>
      </c>
      <c r="N402" s="188" t="s">
        <v>43</v>
      </c>
      <c r="O402" s="77"/>
      <c r="P402" s="189">
        <f>O402*H402</f>
        <v>0</v>
      </c>
      <c r="Q402" s="189">
        <v>0.00060999999999999997</v>
      </c>
      <c r="R402" s="189">
        <f>Q402*H402</f>
        <v>0.017079999999999998</v>
      </c>
      <c r="S402" s="189">
        <v>0</v>
      </c>
      <c r="T402" s="190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191" t="s">
        <v>155</v>
      </c>
      <c r="AT402" s="191" t="s">
        <v>150</v>
      </c>
      <c r="AU402" s="191" t="s">
        <v>87</v>
      </c>
      <c r="AY402" s="19" t="s">
        <v>148</v>
      </c>
      <c r="BE402" s="192">
        <f>IF(N402="základní",J402,0)</f>
        <v>0</v>
      </c>
      <c r="BF402" s="192">
        <f>IF(N402="snížená",J402,0)</f>
        <v>0</v>
      </c>
      <c r="BG402" s="192">
        <f>IF(N402="zákl. přenesená",J402,0)</f>
        <v>0</v>
      </c>
      <c r="BH402" s="192">
        <f>IF(N402="sníž. přenesená",J402,0)</f>
        <v>0</v>
      </c>
      <c r="BI402" s="192">
        <f>IF(N402="nulová",J402,0)</f>
        <v>0</v>
      </c>
      <c r="BJ402" s="19" t="s">
        <v>85</v>
      </c>
      <c r="BK402" s="192">
        <f>ROUND(I402*H402,2)</f>
        <v>0</v>
      </c>
      <c r="BL402" s="19" t="s">
        <v>155</v>
      </c>
      <c r="BM402" s="191" t="s">
        <v>725</v>
      </c>
    </row>
    <row r="403" s="2" customFormat="1">
      <c r="A403" s="38"/>
      <c r="B403" s="39"/>
      <c r="C403" s="38"/>
      <c r="D403" s="193" t="s">
        <v>157</v>
      </c>
      <c r="E403" s="38"/>
      <c r="F403" s="194" t="s">
        <v>726</v>
      </c>
      <c r="G403" s="38"/>
      <c r="H403" s="38"/>
      <c r="I403" s="195"/>
      <c r="J403" s="38"/>
      <c r="K403" s="38"/>
      <c r="L403" s="39"/>
      <c r="M403" s="196"/>
      <c r="N403" s="197"/>
      <c r="O403" s="77"/>
      <c r="P403" s="77"/>
      <c r="Q403" s="77"/>
      <c r="R403" s="77"/>
      <c r="S403" s="77"/>
      <c r="T403" s="7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9" t="s">
        <v>157</v>
      </c>
      <c r="AU403" s="19" t="s">
        <v>87</v>
      </c>
    </row>
    <row r="404" s="13" customFormat="1">
      <c r="A404" s="13"/>
      <c r="B404" s="198"/>
      <c r="C404" s="13"/>
      <c r="D404" s="199" t="s">
        <v>159</v>
      </c>
      <c r="E404" s="200" t="s">
        <v>1</v>
      </c>
      <c r="F404" s="201" t="s">
        <v>727</v>
      </c>
      <c r="G404" s="13"/>
      <c r="H404" s="202">
        <v>12</v>
      </c>
      <c r="I404" s="203"/>
      <c r="J404" s="13"/>
      <c r="K404" s="13"/>
      <c r="L404" s="198"/>
      <c r="M404" s="204"/>
      <c r="N404" s="205"/>
      <c r="O404" s="205"/>
      <c r="P404" s="205"/>
      <c r="Q404" s="205"/>
      <c r="R404" s="205"/>
      <c r="S404" s="205"/>
      <c r="T404" s="206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00" t="s">
        <v>159</v>
      </c>
      <c r="AU404" s="200" t="s">
        <v>87</v>
      </c>
      <c r="AV404" s="13" t="s">
        <v>87</v>
      </c>
      <c r="AW404" s="13" t="s">
        <v>33</v>
      </c>
      <c r="AX404" s="13" t="s">
        <v>78</v>
      </c>
      <c r="AY404" s="200" t="s">
        <v>148</v>
      </c>
    </row>
    <row r="405" s="13" customFormat="1">
      <c r="A405" s="13"/>
      <c r="B405" s="198"/>
      <c r="C405" s="13"/>
      <c r="D405" s="199" t="s">
        <v>159</v>
      </c>
      <c r="E405" s="200" t="s">
        <v>1</v>
      </c>
      <c r="F405" s="201" t="s">
        <v>728</v>
      </c>
      <c r="G405" s="13"/>
      <c r="H405" s="202">
        <v>16</v>
      </c>
      <c r="I405" s="203"/>
      <c r="J405" s="13"/>
      <c r="K405" s="13"/>
      <c r="L405" s="198"/>
      <c r="M405" s="204"/>
      <c r="N405" s="205"/>
      <c r="O405" s="205"/>
      <c r="P405" s="205"/>
      <c r="Q405" s="205"/>
      <c r="R405" s="205"/>
      <c r="S405" s="205"/>
      <c r="T405" s="206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00" t="s">
        <v>159</v>
      </c>
      <c r="AU405" s="200" t="s">
        <v>87</v>
      </c>
      <c r="AV405" s="13" t="s">
        <v>87</v>
      </c>
      <c r="AW405" s="13" t="s">
        <v>33</v>
      </c>
      <c r="AX405" s="13" t="s">
        <v>78</v>
      </c>
      <c r="AY405" s="200" t="s">
        <v>148</v>
      </c>
    </row>
    <row r="406" s="14" customFormat="1">
      <c r="A406" s="14"/>
      <c r="B406" s="207"/>
      <c r="C406" s="14"/>
      <c r="D406" s="199" t="s">
        <v>159</v>
      </c>
      <c r="E406" s="208" t="s">
        <v>1</v>
      </c>
      <c r="F406" s="209" t="s">
        <v>164</v>
      </c>
      <c r="G406" s="14"/>
      <c r="H406" s="210">
        <v>28</v>
      </c>
      <c r="I406" s="211"/>
      <c r="J406" s="14"/>
      <c r="K406" s="14"/>
      <c r="L406" s="207"/>
      <c r="M406" s="212"/>
      <c r="N406" s="213"/>
      <c r="O406" s="213"/>
      <c r="P406" s="213"/>
      <c r="Q406" s="213"/>
      <c r="R406" s="213"/>
      <c r="S406" s="213"/>
      <c r="T406" s="2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08" t="s">
        <v>159</v>
      </c>
      <c r="AU406" s="208" t="s">
        <v>87</v>
      </c>
      <c r="AV406" s="14" t="s">
        <v>155</v>
      </c>
      <c r="AW406" s="14" t="s">
        <v>33</v>
      </c>
      <c r="AX406" s="14" t="s">
        <v>85</v>
      </c>
      <c r="AY406" s="208" t="s">
        <v>148</v>
      </c>
    </row>
    <row r="407" s="2" customFormat="1" ht="24.15" customHeight="1">
      <c r="A407" s="38"/>
      <c r="B407" s="179"/>
      <c r="C407" s="180" t="s">
        <v>729</v>
      </c>
      <c r="D407" s="180" t="s">
        <v>150</v>
      </c>
      <c r="E407" s="181" t="s">
        <v>730</v>
      </c>
      <c r="F407" s="182" t="s">
        <v>731</v>
      </c>
      <c r="G407" s="183" t="s">
        <v>183</v>
      </c>
      <c r="H407" s="184">
        <v>28</v>
      </c>
      <c r="I407" s="185"/>
      <c r="J407" s="186">
        <f>ROUND(I407*H407,2)</f>
        <v>0</v>
      </c>
      <c r="K407" s="182" t="s">
        <v>154</v>
      </c>
      <c r="L407" s="39"/>
      <c r="M407" s="187" t="s">
        <v>1</v>
      </c>
      <c r="N407" s="188" t="s">
        <v>43</v>
      </c>
      <c r="O407" s="77"/>
      <c r="P407" s="189">
        <f>O407*H407</f>
        <v>0</v>
      </c>
      <c r="Q407" s="189">
        <v>0</v>
      </c>
      <c r="R407" s="189">
        <f>Q407*H407</f>
        <v>0</v>
      </c>
      <c r="S407" s="189">
        <v>0</v>
      </c>
      <c r="T407" s="190">
        <f>S407*H407</f>
        <v>0</v>
      </c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191" t="s">
        <v>155</v>
      </c>
      <c r="AT407" s="191" t="s">
        <v>150</v>
      </c>
      <c r="AU407" s="191" t="s">
        <v>87</v>
      </c>
      <c r="AY407" s="19" t="s">
        <v>148</v>
      </c>
      <c r="BE407" s="192">
        <f>IF(N407="základní",J407,0)</f>
        <v>0</v>
      </c>
      <c r="BF407" s="192">
        <f>IF(N407="snížená",J407,0)</f>
        <v>0</v>
      </c>
      <c r="BG407" s="192">
        <f>IF(N407="zákl. přenesená",J407,0)</f>
        <v>0</v>
      </c>
      <c r="BH407" s="192">
        <f>IF(N407="sníž. přenesená",J407,0)</f>
        <v>0</v>
      </c>
      <c r="BI407" s="192">
        <f>IF(N407="nulová",J407,0)</f>
        <v>0</v>
      </c>
      <c r="BJ407" s="19" t="s">
        <v>85</v>
      </c>
      <c r="BK407" s="192">
        <f>ROUND(I407*H407,2)</f>
        <v>0</v>
      </c>
      <c r="BL407" s="19" t="s">
        <v>155</v>
      </c>
      <c r="BM407" s="191" t="s">
        <v>732</v>
      </c>
    </row>
    <row r="408" s="2" customFormat="1">
      <c r="A408" s="38"/>
      <c r="B408" s="39"/>
      <c r="C408" s="38"/>
      <c r="D408" s="193" t="s">
        <v>157</v>
      </c>
      <c r="E408" s="38"/>
      <c r="F408" s="194" t="s">
        <v>733</v>
      </c>
      <c r="G408" s="38"/>
      <c r="H408" s="38"/>
      <c r="I408" s="195"/>
      <c r="J408" s="38"/>
      <c r="K408" s="38"/>
      <c r="L408" s="39"/>
      <c r="M408" s="196"/>
      <c r="N408" s="197"/>
      <c r="O408" s="77"/>
      <c r="P408" s="77"/>
      <c r="Q408" s="77"/>
      <c r="R408" s="77"/>
      <c r="S408" s="77"/>
      <c r="T408" s="7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9" t="s">
        <v>157</v>
      </c>
      <c r="AU408" s="19" t="s">
        <v>87</v>
      </c>
    </row>
    <row r="409" s="13" customFormat="1">
      <c r="A409" s="13"/>
      <c r="B409" s="198"/>
      <c r="C409" s="13"/>
      <c r="D409" s="199" t="s">
        <v>159</v>
      </c>
      <c r="E409" s="200" t="s">
        <v>1</v>
      </c>
      <c r="F409" s="201" t="s">
        <v>727</v>
      </c>
      <c r="G409" s="13"/>
      <c r="H409" s="202">
        <v>12</v>
      </c>
      <c r="I409" s="203"/>
      <c r="J409" s="13"/>
      <c r="K409" s="13"/>
      <c r="L409" s="198"/>
      <c r="M409" s="204"/>
      <c r="N409" s="205"/>
      <c r="O409" s="205"/>
      <c r="P409" s="205"/>
      <c r="Q409" s="205"/>
      <c r="R409" s="205"/>
      <c r="S409" s="205"/>
      <c r="T409" s="206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00" t="s">
        <v>159</v>
      </c>
      <c r="AU409" s="200" t="s">
        <v>87</v>
      </c>
      <c r="AV409" s="13" t="s">
        <v>87</v>
      </c>
      <c r="AW409" s="13" t="s">
        <v>33</v>
      </c>
      <c r="AX409" s="13" t="s">
        <v>78</v>
      </c>
      <c r="AY409" s="200" t="s">
        <v>148</v>
      </c>
    </row>
    <row r="410" s="13" customFormat="1">
      <c r="A410" s="13"/>
      <c r="B410" s="198"/>
      <c r="C410" s="13"/>
      <c r="D410" s="199" t="s">
        <v>159</v>
      </c>
      <c r="E410" s="200" t="s">
        <v>1</v>
      </c>
      <c r="F410" s="201" t="s">
        <v>728</v>
      </c>
      <c r="G410" s="13"/>
      <c r="H410" s="202">
        <v>16</v>
      </c>
      <c r="I410" s="203"/>
      <c r="J410" s="13"/>
      <c r="K410" s="13"/>
      <c r="L410" s="198"/>
      <c r="M410" s="204"/>
      <c r="N410" s="205"/>
      <c r="O410" s="205"/>
      <c r="P410" s="205"/>
      <c r="Q410" s="205"/>
      <c r="R410" s="205"/>
      <c r="S410" s="205"/>
      <c r="T410" s="206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00" t="s">
        <v>159</v>
      </c>
      <c r="AU410" s="200" t="s">
        <v>87</v>
      </c>
      <c r="AV410" s="13" t="s">
        <v>87</v>
      </c>
      <c r="AW410" s="13" t="s">
        <v>33</v>
      </c>
      <c r="AX410" s="13" t="s">
        <v>78</v>
      </c>
      <c r="AY410" s="200" t="s">
        <v>148</v>
      </c>
    </row>
    <row r="411" s="14" customFormat="1">
      <c r="A411" s="14"/>
      <c r="B411" s="207"/>
      <c r="C411" s="14"/>
      <c r="D411" s="199" t="s">
        <v>159</v>
      </c>
      <c r="E411" s="208" t="s">
        <v>1</v>
      </c>
      <c r="F411" s="209" t="s">
        <v>164</v>
      </c>
      <c r="G411" s="14"/>
      <c r="H411" s="210">
        <v>28</v>
      </c>
      <c r="I411" s="211"/>
      <c r="J411" s="14"/>
      <c r="K411" s="14"/>
      <c r="L411" s="207"/>
      <c r="M411" s="212"/>
      <c r="N411" s="213"/>
      <c r="O411" s="213"/>
      <c r="P411" s="213"/>
      <c r="Q411" s="213"/>
      <c r="R411" s="213"/>
      <c r="S411" s="213"/>
      <c r="T411" s="2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08" t="s">
        <v>159</v>
      </c>
      <c r="AU411" s="208" t="s">
        <v>87</v>
      </c>
      <c r="AV411" s="14" t="s">
        <v>155</v>
      </c>
      <c r="AW411" s="14" t="s">
        <v>33</v>
      </c>
      <c r="AX411" s="14" t="s">
        <v>85</v>
      </c>
      <c r="AY411" s="208" t="s">
        <v>148</v>
      </c>
    </row>
    <row r="412" s="12" customFormat="1" ht="22.8" customHeight="1">
      <c r="A412" s="12"/>
      <c r="B412" s="166"/>
      <c r="C412" s="12"/>
      <c r="D412" s="167" t="s">
        <v>77</v>
      </c>
      <c r="E412" s="177" t="s">
        <v>734</v>
      </c>
      <c r="F412" s="177" t="s">
        <v>735</v>
      </c>
      <c r="G412" s="12"/>
      <c r="H412" s="12"/>
      <c r="I412" s="169"/>
      <c r="J412" s="178">
        <f>BK412</f>
        <v>0</v>
      </c>
      <c r="K412" s="12"/>
      <c r="L412" s="166"/>
      <c r="M412" s="171"/>
      <c r="N412" s="172"/>
      <c r="O412" s="172"/>
      <c r="P412" s="173">
        <f>SUM(P413:P433)</f>
        <v>0</v>
      </c>
      <c r="Q412" s="172"/>
      <c r="R412" s="173">
        <f>SUM(R413:R433)</f>
        <v>0</v>
      </c>
      <c r="S412" s="172"/>
      <c r="T412" s="174">
        <f>SUM(T413:T433)</f>
        <v>0</v>
      </c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R412" s="167" t="s">
        <v>85</v>
      </c>
      <c r="AT412" s="175" t="s">
        <v>77</v>
      </c>
      <c r="AU412" s="175" t="s">
        <v>85</v>
      </c>
      <c r="AY412" s="167" t="s">
        <v>148</v>
      </c>
      <c r="BK412" s="176">
        <f>SUM(BK413:BK433)</f>
        <v>0</v>
      </c>
    </row>
    <row r="413" s="2" customFormat="1" ht="21.75" customHeight="1">
      <c r="A413" s="38"/>
      <c r="B413" s="179"/>
      <c r="C413" s="180" t="s">
        <v>736</v>
      </c>
      <c r="D413" s="180" t="s">
        <v>150</v>
      </c>
      <c r="E413" s="181" t="s">
        <v>737</v>
      </c>
      <c r="F413" s="182" t="s">
        <v>738</v>
      </c>
      <c r="G413" s="183" t="s">
        <v>273</v>
      </c>
      <c r="H413" s="184">
        <v>23.039999999999999</v>
      </c>
      <c r="I413" s="185"/>
      <c r="J413" s="186">
        <f>ROUND(I413*H413,2)</f>
        <v>0</v>
      </c>
      <c r="K413" s="182" t="s">
        <v>154</v>
      </c>
      <c r="L413" s="39"/>
      <c r="M413" s="187" t="s">
        <v>1</v>
      </c>
      <c r="N413" s="188" t="s">
        <v>43</v>
      </c>
      <c r="O413" s="77"/>
      <c r="P413" s="189">
        <f>O413*H413</f>
        <v>0</v>
      </c>
      <c r="Q413" s="189">
        <v>0</v>
      </c>
      <c r="R413" s="189">
        <f>Q413*H413</f>
        <v>0</v>
      </c>
      <c r="S413" s="189">
        <v>0</v>
      </c>
      <c r="T413" s="190">
        <f>S413*H413</f>
        <v>0</v>
      </c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191" t="s">
        <v>155</v>
      </c>
      <c r="AT413" s="191" t="s">
        <v>150</v>
      </c>
      <c r="AU413" s="191" t="s">
        <v>87</v>
      </c>
      <c r="AY413" s="19" t="s">
        <v>148</v>
      </c>
      <c r="BE413" s="192">
        <f>IF(N413="základní",J413,0)</f>
        <v>0</v>
      </c>
      <c r="BF413" s="192">
        <f>IF(N413="snížená",J413,0)</f>
        <v>0</v>
      </c>
      <c r="BG413" s="192">
        <f>IF(N413="zákl. přenesená",J413,0)</f>
        <v>0</v>
      </c>
      <c r="BH413" s="192">
        <f>IF(N413="sníž. přenesená",J413,0)</f>
        <v>0</v>
      </c>
      <c r="BI413" s="192">
        <f>IF(N413="nulová",J413,0)</f>
        <v>0</v>
      </c>
      <c r="BJ413" s="19" t="s">
        <v>85</v>
      </c>
      <c r="BK413" s="192">
        <f>ROUND(I413*H413,2)</f>
        <v>0</v>
      </c>
      <c r="BL413" s="19" t="s">
        <v>155</v>
      </c>
      <c r="BM413" s="191" t="s">
        <v>739</v>
      </c>
    </row>
    <row r="414" s="2" customFormat="1">
      <c r="A414" s="38"/>
      <c r="B414" s="39"/>
      <c r="C414" s="38"/>
      <c r="D414" s="193" t="s">
        <v>157</v>
      </c>
      <c r="E414" s="38"/>
      <c r="F414" s="194" t="s">
        <v>740</v>
      </c>
      <c r="G414" s="38"/>
      <c r="H414" s="38"/>
      <c r="I414" s="195"/>
      <c r="J414" s="38"/>
      <c r="K414" s="38"/>
      <c r="L414" s="39"/>
      <c r="M414" s="196"/>
      <c r="N414" s="197"/>
      <c r="O414" s="77"/>
      <c r="P414" s="77"/>
      <c r="Q414" s="77"/>
      <c r="R414" s="77"/>
      <c r="S414" s="77"/>
      <c r="T414" s="7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T414" s="19" t="s">
        <v>157</v>
      </c>
      <c r="AU414" s="19" t="s">
        <v>87</v>
      </c>
    </row>
    <row r="415" s="2" customFormat="1" ht="24.15" customHeight="1">
      <c r="A415" s="38"/>
      <c r="B415" s="179"/>
      <c r="C415" s="180" t="s">
        <v>741</v>
      </c>
      <c r="D415" s="180" t="s">
        <v>150</v>
      </c>
      <c r="E415" s="181" t="s">
        <v>742</v>
      </c>
      <c r="F415" s="182" t="s">
        <v>743</v>
      </c>
      <c r="G415" s="183" t="s">
        <v>273</v>
      </c>
      <c r="H415" s="184">
        <v>46.079999999999998</v>
      </c>
      <c r="I415" s="185"/>
      <c r="J415" s="186">
        <f>ROUND(I415*H415,2)</f>
        <v>0</v>
      </c>
      <c r="K415" s="182" t="s">
        <v>154</v>
      </c>
      <c r="L415" s="39"/>
      <c r="M415" s="187" t="s">
        <v>1</v>
      </c>
      <c r="N415" s="188" t="s">
        <v>43</v>
      </c>
      <c r="O415" s="77"/>
      <c r="P415" s="189">
        <f>O415*H415</f>
        <v>0</v>
      </c>
      <c r="Q415" s="189">
        <v>0</v>
      </c>
      <c r="R415" s="189">
        <f>Q415*H415</f>
        <v>0</v>
      </c>
      <c r="S415" s="189">
        <v>0</v>
      </c>
      <c r="T415" s="190">
        <f>S415*H415</f>
        <v>0</v>
      </c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191" t="s">
        <v>155</v>
      </c>
      <c r="AT415" s="191" t="s">
        <v>150</v>
      </c>
      <c r="AU415" s="191" t="s">
        <v>87</v>
      </c>
      <c r="AY415" s="19" t="s">
        <v>148</v>
      </c>
      <c r="BE415" s="192">
        <f>IF(N415="základní",J415,0)</f>
        <v>0</v>
      </c>
      <c r="BF415" s="192">
        <f>IF(N415="snížená",J415,0)</f>
        <v>0</v>
      </c>
      <c r="BG415" s="192">
        <f>IF(N415="zákl. přenesená",J415,0)</f>
        <v>0</v>
      </c>
      <c r="BH415" s="192">
        <f>IF(N415="sníž. přenesená",J415,0)</f>
        <v>0</v>
      </c>
      <c r="BI415" s="192">
        <f>IF(N415="nulová",J415,0)</f>
        <v>0</v>
      </c>
      <c r="BJ415" s="19" t="s">
        <v>85</v>
      </c>
      <c r="BK415" s="192">
        <f>ROUND(I415*H415,2)</f>
        <v>0</v>
      </c>
      <c r="BL415" s="19" t="s">
        <v>155</v>
      </c>
      <c r="BM415" s="191" t="s">
        <v>744</v>
      </c>
    </row>
    <row r="416" s="2" customFormat="1">
      <c r="A416" s="38"/>
      <c r="B416" s="39"/>
      <c r="C416" s="38"/>
      <c r="D416" s="193" t="s">
        <v>157</v>
      </c>
      <c r="E416" s="38"/>
      <c r="F416" s="194" t="s">
        <v>745</v>
      </c>
      <c r="G416" s="38"/>
      <c r="H416" s="38"/>
      <c r="I416" s="195"/>
      <c r="J416" s="38"/>
      <c r="K416" s="38"/>
      <c r="L416" s="39"/>
      <c r="M416" s="196"/>
      <c r="N416" s="197"/>
      <c r="O416" s="77"/>
      <c r="P416" s="77"/>
      <c r="Q416" s="77"/>
      <c r="R416" s="77"/>
      <c r="S416" s="77"/>
      <c r="T416" s="7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9" t="s">
        <v>157</v>
      </c>
      <c r="AU416" s="19" t="s">
        <v>87</v>
      </c>
    </row>
    <row r="417" s="13" customFormat="1">
      <c r="A417" s="13"/>
      <c r="B417" s="198"/>
      <c r="C417" s="13"/>
      <c r="D417" s="199" t="s">
        <v>159</v>
      </c>
      <c r="E417" s="13"/>
      <c r="F417" s="201" t="s">
        <v>746</v>
      </c>
      <c r="G417" s="13"/>
      <c r="H417" s="202">
        <v>46.079999999999998</v>
      </c>
      <c r="I417" s="203"/>
      <c r="J417" s="13"/>
      <c r="K417" s="13"/>
      <c r="L417" s="198"/>
      <c r="M417" s="204"/>
      <c r="N417" s="205"/>
      <c r="O417" s="205"/>
      <c r="P417" s="205"/>
      <c r="Q417" s="205"/>
      <c r="R417" s="205"/>
      <c r="S417" s="205"/>
      <c r="T417" s="206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00" t="s">
        <v>159</v>
      </c>
      <c r="AU417" s="200" t="s">
        <v>87</v>
      </c>
      <c r="AV417" s="13" t="s">
        <v>87</v>
      </c>
      <c r="AW417" s="13" t="s">
        <v>3</v>
      </c>
      <c r="AX417" s="13" t="s">
        <v>85</v>
      </c>
      <c r="AY417" s="200" t="s">
        <v>148</v>
      </c>
    </row>
    <row r="418" s="2" customFormat="1" ht="24.15" customHeight="1">
      <c r="A418" s="38"/>
      <c r="B418" s="179"/>
      <c r="C418" s="180" t="s">
        <v>747</v>
      </c>
      <c r="D418" s="180" t="s">
        <v>150</v>
      </c>
      <c r="E418" s="181" t="s">
        <v>748</v>
      </c>
      <c r="F418" s="182" t="s">
        <v>749</v>
      </c>
      <c r="G418" s="183" t="s">
        <v>273</v>
      </c>
      <c r="H418" s="184">
        <v>23.039999999999999</v>
      </c>
      <c r="I418" s="185"/>
      <c r="J418" s="186">
        <f>ROUND(I418*H418,2)</f>
        <v>0</v>
      </c>
      <c r="K418" s="182" t="s">
        <v>154</v>
      </c>
      <c r="L418" s="39"/>
      <c r="M418" s="187" t="s">
        <v>1</v>
      </c>
      <c r="N418" s="188" t="s">
        <v>43</v>
      </c>
      <c r="O418" s="77"/>
      <c r="P418" s="189">
        <f>O418*H418</f>
        <v>0</v>
      </c>
      <c r="Q418" s="189">
        <v>0</v>
      </c>
      <c r="R418" s="189">
        <f>Q418*H418</f>
        <v>0</v>
      </c>
      <c r="S418" s="189">
        <v>0</v>
      </c>
      <c r="T418" s="190">
        <f>S418*H418</f>
        <v>0</v>
      </c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R418" s="191" t="s">
        <v>155</v>
      </c>
      <c r="AT418" s="191" t="s">
        <v>150</v>
      </c>
      <c r="AU418" s="191" t="s">
        <v>87</v>
      </c>
      <c r="AY418" s="19" t="s">
        <v>148</v>
      </c>
      <c r="BE418" s="192">
        <f>IF(N418="základní",J418,0)</f>
        <v>0</v>
      </c>
      <c r="BF418" s="192">
        <f>IF(N418="snížená",J418,0)</f>
        <v>0</v>
      </c>
      <c r="BG418" s="192">
        <f>IF(N418="zákl. přenesená",J418,0)</f>
        <v>0</v>
      </c>
      <c r="BH418" s="192">
        <f>IF(N418="sníž. přenesená",J418,0)</f>
        <v>0</v>
      </c>
      <c r="BI418" s="192">
        <f>IF(N418="nulová",J418,0)</f>
        <v>0</v>
      </c>
      <c r="BJ418" s="19" t="s">
        <v>85</v>
      </c>
      <c r="BK418" s="192">
        <f>ROUND(I418*H418,2)</f>
        <v>0</v>
      </c>
      <c r="BL418" s="19" t="s">
        <v>155</v>
      </c>
      <c r="BM418" s="191" t="s">
        <v>750</v>
      </c>
    </row>
    <row r="419" s="2" customFormat="1">
      <c r="A419" s="38"/>
      <c r="B419" s="39"/>
      <c r="C419" s="38"/>
      <c r="D419" s="193" t="s">
        <v>157</v>
      </c>
      <c r="E419" s="38"/>
      <c r="F419" s="194" t="s">
        <v>751</v>
      </c>
      <c r="G419" s="38"/>
      <c r="H419" s="38"/>
      <c r="I419" s="195"/>
      <c r="J419" s="38"/>
      <c r="K419" s="38"/>
      <c r="L419" s="39"/>
      <c r="M419" s="196"/>
      <c r="N419" s="197"/>
      <c r="O419" s="77"/>
      <c r="P419" s="77"/>
      <c r="Q419" s="77"/>
      <c r="R419" s="77"/>
      <c r="S419" s="77"/>
      <c r="T419" s="7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T419" s="19" t="s">
        <v>157</v>
      </c>
      <c r="AU419" s="19" t="s">
        <v>87</v>
      </c>
    </row>
    <row r="420" s="2" customFormat="1" ht="44.25" customHeight="1">
      <c r="A420" s="38"/>
      <c r="B420" s="179"/>
      <c r="C420" s="180" t="s">
        <v>752</v>
      </c>
      <c r="D420" s="180" t="s">
        <v>150</v>
      </c>
      <c r="E420" s="181" t="s">
        <v>753</v>
      </c>
      <c r="F420" s="182" t="s">
        <v>754</v>
      </c>
      <c r="G420" s="183" t="s">
        <v>273</v>
      </c>
      <c r="H420" s="184">
        <v>15.84</v>
      </c>
      <c r="I420" s="185"/>
      <c r="J420" s="186">
        <f>ROUND(I420*H420,2)</f>
        <v>0</v>
      </c>
      <c r="K420" s="182" t="s">
        <v>154</v>
      </c>
      <c r="L420" s="39"/>
      <c r="M420" s="187" t="s">
        <v>1</v>
      </c>
      <c r="N420" s="188" t="s">
        <v>43</v>
      </c>
      <c r="O420" s="77"/>
      <c r="P420" s="189">
        <f>O420*H420</f>
        <v>0</v>
      </c>
      <c r="Q420" s="189">
        <v>0</v>
      </c>
      <c r="R420" s="189">
        <f>Q420*H420</f>
        <v>0</v>
      </c>
      <c r="S420" s="189">
        <v>0</v>
      </c>
      <c r="T420" s="190">
        <f>S420*H420</f>
        <v>0</v>
      </c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R420" s="191" t="s">
        <v>155</v>
      </c>
      <c r="AT420" s="191" t="s">
        <v>150</v>
      </c>
      <c r="AU420" s="191" t="s">
        <v>87</v>
      </c>
      <c r="AY420" s="19" t="s">
        <v>148</v>
      </c>
      <c r="BE420" s="192">
        <f>IF(N420="základní",J420,0)</f>
        <v>0</v>
      </c>
      <c r="BF420" s="192">
        <f>IF(N420="snížená",J420,0)</f>
        <v>0</v>
      </c>
      <c r="BG420" s="192">
        <f>IF(N420="zákl. přenesená",J420,0)</f>
        <v>0</v>
      </c>
      <c r="BH420" s="192">
        <f>IF(N420="sníž. přenesená",J420,0)</f>
        <v>0</v>
      </c>
      <c r="BI420" s="192">
        <f>IF(N420="nulová",J420,0)</f>
        <v>0</v>
      </c>
      <c r="BJ420" s="19" t="s">
        <v>85</v>
      </c>
      <c r="BK420" s="192">
        <f>ROUND(I420*H420,2)</f>
        <v>0</v>
      </c>
      <c r="BL420" s="19" t="s">
        <v>155</v>
      </c>
      <c r="BM420" s="191" t="s">
        <v>755</v>
      </c>
    </row>
    <row r="421" s="2" customFormat="1">
      <c r="A421" s="38"/>
      <c r="B421" s="39"/>
      <c r="C421" s="38"/>
      <c r="D421" s="193" t="s">
        <v>157</v>
      </c>
      <c r="E421" s="38"/>
      <c r="F421" s="194" t="s">
        <v>756</v>
      </c>
      <c r="G421" s="38"/>
      <c r="H421" s="38"/>
      <c r="I421" s="195"/>
      <c r="J421" s="38"/>
      <c r="K421" s="38"/>
      <c r="L421" s="39"/>
      <c r="M421" s="196"/>
      <c r="N421" s="197"/>
      <c r="O421" s="77"/>
      <c r="P421" s="77"/>
      <c r="Q421" s="77"/>
      <c r="R421" s="77"/>
      <c r="S421" s="77"/>
      <c r="T421" s="7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T421" s="19" t="s">
        <v>157</v>
      </c>
      <c r="AU421" s="19" t="s">
        <v>87</v>
      </c>
    </row>
    <row r="422" s="13" customFormat="1">
      <c r="A422" s="13"/>
      <c r="B422" s="198"/>
      <c r="C422" s="13"/>
      <c r="D422" s="199" t="s">
        <v>159</v>
      </c>
      <c r="E422" s="200" t="s">
        <v>1</v>
      </c>
      <c r="F422" s="201" t="s">
        <v>160</v>
      </c>
      <c r="G422" s="13"/>
      <c r="H422" s="202">
        <v>16</v>
      </c>
      <c r="I422" s="203"/>
      <c r="J422" s="13"/>
      <c r="K422" s="13"/>
      <c r="L422" s="198"/>
      <c r="M422" s="204"/>
      <c r="N422" s="205"/>
      <c r="O422" s="205"/>
      <c r="P422" s="205"/>
      <c r="Q422" s="205"/>
      <c r="R422" s="205"/>
      <c r="S422" s="205"/>
      <c r="T422" s="206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00" t="s">
        <v>159</v>
      </c>
      <c r="AU422" s="200" t="s">
        <v>87</v>
      </c>
      <c r="AV422" s="13" t="s">
        <v>87</v>
      </c>
      <c r="AW422" s="13" t="s">
        <v>33</v>
      </c>
      <c r="AX422" s="13" t="s">
        <v>78</v>
      </c>
      <c r="AY422" s="200" t="s">
        <v>148</v>
      </c>
    </row>
    <row r="423" s="13" customFormat="1">
      <c r="A423" s="13"/>
      <c r="B423" s="198"/>
      <c r="C423" s="13"/>
      <c r="D423" s="199" t="s">
        <v>159</v>
      </c>
      <c r="E423" s="200" t="s">
        <v>1</v>
      </c>
      <c r="F423" s="201" t="s">
        <v>161</v>
      </c>
      <c r="G423" s="13"/>
      <c r="H423" s="202">
        <v>4</v>
      </c>
      <c r="I423" s="203"/>
      <c r="J423" s="13"/>
      <c r="K423" s="13"/>
      <c r="L423" s="198"/>
      <c r="M423" s="204"/>
      <c r="N423" s="205"/>
      <c r="O423" s="205"/>
      <c r="P423" s="205"/>
      <c r="Q423" s="205"/>
      <c r="R423" s="205"/>
      <c r="S423" s="205"/>
      <c r="T423" s="206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00" t="s">
        <v>159</v>
      </c>
      <c r="AU423" s="200" t="s">
        <v>87</v>
      </c>
      <c r="AV423" s="13" t="s">
        <v>87</v>
      </c>
      <c r="AW423" s="13" t="s">
        <v>33</v>
      </c>
      <c r="AX423" s="13" t="s">
        <v>78</v>
      </c>
      <c r="AY423" s="200" t="s">
        <v>148</v>
      </c>
    </row>
    <row r="424" s="13" customFormat="1">
      <c r="A424" s="13"/>
      <c r="B424" s="198"/>
      <c r="C424" s="13"/>
      <c r="D424" s="199" t="s">
        <v>159</v>
      </c>
      <c r="E424" s="200" t="s">
        <v>1</v>
      </c>
      <c r="F424" s="201" t="s">
        <v>162</v>
      </c>
      <c r="G424" s="13"/>
      <c r="H424" s="202">
        <v>8</v>
      </c>
      <c r="I424" s="203"/>
      <c r="J424" s="13"/>
      <c r="K424" s="13"/>
      <c r="L424" s="198"/>
      <c r="M424" s="204"/>
      <c r="N424" s="205"/>
      <c r="O424" s="205"/>
      <c r="P424" s="205"/>
      <c r="Q424" s="205"/>
      <c r="R424" s="205"/>
      <c r="S424" s="205"/>
      <c r="T424" s="20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00" t="s">
        <v>159</v>
      </c>
      <c r="AU424" s="200" t="s">
        <v>87</v>
      </c>
      <c r="AV424" s="13" t="s">
        <v>87</v>
      </c>
      <c r="AW424" s="13" t="s">
        <v>33</v>
      </c>
      <c r="AX424" s="13" t="s">
        <v>78</v>
      </c>
      <c r="AY424" s="200" t="s">
        <v>148</v>
      </c>
    </row>
    <row r="425" s="13" customFormat="1">
      <c r="A425" s="13"/>
      <c r="B425" s="198"/>
      <c r="C425" s="13"/>
      <c r="D425" s="199" t="s">
        <v>159</v>
      </c>
      <c r="E425" s="200" t="s">
        <v>1</v>
      </c>
      <c r="F425" s="201" t="s">
        <v>163</v>
      </c>
      <c r="G425" s="13"/>
      <c r="H425" s="202">
        <v>8</v>
      </c>
      <c r="I425" s="203"/>
      <c r="J425" s="13"/>
      <c r="K425" s="13"/>
      <c r="L425" s="198"/>
      <c r="M425" s="204"/>
      <c r="N425" s="205"/>
      <c r="O425" s="205"/>
      <c r="P425" s="205"/>
      <c r="Q425" s="205"/>
      <c r="R425" s="205"/>
      <c r="S425" s="205"/>
      <c r="T425" s="206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00" t="s">
        <v>159</v>
      </c>
      <c r="AU425" s="200" t="s">
        <v>87</v>
      </c>
      <c r="AV425" s="13" t="s">
        <v>87</v>
      </c>
      <c r="AW425" s="13" t="s">
        <v>33</v>
      </c>
      <c r="AX425" s="13" t="s">
        <v>78</v>
      </c>
      <c r="AY425" s="200" t="s">
        <v>148</v>
      </c>
    </row>
    <row r="426" s="14" customFormat="1">
      <c r="A426" s="14"/>
      <c r="B426" s="207"/>
      <c r="C426" s="14"/>
      <c r="D426" s="199" t="s">
        <v>159</v>
      </c>
      <c r="E426" s="208" t="s">
        <v>1</v>
      </c>
      <c r="F426" s="209" t="s">
        <v>164</v>
      </c>
      <c r="G426" s="14"/>
      <c r="H426" s="210">
        <v>36</v>
      </c>
      <c r="I426" s="211"/>
      <c r="J426" s="14"/>
      <c r="K426" s="14"/>
      <c r="L426" s="207"/>
      <c r="M426" s="212"/>
      <c r="N426" s="213"/>
      <c r="O426" s="213"/>
      <c r="P426" s="213"/>
      <c r="Q426" s="213"/>
      <c r="R426" s="213"/>
      <c r="S426" s="213"/>
      <c r="T426" s="2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08" t="s">
        <v>159</v>
      </c>
      <c r="AU426" s="208" t="s">
        <v>87</v>
      </c>
      <c r="AV426" s="14" t="s">
        <v>155</v>
      </c>
      <c r="AW426" s="14" t="s">
        <v>33</v>
      </c>
      <c r="AX426" s="14" t="s">
        <v>85</v>
      </c>
      <c r="AY426" s="208" t="s">
        <v>148</v>
      </c>
    </row>
    <row r="427" s="13" customFormat="1">
      <c r="A427" s="13"/>
      <c r="B427" s="198"/>
      <c r="C427" s="13"/>
      <c r="D427" s="199" t="s">
        <v>159</v>
      </c>
      <c r="E427" s="13"/>
      <c r="F427" s="201" t="s">
        <v>757</v>
      </c>
      <c r="G427" s="13"/>
      <c r="H427" s="202">
        <v>15.84</v>
      </c>
      <c r="I427" s="203"/>
      <c r="J427" s="13"/>
      <c r="K427" s="13"/>
      <c r="L427" s="198"/>
      <c r="M427" s="204"/>
      <c r="N427" s="205"/>
      <c r="O427" s="205"/>
      <c r="P427" s="205"/>
      <c r="Q427" s="205"/>
      <c r="R427" s="205"/>
      <c r="S427" s="205"/>
      <c r="T427" s="206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00" t="s">
        <v>159</v>
      </c>
      <c r="AU427" s="200" t="s">
        <v>87</v>
      </c>
      <c r="AV427" s="13" t="s">
        <v>87</v>
      </c>
      <c r="AW427" s="13" t="s">
        <v>3</v>
      </c>
      <c r="AX427" s="13" t="s">
        <v>85</v>
      </c>
      <c r="AY427" s="200" t="s">
        <v>148</v>
      </c>
    </row>
    <row r="428" s="2" customFormat="1" ht="44.25" customHeight="1">
      <c r="A428" s="38"/>
      <c r="B428" s="179"/>
      <c r="C428" s="180" t="s">
        <v>758</v>
      </c>
      <c r="D428" s="180" t="s">
        <v>150</v>
      </c>
      <c r="E428" s="181" t="s">
        <v>759</v>
      </c>
      <c r="F428" s="182" t="s">
        <v>760</v>
      </c>
      <c r="G428" s="183" t="s">
        <v>273</v>
      </c>
      <c r="H428" s="184">
        <v>7.2000000000000002</v>
      </c>
      <c r="I428" s="185"/>
      <c r="J428" s="186">
        <f>ROUND(I428*H428,2)</f>
        <v>0</v>
      </c>
      <c r="K428" s="182" t="s">
        <v>154</v>
      </c>
      <c r="L428" s="39"/>
      <c r="M428" s="187" t="s">
        <v>1</v>
      </c>
      <c r="N428" s="188" t="s">
        <v>43</v>
      </c>
      <c r="O428" s="77"/>
      <c r="P428" s="189">
        <f>O428*H428</f>
        <v>0</v>
      </c>
      <c r="Q428" s="189">
        <v>0</v>
      </c>
      <c r="R428" s="189">
        <f>Q428*H428</f>
        <v>0</v>
      </c>
      <c r="S428" s="189">
        <v>0</v>
      </c>
      <c r="T428" s="190">
        <f>S428*H428</f>
        <v>0</v>
      </c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R428" s="191" t="s">
        <v>155</v>
      </c>
      <c r="AT428" s="191" t="s">
        <v>150</v>
      </c>
      <c r="AU428" s="191" t="s">
        <v>87</v>
      </c>
      <c r="AY428" s="19" t="s">
        <v>148</v>
      </c>
      <c r="BE428" s="192">
        <f>IF(N428="základní",J428,0)</f>
        <v>0</v>
      </c>
      <c r="BF428" s="192">
        <f>IF(N428="snížená",J428,0)</f>
        <v>0</v>
      </c>
      <c r="BG428" s="192">
        <f>IF(N428="zákl. přenesená",J428,0)</f>
        <v>0</v>
      </c>
      <c r="BH428" s="192">
        <f>IF(N428="sníž. přenesená",J428,0)</f>
        <v>0</v>
      </c>
      <c r="BI428" s="192">
        <f>IF(N428="nulová",J428,0)</f>
        <v>0</v>
      </c>
      <c r="BJ428" s="19" t="s">
        <v>85</v>
      </c>
      <c r="BK428" s="192">
        <f>ROUND(I428*H428,2)</f>
        <v>0</v>
      </c>
      <c r="BL428" s="19" t="s">
        <v>155</v>
      </c>
      <c r="BM428" s="191" t="s">
        <v>761</v>
      </c>
    </row>
    <row r="429" s="2" customFormat="1">
      <c r="A429" s="38"/>
      <c r="B429" s="39"/>
      <c r="C429" s="38"/>
      <c r="D429" s="193" t="s">
        <v>157</v>
      </c>
      <c r="E429" s="38"/>
      <c r="F429" s="194" t="s">
        <v>762</v>
      </c>
      <c r="G429" s="38"/>
      <c r="H429" s="38"/>
      <c r="I429" s="195"/>
      <c r="J429" s="38"/>
      <c r="K429" s="38"/>
      <c r="L429" s="39"/>
      <c r="M429" s="196"/>
      <c r="N429" s="197"/>
      <c r="O429" s="77"/>
      <c r="P429" s="77"/>
      <c r="Q429" s="77"/>
      <c r="R429" s="77"/>
      <c r="S429" s="77"/>
      <c r="T429" s="7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T429" s="19" t="s">
        <v>157</v>
      </c>
      <c r="AU429" s="19" t="s">
        <v>87</v>
      </c>
    </row>
    <row r="430" s="13" customFormat="1">
      <c r="A430" s="13"/>
      <c r="B430" s="198"/>
      <c r="C430" s="13"/>
      <c r="D430" s="199" t="s">
        <v>159</v>
      </c>
      <c r="E430" s="200" t="s">
        <v>1</v>
      </c>
      <c r="F430" s="201" t="s">
        <v>162</v>
      </c>
      <c r="G430" s="13"/>
      <c r="H430" s="202">
        <v>8</v>
      </c>
      <c r="I430" s="203"/>
      <c r="J430" s="13"/>
      <c r="K430" s="13"/>
      <c r="L430" s="198"/>
      <c r="M430" s="204"/>
      <c r="N430" s="205"/>
      <c r="O430" s="205"/>
      <c r="P430" s="205"/>
      <c r="Q430" s="205"/>
      <c r="R430" s="205"/>
      <c r="S430" s="205"/>
      <c r="T430" s="206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00" t="s">
        <v>159</v>
      </c>
      <c r="AU430" s="200" t="s">
        <v>87</v>
      </c>
      <c r="AV430" s="13" t="s">
        <v>87</v>
      </c>
      <c r="AW430" s="13" t="s">
        <v>33</v>
      </c>
      <c r="AX430" s="13" t="s">
        <v>78</v>
      </c>
      <c r="AY430" s="200" t="s">
        <v>148</v>
      </c>
    </row>
    <row r="431" s="13" customFormat="1">
      <c r="A431" s="13"/>
      <c r="B431" s="198"/>
      <c r="C431" s="13"/>
      <c r="D431" s="199" t="s">
        <v>159</v>
      </c>
      <c r="E431" s="200" t="s">
        <v>1</v>
      </c>
      <c r="F431" s="201" t="s">
        <v>163</v>
      </c>
      <c r="G431" s="13"/>
      <c r="H431" s="202">
        <v>8</v>
      </c>
      <c r="I431" s="203"/>
      <c r="J431" s="13"/>
      <c r="K431" s="13"/>
      <c r="L431" s="198"/>
      <c r="M431" s="204"/>
      <c r="N431" s="205"/>
      <c r="O431" s="205"/>
      <c r="P431" s="205"/>
      <c r="Q431" s="205"/>
      <c r="R431" s="205"/>
      <c r="S431" s="205"/>
      <c r="T431" s="206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00" t="s">
        <v>159</v>
      </c>
      <c r="AU431" s="200" t="s">
        <v>87</v>
      </c>
      <c r="AV431" s="13" t="s">
        <v>87</v>
      </c>
      <c r="AW431" s="13" t="s">
        <v>33</v>
      </c>
      <c r="AX431" s="13" t="s">
        <v>78</v>
      </c>
      <c r="AY431" s="200" t="s">
        <v>148</v>
      </c>
    </row>
    <row r="432" s="14" customFormat="1">
      <c r="A432" s="14"/>
      <c r="B432" s="207"/>
      <c r="C432" s="14"/>
      <c r="D432" s="199" t="s">
        <v>159</v>
      </c>
      <c r="E432" s="208" t="s">
        <v>1</v>
      </c>
      <c r="F432" s="209" t="s">
        <v>164</v>
      </c>
      <c r="G432" s="14"/>
      <c r="H432" s="210">
        <v>16</v>
      </c>
      <c r="I432" s="211"/>
      <c r="J432" s="14"/>
      <c r="K432" s="14"/>
      <c r="L432" s="207"/>
      <c r="M432" s="212"/>
      <c r="N432" s="213"/>
      <c r="O432" s="213"/>
      <c r="P432" s="213"/>
      <c r="Q432" s="213"/>
      <c r="R432" s="213"/>
      <c r="S432" s="213"/>
      <c r="T432" s="2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08" t="s">
        <v>159</v>
      </c>
      <c r="AU432" s="208" t="s">
        <v>87</v>
      </c>
      <c r="AV432" s="14" t="s">
        <v>155</v>
      </c>
      <c r="AW432" s="14" t="s">
        <v>33</v>
      </c>
      <c r="AX432" s="14" t="s">
        <v>85</v>
      </c>
      <c r="AY432" s="208" t="s">
        <v>148</v>
      </c>
    </row>
    <row r="433" s="13" customFormat="1">
      <c r="A433" s="13"/>
      <c r="B433" s="198"/>
      <c r="C433" s="13"/>
      <c r="D433" s="199" t="s">
        <v>159</v>
      </c>
      <c r="E433" s="13"/>
      <c r="F433" s="201" t="s">
        <v>763</v>
      </c>
      <c r="G433" s="13"/>
      <c r="H433" s="202">
        <v>7.2000000000000002</v>
      </c>
      <c r="I433" s="203"/>
      <c r="J433" s="13"/>
      <c r="K433" s="13"/>
      <c r="L433" s="198"/>
      <c r="M433" s="204"/>
      <c r="N433" s="205"/>
      <c r="O433" s="205"/>
      <c r="P433" s="205"/>
      <c r="Q433" s="205"/>
      <c r="R433" s="205"/>
      <c r="S433" s="205"/>
      <c r="T433" s="206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00" t="s">
        <v>159</v>
      </c>
      <c r="AU433" s="200" t="s">
        <v>87</v>
      </c>
      <c r="AV433" s="13" t="s">
        <v>87</v>
      </c>
      <c r="AW433" s="13" t="s">
        <v>3</v>
      </c>
      <c r="AX433" s="13" t="s">
        <v>85</v>
      </c>
      <c r="AY433" s="200" t="s">
        <v>148</v>
      </c>
    </row>
    <row r="434" s="12" customFormat="1" ht="22.8" customHeight="1">
      <c r="A434" s="12"/>
      <c r="B434" s="166"/>
      <c r="C434" s="12"/>
      <c r="D434" s="167" t="s">
        <v>77</v>
      </c>
      <c r="E434" s="177" t="s">
        <v>764</v>
      </c>
      <c r="F434" s="177" t="s">
        <v>765</v>
      </c>
      <c r="G434" s="12"/>
      <c r="H434" s="12"/>
      <c r="I434" s="169"/>
      <c r="J434" s="178">
        <f>BK434</f>
        <v>0</v>
      </c>
      <c r="K434" s="12"/>
      <c r="L434" s="166"/>
      <c r="M434" s="171"/>
      <c r="N434" s="172"/>
      <c r="O434" s="172"/>
      <c r="P434" s="173">
        <f>SUM(P435:P436)</f>
        <v>0</v>
      </c>
      <c r="Q434" s="172"/>
      <c r="R434" s="173">
        <f>SUM(R435:R436)</f>
        <v>0</v>
      </c>
      <c r="S434" s="172"/>
      <c r="T434" s="174">
        <f>SUM(T435:T436)</f>
        <v>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167" t="s">
        <v>85</v>
      </c>
      <c r="AT434" s="175" t="s">
        <v>77</v>
      </c>
      <c r="AU434" s="175" t="s">
        <v>85</v>
      </c>
      <c r="AY434" s="167" t="s">
        <v>148</v>
      </c>
      <c r="BK434" s="176">
        <f>SUM(BK435:BK436)</f>
        <v>0</v>
      </c>
    </row>
    <row r="435" s="2" customFormat="1" ht="24.15" customHeight="1">
      <c r="A435" s="38"/>
      <c r="B435" s="179"/>
      <c r="C435" s="180" t="s">
        <v>766</v>
      </c>
      <c r="D435" s="180" t="s">
        <v>150</v>
      </c>
      <c r="E435" s="181" t="s">
        <v>767</v>
      </c>
      <c r="F435" s="182" t="s">
        <v>768</v>
      </c>
      <c r="G435" s="183" t="s">
        <v>273</v>
      </c>
      <c r="H435" s="184">
        <v>21.550999999999998</v>
      </c>
      <c r="I435" s="185"/>
      <c r="J435" s="186">
        <f>ROUND(I435*H435,2)</f>
        <v>0</v>
      </c>
      <c r="K435" s="182" t="s">
        <v>154</v>
      </c>
      <c r="L435" s="39"/>
      <c r="M435" s="187" t="s">
        <v>1</v>
      </c>
      <c r="N435" s="188" t="s">
        <v>43</v>
      </c>
      <c r="O435" s="77"/>
      <c r="P435" s="189">
        <f>O435*H435</f>
        <v>0</v>
      </c>
      <c r="Q435" s="189">
        <v>0</v>
      </c>
      <c r="R435" s="189">
        <f>Q435*H435</f>
        <v>0</v>
      </c>
      <c r="S435" s="189">
        <v>0</v>
      </c>
      <c r="T435" s="190">
        <f>S435*H435</f>
        <v>0</v>
      </c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191" t="s">
        <v>155</v>
      </c>
      <c r="AT435" s="191" t="s">
        <v>150</v>
      </c>
      <c r="AU435" s="191" t="s">
        <v>87</v>
      </c>
      <c r="AY435" s="19" t="s">
        <v>148</v>
      </c>
      <c r="BE435" s="192">
        <f>IF(N435="základní",J435,0)</f>
        <v>0</v>
      </c>
      <c r="BF435" s="192">
        <f>IF(N435="snížená",J435,0)</f>
        <v>0</v>
      </c>
      <c r="BG435" s="192">
        <f>IF(N435="zákl. přenesená",J435,0)</f>
        <v>0</v>
      </c>
      <c r="BH435" s="192">
        <f>IF(N435="sníž. přenesená",J435,0)</f>
        <v>0</v>
      </c>
      <c r="BI435" s="192">
        <f>IF(N435="nulová",J435,0)</f>
        <v>0</v>
      </c>
      <c r="BJ435" s="19" t="s">
        <v>85</v>
      </c>
      <c r="BK435" s="192">
        <f>ROUND(I435*H435,2)</f>
        <v>0</v>
      </c>
      <c r="BL435" s="19" t="s">
        <v>155</v>
      </c>
      <c r="BM435" s="191" t="s">
        <v>769</v>
      </c>
    </row>
    <row r="436" s="2" customFormat="1">
      <c r="A436" s="38"/>
      <c r="B436" s="39"/>
      <c r="C436" s="38"/>
      <c r="D436" s="193" t="s">
        <v>157</v>
      </c>
      <c r="E436" s="38"/>
      <c r="F436" s="194" t="s">
        <v>770</v>
      </c>
      <c r="G436" s="38"/>
      <c r="H436" s="38"/>
      <c r="I436" s="195"/>
      <c r="J436" s="38"/>
      <c r="K436" s="38"/>
      <c r="L436" s="39"/>
      <c r="M436" s="233"/>
      <c r="N436" s="234"/>
      <c r="O436" s="235"/>
      <c r="P436" s="235"/>
      <c r="Q436" s="235"/>
      <c r="R436" s="235"/>
      <c r="S436" s="235"/>
      <c r="T436" s="236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9" t="s">
        <v>157</v>
      </c>
      <c r="AU436" s="19" t="s">
        <v>87</v>
      </c>
    </row>
    <row r="437" s="2" customFormat="1" ht="6.96" customHeight="1">
      <c r="A437" s="38"/>
      <c r="B437" s="60"/>
      <c r="C437" s="61"/>
      <c r="D437" s="61"/>
      <c r="E437" s="61"/>
      <c r="F437" s="61"/>
      <c r="G437" s="61"/>
      <c r="H437" s="61"/>
      <c r="I437" s="61"/>
      <c r="J437" s="61"/>
      <c r="K437" s="61"/>
      <c r="L437" s="39"/>
      <c r="M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</row>
  </sheetData>
  <autoFilter ref="C124:K436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29" r:id="rId1" display="https://podminky.urs.cz/item/CS_URS_2025_02/113107323"/>
    <hyperlink ref="F136" r:id="rId2" display="https://podminky.urs.cz/item/CS_URS_2025_02/113107344"/>
    <hyperlink ref="F141" r:id="rId3" display="https://podminky.urs.cz/item/CS_URS_2025_02/115101201"/>
    <hyperlink ref="F143" r:id="rId4" display="https://podminky.urs.cz/item/CS_URS_2025_02/115101301"/>
    <hyperlink ref="F145" r:id="rId5" display="https://podminky.urs.cz/item/CS_URS_2025_02/119003131"/>
    <hyperlink ref="F151" r:id="rId6" display="https://podminky.urs.cz/item/CS_URS_2025_02/119003132"/>
    <hyperlink ref="F153" r:id="rId7" display="https://podminky.urs.cz/item/CS_URS_2025_02/119003215"/>
    <hyperlink ref="F155" r:id="rId8" display="https://podminky.urs.cz/item/CS_URS_2025_02/119003216"/>
    <hyperlink ref="F157" r:id="rId9" display="https://podminky.urs.cz/item/CS_URS_2025_02/121151103"/>
    <hyperlink ref="F163" r:id="rId10" display="https://podminky.urs.cz/item/CS_URS_2025_02/131251204"/>
    <hyperlink ref="F173" r:id="rId11" display="https://podminky.urs.cz/item/CS_URS_2025_02/141721211"/>
    <hyperlink ref="F175" r:id="rId12" display="https://podminky.urs.cz/item/CS_URS_2025_02/141721214"/>
    <hyperlink ref="F177" r:id="rId13" display="https://podminky.urs.cz/item/CS_URS_2025_02/151101101"/>
    <hyperlink ref="F182" r:id="rId14" display="https://podminky.urs.cz/item/CS_URS_2025_02/151101102"/>
    <hyperlink ref="F185" r:id="rId15" display="https://podminky.urs.cz/item/CS_URS_2025_02/151101111"/>
    <hyperlink ref="F187" r:id="rId16" display="https://podminky.urs.cz/item/CS_URS_2025_02/151101112"/>
    <hyperlink ref="F189" r:id="rId17" display="https://podminky.urs.cz/item/CS_URS_2025_02/162751117"/>
    <hyperlink ref="F195" r:id="rId18" display="https://podminky.urs.cz/item/CS_URS_2025_02/167151101"/>
    <hyperlink ref="F197" r:id="rId19" display="https://podminky.urs.cz/item/CS_URS_2025_02/171201231"/>
    <hyperlink ref="F200" r:id="rId20" display="https://podminky.urs.cz/item/CS_URS_2025_02/174151101"/>
    <hyperlink ref="F219" r:id="rId21" display="https://podminky.urs.cz/item/CS_URS_2025_02/175151101"/>
    <hyperlink ref="F226" r:id="rId22" display="https://podminky.urs.cz/item/CS_URS_2025_02/181351003"/>
    <hyperlink ref="F228" r:id="rId23" display="https://podminky.urs.cz/item/CS_URS_2025_02/181411131"/>
    <hyperlink ref="F232" r:id="rId24" display="https://podminky.urs.cz/item/CS_URS_2025_02/181951111"/>
    <hyperlink ref="F234" r:id="rId25" display="https://podminky.urs.cz/item/CS_URS_2025_02/181951112"/>
    <hyperlink ref="F236" r:id="rId26" display="https://podminky.urs.cz/item/CS_URS_2025_02/185803111"/>
    <hyperlink ref="F238" r:id="rId27" display="https://podminky.urs.cz/item/CS_URS_2025_02/185804312"/>
    <hyperlink ref="F242" r:id="rId28" display="https://podminky.urs.cz/item/CS_URS_2025_02/310001101"/>
    <hyperlink ref="F248" r:id="rId29" display="https://podminky.urs.cz/item/CS_URS_2025_02/382122121"/>
    <hyperlink ref="F251" r:id="rId30" display="https://podminky.urs.cz/item/CS_URS_2025_02/382122311"/>
    <hyperlink ref="F255" r:id="rId31" display="https://podminky.urs.cz/item/CS_URS_2025_02/451541111"/>
    <hyperlink ref="F258" r:id="rId32" display="https://podminky.urs.cz/item/CS_URS_2025_02/451573111"/>
    <hyperlink ref="F264" r:id="rId33" display="https://podminky.urs.cz/item/CS_URS_2025_02/452311131"/>
    <hyperlink ref="F267" r:id="rId34" display="https://podminky.urs.cz/item/CS_URS_2025_02/452313131"/>
    <hyperlink ref="F272" r:id="rId35" display="https://podminky.urs.cz/item/CS_URS_2025_02/452353111"/>
    <hyperlink ref="F277" r:id="rId36" display="https://podminky.urs.cz/item/CS_URS_2025_02/452353112"/>
    <hyperlink ref="F279" r:id="rId37" display="https://podminky.urs.cz/item/CS_URS_2025_02/452386121"/>
    <hyperlink ref="F283" r:id="rId38" display="https://podminky.urs.cz/item/CS_URS_2025_02/564871016"/>
    <hyperlink ref="F290" r:id="rId39" display="https://podminky.urs.cz/item/CS_URS_2025_02/565175011"/>
    <hyperlink ref="F295" r:id="rId40" display="https://podminky.urs.cz/item/CS_URS_2025_02/573111111"/>
    <hyperlink ref="F297" r:id="rId41" display="https://podminky.urs.cz/item/CS_URS_2025_02/573211107"/>
    <hyperlink ref="F299" r:id="rId42" display="https://podminky.urs.cz/item/CS_URS_2025_02/577144111"/>
    <hyperlink ref="F301" r:id="rId43" display="https://podminky.urs.cz/item/CS_URS_2025_02/577145111"/>
    <hyperlink ref="F304" r:id="rId44" display="https://podminky.urs.cz/item/CS_URS_2025_02/850315121"/>
    <hyperlink ref="F306" r:id="rId45" display="https://podminky.urs.cz/item/CS_URS_2025_02/857242122"/>
    <hyperlink ref="F314" r:id="rId46" display="https://podminky.urs.cz/item/CS_URS_2025_02/857242192"/>
    <hyperlink ref="F318" r:id="rId47" display="https://podminky.urs.cz/item/CS_URS_2025_02/857244122"/>
    <hyperlink ref="F321" r:id="rId48" display="https://podminky.urs.cz/item/CS_URS_2025_02/857244192"/>
    <hyperlink ref="F325" r:id="rId49" display="https://podminky.urs.cz/item/CS_URS_2025_02/857312122"/>
    <hyperlink ref="F329" r:id="rId50" display="https://podminky.urs.cz/item/CS_URS_2025_02/857314122"/>
    <hyperlink ref="F332" r:id="rId51" display="https://podminky.urs.cz/item/CS_URS_2025_02/871241211"/>
    <hyperlink ref="F336" r:id="rId52" display="https://podminky.urs.cz/item/CS_URS_2025_02/871321211"/>
    <hyperlink ref="F340" r:id="rId53" display="https://podminky.urs.cz/item/CS_URS_2025_02/877241110"/>
    <hyperlink ref="F343" r:id="rId54" display="https://podminky.urs.cz/item/CS_URS_2025_02/877241201"/>
    <hyperlink ref="F348" r:id="rId55" display="https://podminky.urs.cz/item/CS_URS_2025_02/877321201"/>
    <hyperlink ref="F352" r:id="rId56" display="https://podminky.urs.cz/item/CS_URS_2025_02/891181222"/>
    <hyperlink ref="F357" r:id="rId57" display="https://podminky.urs.cz/item/CS_URS_2025_02/891212312"/>
    <hyperlink ref="F360" r:id="rId58" display="https://podminky.urs.cz/item/CS_URS_2025_02/891241112"/>
    <hyperlink ref="F364" r:id="rId59" display="https://podminky.urs.cz/item/CS_URS_2025_02/891247112"/>
    <hyperlink ref="F367" r:id="rId60" display="https://podminky.urs.cz/item/CS_URS_2025_02/891311222"/>
    <hyperlink ref="F371" r:id="rId61" display="https://podminky.urs.cz/item/CS_URS_2025_02/891319951"/>
    <hyperlink ref="F374" r:id="rId62" display="https://podminky.urs.cz/item/CS_URS_2025_02/892241111"/>
    <hyperlink ref="F376" r:id="rId63" display="https://podminky.urs.cz/item/CS_URS_2025_02/892273122"/>
    <hyperlink ref="F378" r:id="rId64" display="https://podminky.urs.cz/item/CS_URS_2025_02/892351111"/>
    <hyperlink ref="F380" r:id="rId65" display="https://podminky.urs.cz/item/CS_URS_2025_02/892353122"/>
    <hyperlink ref="F382" r:id="rId66" display="https://podminky.urs.cz/item/CS_URS_2025_02/899104112"/>
    <hyperlink ref="F385" r:id="rId67" display="https://podminky.urs.cz/item/CS_URS_2025_02/899401112"/>
    <hyperlink ref="F389" r:id="rId68" display="https://podminky.urs.cz/item/CS_URS_2025_02/899401113"/>
    <hyperlink ref="F393" r:id="rId69" display="https://podminky.urs.cz/item/CS_URS_2025_02/899501221"/>
    <hyperlink ref="F395" r:id="rId70" display="https://podminky.urs.cz/item/CS_URS_2025_02/899712111"/>
    <hyperlink ref="F397" r:id="rId71" display="https://podminky.urs.cz/item/CS_URS_2025_02/899722114"/>
    <hyperlink ref="F403" r:id="rId72" display="https://podminky.urs.cz/item/CS_URS_2025_02/919732211"/>
    <hyperlink ref="F408" r:id="rId73" display="https://podminky.urs.cz/item/CS_URS_2025_02/919735113"/>
    <hyperlink ref="F414" r:id="rId74" display="https://podminky.urs.cz/item/CS_URS_2025_02/997221551"/>
    <hyperlink ref="F416" r:id="rId75" display="https://podminky.urs.cz/item/CS_URS_2025_02/997221559"/>
    <hyperlink ref="F419" r:id="rId76" display="https://podminky.urs.cz/item/CS_URS_2025_02/997221611"/>
    <hyperlink ref="F421" r:id="rId77" display="https://podminky.urs.cz/item/CS_URS_2025_02/997221873"/>
    <hyperlink ref="F429" r:id="rId78" display="https://podminky.urs.cz/item/CS_URS_2025_02/997221875"/>
    <hyperlink ref="F436" r:id="rId79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1" customFormat="1" ht="12" customHeight="1">
      <c r="B8" s="22"/>
      <c r="D8" s="32" t="s">
        <v>117</v>
      </c>
      <c r="L8" s="22"/>
    </row>
    <row r="9" s="2" customFormat="1" ht="16.5" customHeight="1">
      <c r="A9" s="38"/>
      <c r="B9" s="39"/>
      <c r="C9" s="38"/>
      <c r="D9" s="38"/>
      <c r="E9" s="129" t="s">
        <v>118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771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772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773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tr">
        <f>IF('Rekapitulace stavby'!AN10="","",'Rekapitulace stavby'!AN10)</f>
        <v/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tr">
        <f>IF('Rekapitulace stavby'!E11="","",'Rekapitulace stavby'!E11)</f>
        <v>Obec Újezd, Domažlice</v>
      </c>
      <c r="F17" s="38"/>
      <c r="G17" s="38"/>
      <c r="H17" s="38"/>
      <c r="I17" s="32" t="s">
        <v>27</v>
      </c>
      <c r="J17" s="27" t="str">
        <f>IF('Rekapitulace stavby'!AN11="","",'Rekapitulace stavby'!AN11)</f>
        <v/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tr">
        <f>IF('Rekapitulace stavby'!AN16="","",'Rekapitulace stavby'!AN16)</f>
        <v>06787720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tr">
        <f>IF('Rekapitulace stavby'!E17="","",'Rekapitulace stavby'!E17)</f>
        <v>INGVAMA inženýrská a projektová spol. s r.o.</v>
      </c>
      <c r="F23" s="38"/>
      <c r="G23" s="38"/>
      <c r="H23" s="38"/>
      <c r="I23" s="32" t="s">
        <v>27</v>
      </c>
      <c r="J23" s="27" t="str">
        <f>IF('Rekapitulace stavby'!AN17="","",'Rekapitulace stavby'!AN17)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34</v>
      </c>
      <c r="E25" s="38"/>
      <c r="F25" s="38"/>
      <c r="G25" s="38"/>
      <c r="H25" s="38"/>
      <c r="I25" s="32" t="s">
        <v>25</v>
      </c>
      <c r="J25" s="27" t="str">
        <f>IF('Rekapitulace stavby'!AN19="","",'Rekapitulace stavby'!AN19)</f>
        <v>13891871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tr">
        <f>IF('Rekapitulace stavby'!E20="","",'Rekapitulace stavby'!E20)</f>
        <v>Jitka Heřmanová</v>
      </c>
      <c r="F26" s="38"/>
      <c r="G26" s="38"/>
      <c r="H26" s="38"/>
      <c r="I26" s="32" t="s">
        <v>27</v>
      </c>
      <c r="J26" s="27" t="str">
        <f>IF('Rekapitulace stavby'!AN20="","",'Rekapitulace stavby'!AN20)</f>
        <v/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37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0"/>
      <c r="B29" s="131"/>
      <c r="C29" s="130"/>
      <c r="D29" s="130"/>
      <c r="E29" s="36" t="s">
        <v>1</v>
      </c>
      <c r="F29" s="36"/>
      <c r="G29" s="36"/>
      <c r="H29" s="36"/>
      <c r="I29" s="130"/>
      <c r="J29" s="130"/>
      <c r="K29" s="130"/>
      <c r="L29" s="132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3" t="s">
        <v>38</v>
      </c>
      <c r="E32" s="38"/>
      <c r="F32" s="38"/>
      <c r="G32" s="38"/>
      <c r="H32" s="38"/>
      <c r="I32" s="38"/>
      <c r="J32" s="96">
        <f>ROUND(J125,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40</v>
      </c>
      <c r="G34" s="38"/>
      <c r="H34" s="38"/>
      <c r="I34" s="43" t="s">
        <v>39</v>
      </c>
      <c r="J34" s="43" t="s">
        <v>41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4" t="s">
        <v>42</v>
      </c>
      <c r="E35" s="32" t="s">
        <v>43</v>
      </c>
      <c r="F35" s="135">
        <f>ROUND((SUM(BE125:BE167)),  2)</f>
        <v>0</v>
      </c>
      <c r="G35" s="38"/>
      <c r="H35" s="38"/>
      <c r="I35" s="136">
        <v>0.20999999999999999</v>
      </c>
      <c r="J35" s="135">
        <f>ROUND(((SUM(BE125:BE167))*I35),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44</v>
      </c>
      <c r="F36" s="135">
        <f>ROUND((SUM(BF125:BF167)),  2)</f>
        <v>0</v>
      </c>
      <c r="G36" s="38"/>
      <c r="H36" s="38"/>
      <c r="I36" s="136">
        <v>0.12</v>
      </c>
      <c r="J36" s="135">
        <f>ROUND(((SUM(BF125:BF167))*I36),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5">
        <f>ROUND((SUM(BG125:BG167)),  2)</f>
        <v>0</v>
      </c>
      <c r="G37" s="38"/>
      <c r="H37" s="38"/>
      <c r="I37" s="136">
        <v>0.20999999999999999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46</v>
      </c>
      <c r="F38" s="135">
        <f>ROUND((SUM(BH125:BH167)),  2)</f>
        <v>0</v>
      </c>
      <c r="G38" s="38"/>
      <c r="H38" s="38"/>
      <c r="I38" s="136">
        <v>0.12</v>
      </c>
      <c r="J38" s="135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47</v>
      </c>
      <c r="F39" s="135">
        <f>ROUND((SUM(BI125:BI167)),  2)</f>
        <v>0</v>
      </c>
      <c r="G39" s="38"/>
      <c r="H39" s="38"/>
      <c r="I39" s="136">
        <v>0</v>
      </c>
      <c r="J39" s="135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7"/>
      <c r="D41" s="138" t="s">
        <v>48</v>
      </c>
      <c r="E41" s="81"/>
      <c r="F41" s="81"/>
      <c r="G41" s="139" t="s">
        <v>49</v>
      </c>
      <c r="H41" s="140" t="s">
        <v>50</v>
      </c>
      <c r="I41" s="81"/>
      <c r="J41" s="141">
        <f>SUM(J32:J39)</f>
        <v>0</v>
      </c>
      <c r="K41" s="142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117</v>
      </c>
      <c r="L86" s="22"/>
    </row>
    <row r="87" s="2" customFormat="1" ht="16.5" customHeight="1">
      <c r="A87" s="38"/>
      <c r="B87" s="39"/>
      <c r="C87" s="38"/>
      <c r="D87" s="38"/>
      <c r="E87" s="129" t="s">
        <v>118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771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D.1.7 - Elektrické připojení rozvaděče šachty vodoměru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 xml:space="preserve"> 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40.05" customHeight="1">
      <c r="A93" s="38"/>
      <c r="B93" s="39"/>
      <c r="C93" s="32" t="s">
        <v>24</v>
      </c>
      <c r="D93" s="38"/>
      <c r="E93" s="38"/>
      <c r="F93" s="27" t="str">
        <f>E17</f>
        <v>Obec Újezd, Domažlice</v>
      </c>
      <c r="G93" s="38"/>
      <c r="H93" s="38"/>
      <c r="I93" s="32" t="s">
        <v>30</v>
      </c>
      <c r="J93" s="36" t="str">
        <f>E23</f>
        <v>INGVAMA inženýrská a projektová spol. s r.o.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34</v>
      </c>
      <c r="J94" s="36" t="str">
        <f>E26</f>
        <v>Jitka Heřmanová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5" t="s">
        <v>120</v>
      </c>
      <c r="D96" s="137"/>
      <c r="E96" s="137"/>
      <c r="F96" s="137"/>
      <c r="G96" s="137"/>
      <c r="H96" s="137"/>
      <c r="I96" s="137"/>
      <c r="J96" s="146" t="s">
        <v>121</v>
      </c>
      <c r="K96" s="137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7" t="s">
        <v>122</v>
      </c>
      <c r="D98" s="38"/>
      <c r="E98" s="38"/>
      <c r="F98" s="38"/>
      <c r="G98" s="38"/>
      <c r="H98" s="38"/>
      <c r="I98" s="38"/>
      <c r="J98" s="96">
        <f>J125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123</v>
      </c>
    </row>
    <row r="99" s="9" customFormat="1" ht="24.96" customHeight="1">
      <c r="A99" s="9"/>
      <c r="B99" s="148"/>
      <c r="C99" s="9"/>
      <c r="D99" s="149" t="s">
        <v>774</v>
      </c>
      <c r="E99" s="150"/>
      <c r="F99" s="150"/>
      <c r="G99" s="150"/>
      <c r="H99" s="150"/>
      <c r="I99" s="150"/>
      <c r="J99" s="151">
        <f>J126</f>
        <v>0</v>
      </c>
      <c r="K99" s="9"/>
      <c r="L99" s="14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2"/>
      <c r="C100" s="10"/>
      <c r="D100" s="153" t="s">
        <v>775</v>
      </c>
      <c r="E100" s="154"/>
      <c r="F100" s="154"/>
      <c r="G100" s="154"/>
      <c r="H100" s="154"/>
      <c r="I100" s="154"/>
      <c r="J100" s="155">
        <f>J127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48"/>
      <c r="C101" s="9"/>
      <c r="D101" s="149" t="s">
        <v>776</v>
      </c>
      <c r="E101" s="150"/>
      <c r="F101" s="150"/>
      <c r="G101" s="150"/>
      <c r="H101" s="150"/>
      <c r="I101" s="150"/>
      <c r="J101" s="151">
        <f>J158</f>
        <v>0</v>
      </c>
      <c r="K101" s="9"/>
      <c r="L101" s="14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2"/>
      <c r="C102" s="10"/>
      <c r="D102" s="153" t="s">
        <v>777</v>
      </c>
      <c r="E102" s="154"/>
      <c r="F102" s="154"/>
      <c r="G102" s="154"/>
      <c r="H102" s="154"/>
      <c r="I102" s="154"/>
      <c r="J102" s="155">
        <f>J159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778</v>
      </c>
      <c r="E103" s="154"/>
      <c r="F103" s="154"/>
      <c r="G103" s="154"/>
      <c r="H103" s="154"/>
      <c r="I103" s="154"/>
      <c r="J103" s="155">
        <f>J162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38"/>
      <c r="D104" s="38"/>
      <c r="E104" s="38"/>
      <c r="F104" s="38"/>
      <c r="G104" s="38"/>
      <c r="H104" s="38"/>
      <c r="I104" s="38"/>
      <c r="J104" s="38"/>
      <c r="K104" s="38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0"/>
      <c r="C105" s="61"/>
      <c r="D105" s="61"/>
      <c r="E105" s="61"/>
      <c r="F105" s="61"/>
      <c r="G105" s="61"/>
      <c r="H105" s="61"/>
      <c r="I105" s="61"/>
      <c r="J105" s="61"/>
      <c r="K105" s="61"/>
      <c r="L105" s="55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133</v>
      </c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38"/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38"/>
      <c r="D113" s="38"/>
      <c r="E113" s="129" t="str">
        <f>E7</f>
        <v>Vodohospodářská infrastruktura v obci Petrovice</v>
      </c>
      <c r="F113" s="32"/>
      <c r="G113" s="32"/>
      <c r="H113" s="32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2"/>
      <c r="C114" s="32" t="s">
        <v>117</v>
      </c>
      <c r="L114" s="22"/>
    </row>
    <row r="115" s="2" customFormat="1" ht="16.5" customHeight="1">
      <c r="A115" s="38"/>
      <c r="B115" s="39"/>
      <c r="C115" s="38"/>
      <c r="D115" s="38"/>
      <c r="E115" s="129" t="s">
        <v>118</v>
      </c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771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E11</f>
        <v>D.1.7 - Elektrické připojení rozvaděče šachty vodoměru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F14</f>
        <v xml:space="preserve"> </v>
      </c>
      <c r="G119" s="38"/>
      <c r="H119" s="38"/>
      <c r="I119" s="32" t="s">
        <v>22</v>
      </c>
      <c r="J119" s="69" t="str">
        <f>IF(J14="","",J14)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E17</f>
        <v>Obec Újezd, Domažlice</v>
      </c>
      <c r="G121" s="38"/>
      <c r="H121" s="38"/>
      <c r="I121" s="32" t="s">
        <v>30</v>
      </c>
      <c r="J121" s="36" t="str">
        <f>E23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IF(E20="","",E20)</f>
        <v>Vyplň údaj</v>
      </c>
      <c r="G122" s="38"/>
      <c r="H122" s="38"/>
      <c r="I122" s="32" t="s">
        <v>34</v>
      </c>
      <c r="J122" s="36" t="str">
        <f>E26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P126+P158</f>
        <v>0</v>
      </c>
      <c r="Q125" s="90"/>
      <c r="R125" s="163">
        <f>R126+R158</f>
        <v>0</v>
      </c>
      <c r="S125" s="90"/>
      <c r="T125" s="164">
        <f>T126+T158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BK126+BK158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288</v>
      </c>
      <c r="F126" s="168" t="s">
        <v>779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</f>
        <v>0</v>
      </c>
      <c r="Q126" s="172"/>
      <c r="R126" s="173">
        <f>R127</f>
        <v>0</v>
      </c>
      <c r="S126" s="172"/>
      <c r="T126" s="174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169</v>
      </c>
      <c r="AT126" s="175" t="s">
        <v>77</v>
      </c>
      <c r="AU126" s="175" t="s">
        <v>78</v>
      </c>
      <c r="AY126" s="167" t="s">
        <v>148</v>
      </c>
      <c r="BK126" s="176">
        <f>BK127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780</v>
      </c>
      <c r="F127" s="177" t="s">
        <v>781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SUM(P128:P157)</f>
        <v>0</v>
      </c>
      <c r="Q127" s="172"/>
      <c r="R127" s="173">
        <f>SUM(R128:R157)</f>
        <v>0</v>
      </c>
      <c r="S127" s="172"/>
      <c r="T127" s="174">
        <f>SUM(T128:T157)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169</v>
      </c>
      <c r="AT127" s="175" t="s">
        <v>77</v>
      </c>
      <c r="AU127" s="175" t="s">
        <v>85</v>
      </c>
      <c r="AY127" s="167" t="s">
        <v>148</v>
      </c>
      <c r="BK127" s="176">
        <f>SUM(BK128:BK157)</f>
        <v>0</v>
      </c>
    </row>
    <row r="128" s="2" customFormat="1" ht="33" customHeight="1">
      <c r="A128" s="38"/>
      <c r="B128" s="179"/>
      <c r="C128" s="180" t="s">
        <v>85</v>
      </c>
      <c r="D128" s="180" t="s">
        <v>150</v>
      </c>
      <c r="E128" s="181" t="s">
        <v>782</v>
      </c>
      <c r="F128" s="182" t="s">
        <v>783</v>
      </c>
      <c r="G128" s="183" t="s">
        <v>784</v>
      </c>
      <c r="H128" s="184">
        <v>1</v>
      </c>
      <c r="I128" s="185"/>
      <c r="J128" s="186">
        <f>ROUND(I128*H128,2)</f>
        <v>0</v>
      </c>
      <c r="K128" s="182" t="s">
        <v>1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87</v>
      </c>
    </row>
    <row r="129" s="2" customFormat="1" ht="33" customHeight="1">
      <c r="A129" s="38"/>
      <c r="B129" s="179"/>
      <c r="C129" s="223" t="s">
        <v>87</v>
      </c>
      <c r="D129" s="223" t="s">
        <v>288</v>
      </c>
      <c r="E129" s="224" t="s">
        <v>785</v>
      </c>
      <c r="F129" s="225" t="s">
        <v>783</v>
      </c>
      <c r="G129" s="226" t="s">
        <v>786</v>
      </c>
      <c r="H129" s="227">
        <v>1</v>
      </c>
      <c r="I129" s="228"/>
      <c r="J129" s="229">
        <f>ROUND(I129*H129,2)</f>
        <v>0</v>
      </c>
      <c r="K129" s="225" t="s">
        <v>1</v>
      </c>
      <c r="L129" s="230"/>
      <c r="M129" s="231" t="s">
        <v>1</v>
      </c>
      <c r="N129" s="232" t="s">
        <v>43</v>
      </c>
      <c r="O129" s="77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1" t="s">
        <v>199</v>
      </c>
      <c r="AT129" s="191" t="s">
        <v>288</v>
      </c>
      <c r="AU129" s="191" t="s">
        <v>87</v>
      </c>
      <c r="AY129" s="19" t="s">
        <v>148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85</v>
      </c>
      <c r="BK129" s="192">
        <f>ROUND(I129*H129,2)</f>
        <v>0</v>
      </c>
      <c r="BL129" s="19" t="s">
        <v>155</v>
      </c>
      <c r="BM129" s="191" t="s">
        <v>377</v>
      </c>
    </row>
    <row r="130" s="2" customFormat="1" ht="16.5" customHeight="1">
      <c r="A130" s="38"/>
      <c r="B130" s="179"/>
      <c r="C130" s="180" t="s">
        <v>169</v>
      </c>
      <c r="D130" s="180" t="s">
        <v>150</v>
      </c>
      <c r="E130" s="181" t="s">
        <v>787</v>
      </c>
      <c r="F130" s="182" t="s">
        <v>788</v>
      </c>
      <c r="G130" s="183" t="s">
        <v>784</v>
      </c>
      <c r="H130" s="184">
        <v>1</v>
      </c>
      <c r="I130" s="185"/>
      <c r="J130" s="186">
        <f>ROUND(I130*H130,2)</f>
        <v>0</v>
      </c>
      <c r="K130" s="182" t="s">
        <v>1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155</v>
      </c>
    </row>
    <row r="131" s="2" customFormat="1" ht="16.5" customHeight="1">
      <c r="A131" s="38"/>
      <c r="B131" s="179"/>
      <c r="C131" s="223" t="s">
        <v>155</v>
      </c>
      <c r="D131" s="223" t="s">
        <v>288</v>
      </c>
      <c r="E131" s="224" t="s">
        <v>789</v>
      </c>
      <c r="F131" s="225" t="s">
        <v>788</v>
      </c>
      <c r="G131" s="226" t="s">
        <v>786</v>
      </c>
      <c r="H131" s="227">
        <v>1</v>
      </c>
      <c r="I131" s="228"/>
      <c r="J131" s="229">
        <f>ROUND(I131*H131,2)</f>
        <v>0</v>
      </c>
      <c r="K131" s="225" t="s">
        <v>1</v>
      </c>
      <c r="L131" s="230"/>
      <c r="M131" s="231" t="s">
        <v>1</v>
      </c>
      <c r="N131" s="232" t="s">
        <v>43</v>
      </c>
      <c r="O131" s="77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1" t="s">
        <v>199</v>
      </c>
      <c r="AT131" s="191" t="s">
        <v>288</v>
      </c>
      <c r="AU131" s="191" t="s">
        <v>87</v>
      </c>
      <c r="AY131" s="19" t="s">
        <v>148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85</v>
      </c>
      <c r="BK131" s="192">
        <f>ROUND(I131*H131,2)</f>
        <v>0</v>
      </c>
      <c r="BL131" s="19" t="s">
        <v>155</v>
      </c>
      <c r="BM131" s="191" t="s">
        <v>391</v>
      </c>
    </row>
    <row r="132" s="2" customFormat="1" ht="24.15" customHeight="1">
      <c r="A132" s="38"/>
      <c r="B132" s="179"/>
      <c r="C132" s="180" t="s">
        <v>180</v>
      </c>
      <c r="D132" s="180" t="s">
        <v>150</v>
      </c>
      <c r="E132" s="181" t="s">
        <v>790</v>
      </c>
      <c r="F132" s="182" t="s">
        <v>791</v>
      </c>
      <c r="G132" s="183" t="s">
        <v>784</v>
      </c>
      <c r="H132" s="184">
        <v>1</v>
      </c>
      <c r="I132" s="185"/>
      <c r="J132" s="186">
        <f>ROUND(I132*H132,2)</f>
        <v>0</v>
      </c>
      <c r="K132" s="182" t="s">
        <v>1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189</v>
      </c>
    </row>
    <row r="133" s="2" customFormat="1" ht="24.15" customHeight="1">
      <c r="A133" s="38"/>
      <c r="B133" s="179"/>
      <c r="C133" s="223" t="s">
        <v>189</v>
      </c>
      <c r="D133" s="223" t="s">
        <v>288</v>
      </c>
      <c r="E133" s="224" t="s">
        <v>792</v>
      </c>
      <c r="F133" s="225" t="s">
        <v>791</v>
      </c>
      <c r="G133" s="226" t="s">
        <v>786</v>
      </c>
      <c r="H133" s="227">
        <v>1</v>
      </c>
      <c r="I133" s="228"/>
      <c r="J133" s="229">
        <f>ROUND(I133*H133,2)</f>
        <v>0</v>
      </c>
      <c r="K133" s="225" t="s">
        <v>1</v>
      </c>
      <c r="L133" s="230"/>
      <c r="M133" s="231" t="s">
        <v>1</v>
      </c>
      <c r="N133" s="232" t="s">
        <v>43</v>
      </c>
      <c r="O133" s="77"/>
      <c r="P133" s="189">
        <f>O133*H133</f>
        <v>0</v>
      </c>
      <c r="Q133" s="189">
        <v>0</v>
      </c>
      <c r="R133" s="189">
        <f>Q133*H133</f>
        <v>0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199</v>
      </c>
      <c r="AT133" s="191" t="s">
        <v>288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155</v>
      </c>
      <c r="BM133" s="191" t="s">
        <v>428</v>
      </c>
    </row>
    <row r="134" s="2" customFormat="1" ht="16.5" customHeight="1">
      <c r="A134" s="38"/>
      <c r="B134" s="179"/>
      <c r="C134" s="180" t="s">
        <v>194</v>
      </c>
      <c r="D134" s="180" t="s">
        <v>150</v>
      </c>
      <c r="E134" s="181" t="s">
        <v>793</v>
      </c>
      <c r="F134" s="182" t="s">
        <v>794</v>
      </c>
      <c r="G134" s="183" t="s">
        <v>183</v>
      </c>
      <c r="H134" s="184">
        <v>15</v>
      </c>
      <c r="I134" s="185"/>
      <c r="J134" s="186">
        <f>ROUND(I134*H134,2)</f>
        <v>0</v>
      </c>
      <c r="K134" s="182" t="s">
        <v>1</v>
      </c>
      <c r="L134" s="39"/>
      <c r="M134" s="187" t="s">
        <v>1</v>
      </c>
      <c r="N134" s="188" t="s">
        <v>43</v>
      </c>
      <c r="O134" s="77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1" t="s">
        <v>155</v>
      </c>
      <c r="AT134" s="191" t="s">
        <v>150</v>
      </c>
      <c r="AU134" s="191" t="s">
        <v>87</v>
      </c>
      <c r="AY134" s="19" t="s">
        <v>148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85</v>
      </c>
      <c r="BK134" s="192">
        <f>ROUND(I134*H134,2)</f>
        <v>0</v>
      </c>
      <c r="BL134" s="19" t="s">
        <v>155</v>
      </c>
      <c r="BM134" s="191" t="s">
        <v>199</v>
      </c>
    </row>
    <row r="135" s="2" customFormat="1" ht="16.5" customHeight="1">
      <c r="A135" s="38"/>
      <c r="B135" s="179"/>
      <c r="C135" s="223" t="s">
        <v>199</v>
      </c>
      <c r="D135" s="223" t="s">
        <v>288</v>
      </c>
      <c r="E135" s="224" t="s">
        <v>795</v>
      </c>
      <c r="F135" s="225" t="s">
        <v>794</v>
      </c>
      <c r="G135" s="226" t="s">
        <v>288</v>
      </c>
      <c r="H135" s="227">
        <v>15</v>
      </c>
      <c r="I135" s="228"/>
      <c r="J135" s="229">
        <f>ROUND(I135*H135,2)</f>
        <v>0</v>
      </c>
      <c r="K135" s="225" t="s">
        <v>1</v>
      </c>
      <c r="L135" s="230"/>
      <c r="M135" s="231" t="s">
        <v>1</v>
      </c>
      <c r="N135" s="232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199</v>
      </c>
      <c r="AT135" s="191" t="s">
        <v>288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469</v>
      </c>
    </row>
    <row r="136" s="2" customFormat="1" ht="16.5" customHeight="1">
      <c r="A136" s="38"/>
      <c r="B136" s="179"/>
      <c r="C136" s="180" t="s">
        <v>204</v>
      </c>
      <c r="D136" s="180" t="s">
        <v>150</v>
      </c>
      <c r="E136" s="181" t="s">
        <v>796</v>
      </c>
      <c r="F136" s="182" t="s">
        <v>797</v>
      </c>
      <c r="G136" s="183" t="s">
        <v>183</v>
      </c>
      <c r="H136" s="184">
        <v>10</v>
      </c>
      <c r="I136" s="185"/>
      <c r="J136" s="186">
        <f>ROUND(I136*H136,2)</f>
        <v>0</v>
      </c>
      <c r="K136" s="182" t="s">
        <v>1</v>
      </c>
      <c r="L136" s="39"/>
      <c r="M136" s="187" t="s">
        <v>1</v>
      </c>
      <c r="N136" s="188" t="s">
        <v>43</v>
      </c>
      <c r="O136" s="77"/>
      <c r="P136" s="189">
        <f>O136*H136</f>
        <v>0</v>
      </c>
      <c r="Q136" s="189">
        <v>0</v>
      </c>
      <c r="R136" s="189">
        <f>Q136*H136</f>
        <v>0</v>
      </c>
      <c r="S136" s="189">
        <v>0</v>
      </c>
      <c r="T136" s="19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1" t="s">
        <v>155</v>
      </c>
      <c r="AT136" s="191" t="s">
        <v>150</v>
      </c>
      <c r="AU136" s="191" t="s">
        <v>87</v>
      </c>
      <c r="AY136" s="19" t="s">
        <v>148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9" t="s">
        <v>85</v>
      </c>
      <c r="BK136" s="192">
        <f>ROUND(I136*H136,2)</f>
        <v>0</v>
      </c>
      <c r="BL136" s="19" t="s">
        <v>155</v>
      </c>
      <c r="BM136" s="191" t="s">
        <v>212</v>
      </c>
    </row>
    <row r="137" s="2" customFormat="1" ht="16.5" customHeight="1">
      <c r="A137" s="38"/>
      <c r="B137" s="179"/>
      <c r="C137" s="223" t="s">
        <v>212</v>
      </c>
      <c r="D137" s="223" t="s">
        <v>288</v>
      </c>
      <c r="E137" s="224" t="s">
        <v>798</v>
      </c>
      <c r="F137" s="225" t="s">
        <v>797</v>
      </c>
      <c r="G137" s="226" t="s">
        <v>288</v>
      </c>
      <c r="H137" s="227">
        <v>10</v>
      </c>
      <c r="I137" s="228"/>
      <c r="J137" s="229">
        <f>ROUND(I137*H137,2)</f>
        <v>0</v>
      </c>
      <c r="K137" s="225" t="s">
        <v>1</v>
      </c>
      <c r="L137" s="230"/>
      <c r="M137" s="231" t="s">
        <v>1</v>
      </c>
      <c r="N137" s="232" t="s">
        <v>43</v>
      </c>
      <c r="O137" s="77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199</v>
      </c>
      <c r="AT137" s="191" t="s">
        <v>288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477</v>
      </c>
    </row>
    <row r="138" s="2" customFormat="1" ht="16.5" customHeight="1">
      <c r="A138" s="38"/>
      <c r="B138" s="179"/>
      <c r="C138" s="180" t="s">
        <v>225</v>
      </c>
      <c r="D138" s="180" t="s">
        <v>150</v>
      </c>
      <c r="E138" s="181" t="s">
        <v>799</v>
      </c>
      <c r="F138" s="182" t="s">
        <v>800</v>
      </c>
      <c r="G138" s="183" t="s">
        <v>183</v>
      </c>
      <c r="H138" s="184">
        <v>15</v>
      </c>
      <c r="I138" s="185"/>
      <c r="J138" s="186">
        <f>ROUND(I138*H138,2)</f>
        <v>0</v>
      </c>
      <c r="K138" s="182" t="s">
        <v>1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155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155</v>
      </c>
      <c r="BM138" s="191" t="s">
        <v>8</v>
      </c>
    </row>
    <row r="139" s="2" customFormat="1" ht="16.5" customHeight="1">
      <c r="A139" s="38"/>
      <c r="B139" s="179"/>
      <c r="C139" s="223" t="s">
        <v>8</v>
      </c>
      <c r="D139" s="223" t="s">
        <v>288</v>
      </c>
      <c r="E139" s="224" t="s">
        <v>801</v>
      </c>
      <c r="F139" s="225" t="s">
        <v>800</v>
      </c>
      <c r="G139" s="226" t="s">
        <v>288</v>
      </c>
      <c r="H139" s="227">
        <v>15</v>
      </c>
      <c r="I139" s="228"/>
      <c r="J139" s="229">
        <f>ROUND(I139*H139,2)</f>
        <v>0</v>
      </c>
      <c r="K139" s="225" t="s">
        <v>1</v>
      </c>
      <c r="L139" s="230"/>
      <c r="M139" s="231" t="s">
        <v>1</v>
      </c>
      <c r="N139" s="232" t="s">
        <v>43</v>
      </c>
      <c r="O139" s="77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1" t="s">
        <v>199</v>
      </c>
      <c r="AT139" s="191" t="s">
        <v>288</v>
      </c>
      <c r="AU139" s="191" t="s">
        <v>87</v>
      </c>
      <c r="AY139" s="19" t="s">
        <v>148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85</v>
      </c>
      <c r="BK139" s="192">
        <f>ROUND(I139*H139,2)</f>
        <v>0</v>
      </c>
      <c r="BL139" s="19" t="s">
        <v>155</v>
      </c>
      <c r="BM139" s="191" t="s">
        <v>487</v>
      </c>
    </row>
    <row r="140" s="2" customFormat="1" ht="55.5" customHeight="1">
      <c r="A140" s="38"/>
      <c r="B140" s="179"/>
      <c r="C140" s="180" t="s">
        <v>234</v>
      </c>
      <c r="D140" s="180" t="s">
        <v>150</v>
      </c>
      <c r="E140" s="181" t="s">
        <v>802</v>
      </c>
      <c r="F140" s="182" t="s">
        <v>803</v>
      </c>
      <c r="G140" s="183" t="s">
        <v>784</v>
      </c>
      <c r="H140" s="184">
        <v>1</v>
      </c>
      <c r="I140" s="185"/>
      <c r="J140" s="186">
        <f>ROUND(I140*H140,2)</f>
        <v>0</v>
      </c>
      <c r="K140" s="182" t="s">
        <v>1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241</v>
      </c>
    </row>
    <row r="141" s="2" customFormat="1" ht="55.5" customHeight="1">
      <c r="A141" s="38"/>
      <c r="B141" s="179"/>
      <c r="C141" s="223" t="s">
        <v>241</v>
      </c>
      <c r="D141" s="223" t="s">
        <v>288</v>
      </c>
      <c r="E141" s="224" t="s">
        <v>804</v>
      </c>
      <c r="F141" s="225" t="s">
        <v>803</v>
      </c>
      <c r="G141" s="226" t="s">
        <v>786</v>
      </c>
      <c r="H141" s="227">
        <v>1</v>
      </c>
      <c r="I141" s="228"/>
      <c r="J141" s="229">
        <f>ROUND(I141*H141,2)</f>
        <v>0</v>
      </c>
      <c r="K141" s="225" t="s">
        <v>1</v>
      </c>
      <c r="L141" s="230"/>
      <c r="M141" s="231" t="s">
        <v>1</v>
      </c>
      <c r="N141" s="232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199</v>
      </c>
      <c r="AT141" s="191" t="s">
        <v>288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404</v>
      </c>
    </row>
    <row r="142" s="2" customFormat="1" ht="37.8" customHeight="1">
      <c r="A142" s="38"/>
      <c r="B142" s="179"/>
      <c r="C142" s="180" t="s">
        <v>247</v>
      </c>
      <c r="D142" s="180" t="s">
        <v>150</v>
      </c>
      <c r="E142" s="181" t="s">
        <v>805</v>
      </c>
      <c r="F142" s="182" t="s">
        <v>806</v>
      </c>
      <c r="G142" s="183" t="s">
        <v>784</v>
      </c>
      <c r="H142" s="184">
        <v>1</v>
      </c>
      <c r="I142" s="185"/>
      <c r="J142" s="186">
        <f>ROUND(I142*H142,2)</f>
        <v>0</v>
      </c>
      <c r="K142" s="182" t="s">
        <v>1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252</v>
      </c>
    </row>
    <row r="143" s="2" customFormat="1" ht="37.8" customHeight="1">
      <c r="A143" s="38"/>
      <c r="B143" s="179"/>
      <c r="C143" s="223" t="s">
        <v>252</v>
      </c>
      <c r="D143" s="223" t="s">
        <v>288</v>
      </c>
      <c r="E143" s="224" t="s">
        <v>807</v>
      </c>
      <c r="F143" s="225" t="s">
        <v>806</v>
      </c>
      <c r="G143" s="226" t="s">
        <v>786</v>
      </c>
      <c r="H143" s="227">
        <v>1</v>
      </c>
      <c r="I143" s="228"/>
      <c r="J143" s="229">
        <f>ROUND(I143*H143,2)</f>
        <v>0</v>
      </c>
      <c r="K143" s="225" t="s">
        <v>1</v>
      </c>
      <c r="L143" s="230"/>
      <c r="M143" s="231" t="s">
        <v>1</v>
      </c>
      <c r="N143" s="232" t="s">
        <v>43</v>
      </c>
      <c r="O143" s="77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1" t="s">
        <v>199</v>
      </c>
      <c r="AT143" s="191" t="s">
        <v>288</v>
      </c>
      <c r="AU143" s="191" t="s">
        <v>87</v>
      </c>
      <c r="AY143" s="19" t="s">
        <v>148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85</v>
      </c>
      <c r="BK143" s="192">
        <f>ROUND(I143*H143,2)</f>
        <v>0</v>
      </c>
      <c r="BL143" s="19" t="s">
        <v>155</v>
      </c>
      <c r="BM143" s="191" t="s">
        <v>416</v>
      </c>
    </row>
    <row r="144" s="2" customFormat="1" ht="66.75" customHeight="1">
      <c r="A144" s="38"/>
      <c r="B144" s="179"/>
      <c r="C144" s="180" t="s">
        <v>257</v>
      </c>
      <c r="D144" s="180" t="s">
        <v>150</v>
      </c>
      <c r="E144" s="181" t="s">
        <v>808</v>
      </c>
      <c r="F144" s="182" t="s">
        <v>809</v>
      </c>
      <c r="G144" s="183" t="s">
        <v>784</v>
      </c>
      <c r="H144" s="184">
        <v>1</v>
      </c>
      <c r="I144" s="185"/>
      <c r="J144" s="186">
        <f>ROUND(I144*H144,2)</f>
        <v>0</v>
      </c>
      <c r="K144" s="182" t="s">
        <v>1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265</v>
      </c>
    </row>
    <row r="145" s="2" customFormat="1" ht="66.75" customHeight="1">
      <c r="A145" s="38"/>
      <c r="B145" s="179"/>
      <c r="C145" s="223" t="s">
        <v>265</v>
      </c>
      <c r="D145" s="223" t="s">
        <v>288</v>
      </c>
      <c r="E145" s="224" t="s">
        <v>810</v>
      </c>
      <c r="F145" s="225" t="s">
        <v>809</v>
      </c>
      <c r="G145" s="226" t="s">
        <v>786</v>
      </c>
      <c r="H145" s="227">
        <v>1</v>
      </c>
      <c r="I145" s="228"/>
      <c r="J145" s="229">
        <f>ROUND(I145*H145,2)</f>
        <v>0</v>
      </c>
      <c r="K145" s="225" t="s">
        <v>1</v>
      </c>
      <c r="L145" s="230"/>
      <c r="M145" s="231" t="s">
        <v>1</v>
      </c>
      <c r="N145" s="232" t="s">
        <v>43</v>
      </c>
      <c r="O145" s="77"/>
      <c r="P145" s="189">
        <f>O145*H145</f>
        <v>0</v>
      </c>
      <c r="Q145" s="189">
        <v>0</v>
      </c>
      <c r="R145" s="189">
        <f>Q145*H145</f>
        <v>0</v>
      </c>
      <c r="S145" s="189">
        <v>0</v>
      </c>
      <c r="T145" s="19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1" t="s">
        <v>199</v>
      </c>
      <c r="AT145" s="191" t="s">
        <v>288</v>
      </c>
      <c r="AU145" s="191" t="s">
        <v>87</v>
      </c>
      <c r="AY145" s="19" t="s">
        <v>148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85</v>
      </c>
      <c r="BK145" s="192">
        <f>ROUND(I145*H145,2)</f>
        <v>0</v>
      </c>
      <c r="BL145" s="19" t="s">
        <v>155</v>
      </c>
      <c r="BM145" s="191" t="s">
        <v>448</v>
      </c>
    </row>
    <row r="146" s="2" customFormat="1" ht="16.5" customHeight="1">
      <c r="A146" s="38"/>
      <c r="B146" s="179"/>
      <c r="C146" s="223" t="s">
        <v>270</v>
      </c>
      <c r="D146" s="223" t="s">
        <v>288</v>
      </c>
      <c r="E146" s="224" t="s">
        <v>811</v>
      </c>
      <c r="F146" s="225" t="s">
        <v>812</v>
      </c>
      <c r="G146" s="226" t="s">
        <v>786</v>
      </c>
      <c r="H146" s="227">
        <v>1</v>
      </c>
      <c r="I146" s="228"/>
      <c r="J146" s="229">
        <f>ROUND(I146*H146,2)</f>
        <v>0</v>
      </c>
      <c r="K146" s="225" t="s">
        <v>1</v>
      </c>
      <c r="L146" s="230"/>
      <c r="M146" s="231" t="s">
        <v>1</v>
      </c>
      <c r="N146" s="232" t="s">
        <v>43</v>
      </c>
      <c r="O146" s="77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1" t="s">
        <v>199</v>
      </c>
      <c r="AT146" s="191" t="s">
        <v>288</v>
      </c>
      <c r="AU146" s="191" t="s">
        <v>87</v>
      </c>
      <c r="AY146" s="19" t="s">
        <v>148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85</v>
      </c>
      <c r="BK146" s="192">
        <f>ROUND(I146*H146,2)</f>
        <v>0</v>
      </c>
      <c r="BL146" s="19" t="s">
        <v>155</v>
      </c>
      <c r="BM146" s="191" t="s">
        <v>459</v>
      </c>
    </row>
    <row r="147" s="2" customFormat="1" ht="16.5" customHeight="1">
      <c r="A147" s="38"/>
      <c r="B147" s="179"/>
      <c r="C147" s="180" t="s">
        <v>277</v>
      </c>
      <c r="D147" s="180" t="s">
        <v>150</v>
      </c>
      <c r="E147" s="181" t="s">
        <v>813</v>
      </c>
      <c r="F147" s="182" t="s">
        <v>814</v>
      </c>
      <c r="G147" s="183" t="s">
        <v>183</v>
      </c>
      <c r="H147" s="184">
        <v>15</v>
      </c>
      <c r="I147" s="185"/>
      <c r="J147" s="186">
        <f>ROUND(I147*H147,2)</f>
        <v>0</v>
      </c>
      <c r="K147" s="182" t="s">
        <v>1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0</v>
      </c>
      <c r="R147" s="189">
        <f>Q147*H147</f>
        <v>0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155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155</v>
      </c>
      <c r="BM147" s="191" t="s">
        <v>277</v>
      </c>
    </row>
    <row r="148" s="2" customFormat="1" ht="16.5" customHeight="1">
      <c r="A148" s="38"/>
      <c r="B148" s="179"/>
      <c r="C148" s="223" t="s">
        <v>7</v>
      </c>
      <c r="D148" s="223" t="s">
        <v>288</v>
      </c>
      <c r="E148" s="224" t="s">
        <v>815</v>
      </c>
      <c r="F148" s="225" t="s">
        <v>814</v>
      </c>
      <c r="G148" s="226" t="s">
        <v>288</v>
      </c>
      <c r="H148" s="227">
        <v>15</v>
      </c>
      <c r="I148" s="228"/>
      <c r="J148" s="229">
        <f>ROUND(I148*H148,2)</f>
        <v>0</v>
      </c>
      <c r="K148" s="225" t="s">
        <v>1</v>
      </c>
      <c r="L148" s="230"/>
      <c r="M148" s="231" t="s">
        <v>1</v>
      </c>
      <c r="N148" s="232" t="s">
        <v>43</v>
      </c>
      <c r="O148" s="77"/>
      <c r="P148" s="189">
        <f>O148*H148</f>
        <v>0</v>
      </c>
      <c r="Q148" s="189">
        <v>0</v>
      </c>
      <c r="R148" s="189">
        <f>Q148*H148</f>
        <v>0</v>
      </c>
      <c r="S148" s="189">
        <v>0</v>
      </c>
      <c r="T148" s="190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1" t="s">
        <v>199</v>
      </c>
      <c r="AT148" s="191" t="s">
        <v>288</v>
      </c>
      <c r="AU148" s="191" t="s">
        <v>87</v>
      </c>
      <c r="AY148" s="19" t="s">
        <v>148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85</v>
      </c>
      <c r="BK148" s="192">
        <f>ROUND(I148*H148,2)</f>
        <v>0</v>
      </c>
      <c r="BL148" s="19" t="s">
        <v>155</v>
      </c>
      <c r="BM148" s="191" t="s">
        <v>496</v>
      </c>
    </row>
    <row r="149" s="2" customFormat="1" ht="16.5" customHeight="1">
      <c r="A149" s="38"/>
      <c r="B149" s="179"/>
      <c r="C149" s="180" t="s">
        <v>293</v>
      </c>
      <c r="D149" s="180" t="s">
        <v>150</v>
      </c>
      <c r="E149" s="181" t="s">
        <v>816</v>
      </c>
      <c r="F149" s="182" t="s">
        <v>817</v>
      </c>
      <c r="G149" s="183" t="s">
        <v>818</v>
      </c>
      <c r="H149" s="184">
        <v>0.01</v>
      </c>
      <c r="I149" s="185"/>
      <c r="J149" s="186">
        <f>ROUND(I149*H149,2)</f>
        <v>0</v>
      </c>
      <c r="K149" s="182" t="s">
        <v>1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293</v>
      </c>
    </row>
    <row r="150" s="2" customFormat="1" ht="16.5" customHeight="1">
      <c r="A150" s="38"/>
      <c r="B150" s="179"/>
      <c r="C150" s="180" t="s">
        <v>300</v>
      </c>
      <c r="D150" s="180" t="s">
        <v>150</v>
      </c>
      <c r="E150" s="181" t="s">
        <v>819</v>
      </c>
      <c r="F150" s="182" t="s">
        <v>820</v>
      </c>
      <c r="G150" s="183" t="s">
        <v>183</v>
      </c>
      <c r="H150" s="184">
        <v>10</v>
      </c>
      <c r="I150" s="185"/>
      <c r="J150" s="186">
        <f>ROUND(I150*H150,2)</f>
        <v>0</v>
      </c>
      <c r="K150" s="182" t="s">
        <v>1</v>
      </c>
      <c r="L150" s="39"/>
      <c r="M150" s="187" t="s">
        <v>1</v>
      </c>
      <c r="N150" s="188" t="s">
        <v>43</v>
      </c>
      <c r="O150" s="77"/>
      <c r="P150" s="189">
        <f>O150*H150</f>
        <v>0</v>
      </c>
      <c r="Q150" s="189">
        <v>0</v>
      </c>
      <c r="R150" s="189">
        <f>Q150*H150</f>
        <v>0</v>
      </c>
      <c r="S150" s="189">
        <v>0</v>
      </c>
      <c r="T150" s="190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1" t="s">
        <v>155</v>
      </c>
      <c r="AT150" s="191" t="s">
        <v>150</v>
      </c>
      <c r="AU150" s="191" t="s">
        <v>87</v>
      </c>
      <c r="AY150" s="19" t="s">
        <v>148</v>
      </c>
      <c r="BE150" s="192">
        <f>IF(N150="základní",J150,0)</f>
        <v>0</v>
      </c>
      <c r="BF150" s="192">
        <f>IF(N150="snížená",J150,0)</f>
        <v>0</v>
      </c>
      <c r="BG150" s="192">
        <f>IF(N150="zákl. přenesená",J150,0)</f>
        <v>0</v>
      </c>
      <c r="BH150" s="192">
        <f>IF(N150="sníž. přenesená",J150,0)</f>
        <v>0</v>
      </c>
      <c r="BI150" s="192">
        <f>IF(N150="nulová",J150,0)</f>
        <v>0</v>
      </c>
      <c r="BJ150" s="19" t="s">
        <v>85</v>
      </c>
      <c r="BK150" s="192">
        <f>ROUND(I150*H150,2)</f>
        <v>0</v>
      </c>
      <c r="BL150" s="19" t="s">
        <v>155</v>
      </c>
      <c r="BM150" s="191" t="s">
        <v>305</v>
      </c>
    </row>
    <row r="151" s="2" customFormat="1" ht="16.5" customHeight="1">
      <c r="A151" s="38"/>
      <c r="B151" s="179"/>
      <c r="C151" s="180" t="s">
        <v>305</v>
      </c>
      <c r="D151" s="180" t="s">
        <v>150</v>
      </c>
      <c r="E151" s="181" t="s">
        <v>821</v>
      </c>
      <c r="F151" s="182" t="s">
        <v>822</v>
      </c>
      <c r="G151" s="183" t="s">
        <v>183</v>
      </c>
      <c r="H151" s="184">
        <v>10</v>
      </c>
      <c r="I151" s="185"/>
      <c r="J151" s="186">
        <f>ROUND(I151*H151,2)</f>
        <v>0</v>
      </c>
      <c r="K151" s="182" t="s">
        <v>1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155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155</v>
      </c>
      <c r="BM151" s="191" t="s">
        <v>315</v>
      </c>
    </row>
    <row r="152" s="2" customFormat="1" ht="16.5" customHeight="1">
      <c r="A152" s="38"/>
      <c r="B152" s="179"/>
      <c r="C152" s="180" t="s">
        <v>310</v>
      </c>
      <c r="D152" s="180" t="s">
        <v>150</v>
      </c>
      <c r="E152" s="181" t="s">
        <v>823</v>
      </c>
      <c r="F152" s="182" t="s">
        <v>824</v>
      </c>
      <c r="G152" s="183" t="s">
        <v>183</v>
      </c>
      <c r="H152" s="184">
        <v>10</v>
      </c>
      <c r="I152" s="185"/>
      <c r="J152" s="186">
        <f>ROUND(I152*H152,2)</f>
        <v>0</v>
      </c>
      <c r="K152" s="182" t="s">
        <v>1</v>
      </c>
      <c r="L152" s="39"/>
      <c r="M152" s="187" t="s">
        <v>1</v>
      </c>
      <c r="N152" s="188" t="s">
        <v>43</v>
      </c>
      <c r="O152" s="77"/>
      <c r="P152" s="189">
        <f>O152*H152</f>
        <v>0</v>
      </c>
      <c r="Q152" s="189">
        <v>0</v>
      </c>
      <c r="R152" s="189">
        <f>Q152*H152</f>
        <v>0</v>
      </c>
      <c r="S152" s="189">
        <v>0</v>
      </c>
      <c r="T152" s="19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1" t="s">
        <v>155</v>
      </c>
      <c r="AT152" s="191" t="s">
        <v>150</v>
      </c>
      <c r="AU152" s="191" t="s">
        <v>87</v>
      </c>
      <c r="AY152" s="19" t="s">
        <v>148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85</v>
      </c>
      <c r="BK152" s="192">
        <f>ROUND(I152*H152,2)</f>
        <v>0</v>
      </c>
      <c r="BL152" s="19" t="s">
        <v>155</v>
      </c>
      <c r="BM152" s="191" t="s">
        <v>326</v>
      </c>
    </row>
    <row r="153" s="2" customFormat="1" ht="16.5" customHeight="1">
      <c r="A153" s="38"/>
      <c r="B153" s="179"/>
      <c r="C153" s="180" t="s">
        <v>315</v>
      </c>
      <c r="D153" s="180" t="s">
        <v>150</v>
      </c>
      <c r="E153" s="181" t="s">
        <v>825</v>
      </c>
      <c r="F153" s="182" t="s">
        <v>826</v>
      </c>
      <c r="G153" s="183" t="s">
        <v>153</v>
      </c>
      <c r="H153" s="184">
        <v>4</v>
      </c>
      <c r="I153" s="185"/>
      <c r="J153" s="186">
        <f>ROUND(I153*H153,2)</f>
        <v>0</v>
      </c>
      <c r="K153" s="182" t="s">
        <v>1</v>
      </c>
      <c r="L153" s="39"/>
      <c r="M153" s="187" t="s">
        <v>1</v>
      </c>
      <c r="N153" s="188" t="s">
        <v>43</v>
      </c>
      <c r="O153" s="77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1" t="s">
        <v>155</v>
      </c>
      <c r="AT153" s="191" t="s">
        <v>150</v>
      </c>
      <c r="AU153" s="191" t="s">
        <v>87</v>
      </c>
      <c r="AY153" s="19" t="s">
        <v>148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85</v>
      </c>
      <c r="BK153" s="192">
        <f>ROUND(I153*H153,2)</f>
        <v>0</v>
      </c>
      <c r="BL153" s="19" t="s">
        <v>155</v>
      </c>
      <c r="BM153" s="191" t="s">
        <v>336</v>
      </c>
    </row>
    <row r="154" s="2" customFormat="1" ht="16.5" customHeight="1">
      <c r="A154" s="38"/>
      <c r="B154" s="179"/>
      <c r="C154" s="180" t="s">
        <v>321</v>
      </c>
      <c r="D154" s="180" t="s">
        <v>150</v>
      </c>
      <c r="E154" s="181" t="s">
        <v>827</v>
      </c>
      <c r="F154" s="182" t="s">
        <v>828</v>
      </c>
      <c r="G154" s="183" t="s">
        <v>784</v>
      </c>
      <c r="H154" s="184">
        <v>1</v>
      </c>
      <c r="I154" s="185"/>
      <c r="J154" s="186">
        <f>ROUND(I154*H154,2)</f>
        <v>0</v>
      </c>
      <c r="K154" s="182" t="s">
        <v>1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350</v>
      </c>
    </row>
    <row r="155" s="2" customFormat="1" ht="16.5" customHeight="1">
      <c r="A155" s="38"/>
      <c r="B155" s="179"/>
      <c r="C155" s="180" t="s">
        <v>326</v>
      </c>
      <c r="D155" s="180" t="s">
        <v>150</v>
      </c>
      <c r="E155" s="181" t="s">
        <v>829</v>
      </c>
      <c r="F155" s="182" t="s">
        <v>830</v>
      </c>
      <c r="G155" s="183" t="s">
        <v>784</v>
      </c>
      <c r="H155" s="184">
        <v>1</v>
      </c>
      <c r="I155" s="185"/>
      <c r="J155" s="186">
        <f>ROUND(I155*H155,2)</f>
        <v>0</v>
      </c>
      <c r="K155" s="182" t="s">
        <v>1</v>
      </c>
      <c r="L155" s="39"/>
      <c r="M155" s="187" t="s">
        <v>1</v>
      </c>
      <c r="N155" s="188" t="s">
        <v>43</v>
      </c>
      <c r="O155" s="77"/>
      <c r="P155" s="189">
        <f>O155*H155</f>
        <v>0</v>
      </c>
      <c r="Q155" s="189">
        <v>0</v>
      </c>
      <c r="R155" s="189">
        <f>Q155*H155</f>
        <v>0</v>
      </c>
      <c r="S155" s="189">
        <v>0</v>
      </c>
      <c r="T155" s="19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155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155</v>
      </c>
      <c r="BM155" s="191" t="s">
        <v>358</v>
      </c>
    </row>
    <row r="156" s="2" customFormat="1" ht="16.5" customHeight="1">
      <c r="A156" s="38"/>
      <c r="B156" s="179"/>
      <c r="C156" s="223" t="s">
        <v>331</v>
      </c>
      <c r="D156" s="223" t="s">
        <v>288</v>
      </c>
      <c r="E156" s="224" t="s">
        <v>831</v>
      </c>
      <c r="F156" s="225" t="s">
        <v>832</v>
      </c>
      <c r="G156" s="226" t="s">
        <v>215</v>
      </c>
      <c r="H156" s="227">
        <v>0.29999999999999999</v>
      </c>
      <c r="I156" s="228"/>
      <c r="J156" s="229">
        <f>ROUND(I156*H156,2)</f>
        <v>0</v>
      </c>
      <c r="K156" s="225" t="s">
        <v>1</v>
      </c>
      <c r="L156" s="230"/>
      <c r="M156" s="231" t="s">
        <v>1</v>
      </c>
      <c r="N156" s="232" t="s">
        <v>43</v>
      </c>
      <c r="O156" s="77"/>
      <c r="P156" s="189">
        <f>O156*H156</f>
        <v>0</v>
      </c>
      <c r="Q156" s="189">
        <v>0</v>
      </c>
      <c r="R156" s="189">
        <f>Q156*H156</f>
        <v>0</v>
      </c>
      <c r="S156" s="189">
        <v>0</v>
      </c>
      <c r="T156" s="19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1" t="s">
        <v>199</v>
      </c>
      <c r="AT156" s="191" t="s">
        <v>288</v>
      </c>
      <c r="AU156" s="191" t="s">
        <v>87</v>
      </c>
      <c r="AY156" s="19" t="s">
        <v>148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85</v>
      </c>
      <c r="BK156" s="192">
        <f>ROUND(I156*H156,2)</f>
        <v>0</v>
      </c>
      <c r="BL156" s="19" t="s">
        <v>155</v>
      </c>
      <c r="BM156" s="191" t="s">
        <v>438</v>
      </c>
    </row>
    <row r="157" s="2" customFormat="1" ht="16.5" customHeight="1">
      <c r="A157" s="38"/>
      <c r="B157" s="179"/>
      <c r="C157" s="180" t="s">
        <v>336</v>
      </c>
      <c r="D157" s="180" t="s">
        <v>150</v>
      </c>
      <c r="E157" s="181" t="s">
        <v>833</v>
      </c>
      <c r="F157" s="182" t="s">
        <v>834</v>
      </c>
      <c r="G157" s="183" t="s">
        <v>835</v>
      </c>
      <c r="H157" s="184">
        <v>1</v>
      </c>
      <c r="I157" s="185"/>
      <c r="J157" s="186">
        <f>ROUND(I157*H157,2)</f>
        <v>0</v>
      </c>
      <c r="K157" s="182" t="s">
        <v>1</v>
      </c>
      <c r="L157" s="39"/>
      <c r="M157" s="187" t="s">
        <v>1</v>
      </c>
      <c r="N157" s="188" t="s">
        <v>43</v>
      </c>
      <c r="O157" s="77"/>
      <c r="P157" s="189">
        <f>O157*H157</f>
        <v>0</v>
      </c>
      <c r="Q157" s="189">
        <v>0</v>
      </c>
      <c r="R157" s="189">
        <f>Q157*H157</f>
        <v>0</v>
      </c>
      <c r="S157" s="189">
        <v>0</v>
      </c>
      <c r="T157" s="19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1" t="s">
        <v>155</v>
      </c>
      <c r="AT157" s="191" t="s">
        <v>150</v>
      </c>
      <c r="AU157" s="191" t="s">
        <v>87</v>
      </c>
      <c r="AY157" s="19" t="s">
        <v>148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85</v>
      </c>
      <c r="BK157" s="192">
        <f>ROUND(I157*H157,2)</f>
        <v>0</v>
      </c>
      <c r="BL157" s="19" t="s">
        <v>155</v>
      </c>
      <c r="BM157" s="191" t="s">
        <v>367</v>
      </c>
    </row>
    <row r="158" s="12" customFormat="1" ht="25.92" customHeight="1">
      <c r="A158" s="12"/>
      <c r="B158" s="166"/>
      <c r="C158" s="12"/>
      <c r="D158" s="167" t="s">
        <v>77</v>
      </c>
      <c r="E158" s="168" t="s">
        <v>112</v>
      </c>
      <c r="F158" s="168" t="s">
        <v>836</v>
      </c>
      <c r="G158" s="12"/>
      <c r="H158" s="12"/>
      <c r="I158" s="169"/>
      <c r="J158" s="170">
        <f>BK158</f>
        <v>0</v>
      </c>
      <c r="K158" s="12"/>
      <c r="L158" s="166"/>
      <c r="M158" s="171"/>
      <c r="N158" s="172"/>
      <c r="O158" s="172"/>
      <c r="P158" s="173">
        <f>P159+P162</f>
        <v>0</v>
      </c>
      <c r="Q158" s="172"/>
      <c r="R158" s="173">
        <f>R159+R162</f>
        <v>0</v>
      </c>
      <c r="S158" s="172"/>
      <c r="T158" s="174">
        <f>T159+T162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167" t="s">
        <v>180</v>
      </c>
      <c r="AT158" s="175" t="s">
        <v>77</v>
      </c>
      <c r="AU158" s="175" t="s">
        <v>78</v>
      </c>
      <c r="AY158" s="167" t="s">
        <v>148</v>
      </c>
      <c r="BK158" s="176">
        <f>BK159+BK162</f>
        <v>0</v>
      </c>
    </row>
    <row r="159" s="12" customFormat="1" ht="22.8" customHeight="1">
      <c r="A159" s="12"/>
      <c r="B159" s="166"/>
      <c r="C159" s="12"/>
      <c r="D159" s="167" t="s">
        <v>77</v>
      </c>
      <c r="E159" s="177" t="s">
        <v>837</v>
      </c>
      <c r="F159" s="177" t="s">
        <v>838</v>
      </c>
      <c r="G159" s="12"/>
      <c r="H159" s="12"/>
      <c r="I159" s="169"/>
      <c r="J159" s="178">
        <f>BK159</f>
        <v>0</v>
      </c>
      <c r="K159" s="12"/>
      <c r="L159" s="166"/>
      <c r="M159" s="171"/>
      <c r="N159" s="172"/>
      <c r="O159" s="172"/>
      <c r="P159" s="173">
        <f>SUM(P160:P161)</f>
        <v>0</v>
      </c>
      <c r="Q159" s="172"/>
      <c r="R159" s="173">
        <f>SUM(R160:R161)</f>
        <v>0</v>
      </c>
      <c r="S159" s="172"/>
      <c r="T159" s="174">
        <f>SUM(T160:T161)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67" t="s">
        <v>180</v>
      </c>
      <c r="AT159" s="175" t="s">
        <v>77</v>
      </c>
      <c r="AU159" s="175" t="s">
        <v>85</v>
      </c>
      <c r="AY159" s="167" t="s">
        <v>148</v>
      </c>
      <c r="BK159" s="176">
        <f>SUM(BK160:BK161)</f>
        <v>0</v>
      </c>
    </row>
    <row r="160" s="2" customFormat="1" ht="16.5" customHeight="1">
      <c r="A160" s="38"/>
      <c r="B160" s="179"/>
      <c r="C160" s="180" t="s">
        <v>343</v>
      </c>
      <c r="D160" s="180" t="s">
        <v>150</v>
      </c>
      <c r="E160" s="181" t="s">
        <v>839</v>
      </c>
      <c r="F160" s="182" t="s">
        <v>838</v>
      </c>
      <c r="G160" s="183" t="s">
        <v>840</v>
      </c>
      <c r="H160" s="184">
        <v>1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841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841</v>
      </c>
      <c r="BM160" s="191" t="s">
        <v>842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843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12" customFormat="1" ht="22.8" customHeight="1">
      <c r="A162" s="12"/>
      <c r="B162" s="166"/>
      <c r="C162" s="12"/>
      <c r="D162" s="167" t="s">
        <v>77</v>
      </c>
      <c r="E162" s="177" t="s">
        <v>844</v>
      </c>
      <c r="F162" s="177" t="s">
        <v>845</v>
      </c>
      <c r="G162" s="12"/>
      <c r="H162" s="12"/>
      <c r="I162" s="169"/>
      <c r="J162" s="178">
        <f>BK162</f>
        <v>0</v>
      </c>
      <c r="K162" s="12"/>
      <c r="L162" s="166"/>
      <c r="M162" s="171"/>
      <c r="N162" s="172"/>
      <c r="O162" s="172"/>
      <c r="P162" s="173">
        <f>SUM(P163:P167)</f>
        <v>0</v>
      </c>
      <c r="Q162" s="172"/>
      <c r="R162" s="173">
        <f>SUM(R163:R167)</f>
        <v>0</v>
      </c>
      <c r="S162" s="172"/>
      <c r="T162" s="174">
        <f>SUM(T163:T167)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167" t="s">
        <v>180</v>
      </c>
      <c r="AT162" s="175" t="s">
        <v>77</v>
      </c>
      <c r="AU162" s="175" t="s">
        <v>85</v>
      </c>
      <c r="AY162" s="167" t="s">
        <v>148</v>
      </c>
      <c r="BK162" s="176">
        <f>SUM(BK163:BK167)</f>
        <v>0</v>
      </c>
    </row>
    <row r="163" s="2" customFormat="1" ht="16.5" customHeight="1">
      <c r="A163" s="38"/>
      <c r="B163" s="179"/>
      <c r="C163" s="180" t="s">
        <v>350</v>
      </c>
      <c r="D163" s="180" t="s">
        <v>150</v>
      </c>
      <c r="E163" s="181" t="s">
        <v>846</v>
      </c>
      <c r="F163" s="182" t="s">
        <v>847</v>
      </c>
      <c r="G163" s="183" t="s">
        <v>840</v>
      </c>
      <c r="H163" s="184">
        <v>1</v>
      </c>
      <c r="I163" s="185"/>
      <c r="J163" s="186">
        <f>ROUND(I163*H163,2)</f>
        <v>0</v>
      </c>
      <c r="K163" s="182" t="s">
        <v>154</v>
      </c>
      <c r="L163" s="39"/>
      <c r="M163" s="187" t="s">
        <v>1</v>
      </c>
      <c r="N163" s="188" t="s">
        <v>43</v>
      </c>
      <c r="O163" s="77"/>
      <c r="P163" s="189">
        <f>O163*H163</f>
        <v>0</v>
      </c>
      <c r="Q163" s="189">
        <v>0</v>
      </c>
      <c r="R163" s="189">
        <f>Q163*H163</f>
        <v>0</v>
      </c>
      <c r="S163" s="189">
        <v>0</v>
      </c>
      <c r="T163" s="19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1" t="s">
        <v>841</v>
      </c>
      <c r="AT163" s="191" t="s">
        <v>150</v>
      </c>
      <c r="AU163" s="191" t="s">
        <v>87</v>
      </c>
      <c r="AY163" s="19" t="s">
        <v>148</v>
      </c>
      <c r="BE163" s="192">
        <f>IF(N163="základní",J163,0)</f>
        <v>0</v>
      </c>
      <c r="BF163" s="192">
        <f>IF(N163="snížená",J163,0)</f>
        <v>0</v>
      </c>
      <c r="BG163" s="192">
        <f>IF(N163="zákl. přenesená",J163,0)</f>
        <v>0</v>
      </c>
      <c r="BH163" s="192">
        <f>IF(N163="sníž. přenesená",J163,0)</f>
        <v>0</v>
      </c>
      <c r="BI163" s="192">
        <f>IF(N163="nulová",J163,0)</f>
        <v>0</v>
      </c>
      <c r="BJ163" s="19" t="s">
        <v>85</v>
      </c>
      <c r="BK163" s="192">
        <f>ROUND(I163*H163,2)</f>
        <v>0</v>
      </c>
      <c r="BL163" s="19" t="s">
        <v>841</v>
      </c>
      <c r="BM163" s="191" t="s">
        <v>848</v>
      </c>
    </row>
    <row r="164" s="2" customFormat="1">
      <c r="A164" s="38"/>
      <c r="B164" s="39"/>
      <c r="C164" s="38"/>
      <c r="D164" s="193" t="s">
        <v>157</v>
      </c>
      <c r="E164" s="38"/>
      <c r="F164" s="194" t="s">
        <v>849</v>
      </c>
      <c r="G164" s="38"/>
      <c r="H164" s="38"/>
      <c r="I164" s="195"/>
      <c r="J164" s="38"/>
      <c r="K164" s="38"/>
      <c r="L164" s="39"/>
      <c r="M164" s="196"/>
      <c r="N164" s="197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157</v>
      </c>
      <c r="AU164" s="19" t="s">
        <v>87</v>
      </c>
    </row>
    <row r="165" s="2" customFormat="1" ht="24.15" customHeight="1">
      <c r="A165" s="38"/>
      <c r="B165" s="179"/>
      <c r="C165" s="180" t="s">
        <v>354</v>
      </c>
      <c r="D165" s="180" t="s">
        <v>150</v>
      </c>
      <c r="E165" s="181" t="s">
        <v>850</v>
      </c>
      <c r="F165" s="182" t="s">
        <v>851</v>
      </c>
      <c r="G165" s="183" t="s">
        <v>840</v>
      </c>
      <c r="H165" s="184">
        <v>1</v>
      </c>
      <c r="I165" s="185"/>
      <c r="J165" s="186">
        <f>ROUND(I165*H165,2)</f>
        <v>0</v>
      </c>
      <c r="K165" s="182" t="s">
        <v>1</v>
      </c>
      <c r="L165" s="39"/>
      <c r="M165" s="187" t="s">
        <v>1</v>
      </c>
      <c r="N165" s="188" t="s">
        <v>43</v>
      </c>
      <c r="O165" s="77"/>
      <c r="P165" s="189">
        <f>O165*H165</f>
        <v>0</v>
      </c>
      <c r="Q165" s="189">
        <v>0</v>
      </c>
      <c r="R165" s="189">
        <f>Q165*H165</f>
        <v>0</v>
      </c>
      <c r="S165" s="189">
        <v>0</v>
      </c>
      <c r="T165" s="19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1" t="s">
        <v>841</v>
      </c>
      <c r="AT165" s="191" t="s">
        <v>150</v>
      </c>
      <c r="AU165" s="191" t="s">
        <v>87</v>
      </c>
      <c r="AY165" s="19" t="s">
        <v>148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85</v>
      </c>
      <c r="BK165" s="192">
        <f>ROUND(I165*H165,2)</f>
        <v>0</v>
      </c>
      <c r="BL165" s="19" t="s">
        <v>841</v>
      </c>
      <c r="BM165" s="191" t="s">
        <v>852</v>
      </c>
    </row>
    <row r="166" s="2" customFormat="1" ht="16.5" customHeight="1">
      <c r="A166" s="38"/>
      <c r="B166" s="179"/>
      <c r="C166" s="180" t="s">
        <v>358</v>
      </c>
      <c r="D166" s="180" t="s">
        <v>150</v>
      </c>
      <c r="E166" s="181" t="s">
        <v>853</v>
      </c>
      <c r="F166" s="182" t="s">
        <v>854</v>
      </c>
      <c r="G166" s="183" t="s">
        <v>840</v>
      </c>
      <c r="H166" s="184">
        <v>1</v>
      </c>
      <c r="I166" s="185"/>
      <c r="J166" s="186">
        <f>ROUND(I166*H166,2)</f>
        <v>0</v>
      </c>
      <c r="K166" s="182" t="s">
        <v>1</v>
      </c>
      <c r="L166" s="39"/>
      <c r="M166" s="187" t="s">
        <v>1</v>
      </c>
      <c r="N166" s="188" t="s">
        <v>43</v>
      </c>
      <c r="O166" s="77"/>
      <c r="P166" s="189">
        <f>O166*H166</f>
        <v>0</v>
      </c>
      <c r="Q166" s="189">
        <v>0</v>
      </c>
      <c r="R166" s="189">
        <f>Q166*H166</f>
        <v>0</v>
      </c>
      <c r="S166" s="189">
        <v>0</v>
      </c>
      <c r="T166" s="19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1" t="s">
        <v>841</v>
      </c>
      <c r="AT166" s="191" t="s">
        <v>150</v>
      </c>
      <c r="AU166" s="191" t="s">
        <v>87</v>
      </c>
      <c r="AY166" s="19" t="s">
        <v>148</v>
      </c>
      <c r="BE166" s="192">
        <f>IF(N166="základní",J166,0)</f>
        <v>0</v>
      </c>
      <c r="BF166" s="192">
        <f>IF(N166="snížená",J166,0)</f>
        <v>0</v>
      </c>
      <c r="BG166" s="192">
        <f>IF(N166="zákl. přenesená",J166,0)</f>
        <v>0</v>
      </c>
      <c r="BH166" s="192">
        <f>IF(N166="sníž. přenesená",J166,0)</f>
        <v>0</v>
      </c>
      <c r="BI166" s="192">
        <f>IF(N166="nulová",J166,0)</f>
        <v>0</v>
      </c>
      <c r="BJ166" s="19" t="s">
        <v>85</v>
      </c>
      <c r="BK166" s="192">
        <f>ROUND(I166*H166,2)</f>
        <v>0</v>
      </c>
      <c r="BL166" s="19" t="s">
        <v>841</v>
      </c>
      <c r="BM166" s="191" t="s">
        <v>855</v>
      </c>
    </row>
    <row r="167" s="2" customFormat="1" ht="16.5" customHeight="1">
      <c r="A167" s="38"/>
      <c r="B167" s="179"/>
      <c r="C167" s="180" t="s">
        <v>363</v>
      </c>
      <c r="D167" s="180" t="s">
        <v>150</v>
      </c>
      <c r="E167" s="181" t="s">
        <v>856</v>
      </c>
      <c r="F167" s="182" t="s">
        <v>857</v>
      </c>
      <c r="G167" s="183" t="s">
        <v>840</v>
      </c>
      <c r="H167" s="184">
        <v>1</v>
      </c>
      <c r="I167" s="185"/>
      <c r="J167" s="186">
        <f>ROUND(I167*H167,2)</f>
        <v>0</v>
      </c>
      <c r="K167" s="182" t="s">
        <v>1</v>
      </c>
      <c r="L167" s="39"/>
      <c r="M167" s="237" t="s">
        <v>1</v>
      </c>
      <c r="N167" s="238" t="s">
        <v>43</v>
      </c>
      <c r="O167" s="235"/>
      <c r="P167" s="239">
        <f>O167*H167</f>
        <v>0</v>
      </c>
      <c r="Q167" s="239">
        <v>0</v>
      </c>
      <c r="R167" s="239">
        <f>Q167*H167</f>
        <v>0</v>
      </c>
      <c r="S167" s="239">
        <v>0</v>
      </c>
      <c r="T167" s="24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1" t="s">
        <v>841</v>
      </c>
      <c r="AT167" s="191" t="s">
        <v>150</v>
      </c>
      <c r="AU167" s="191" t="s">
        <v>87</v>
      </c>
      <c r="AY167" s="19" t="s">
        <v>148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85</v>
      </c>
      <c r="BK167" s="192">
        <f>ROUND(I167*H167,2)</f>
        <v>0</v>
      </c>
      <c r="BL167" s="19" t="s">
        <v>841</v>
      </c>
      <c r="BM167" s="191" t="s">
        <v>858</v>
      </c>
    </row>
    <row r="168" s="2" customFormat="1" ht="6.96" customHeight="1">
      <c r="A168" s="38"/>
      <c r="B168" s="60"/>
      <c r="C168" s="61"/>
      <c r="D168" s="61"/>
      <c r="E168" s="61"/>
      <c r="F168" s="61"/>
      <c r="G168" s="61"/>
      <c r="H168" s="61"/>
      <c r="I168" s="61"/>
      <c r="J168" s="61"/>
      <c r="K168" s="61"/>
      <c r="L168" s="39"/>
      <c r="M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</row>
  </sheetData>
  <autoFilter ref="C124:K16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hyperlinks>
    <hyperlink ref="F161" r:id="rId1" display="https://podminky.urs.cz/item/CS_URS_2025_02/030001000"/>
    <hyperlink ref="F164" r:id="rId2" display="https://podminky.urs.cz/item/CS_URS_2025_02/094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96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859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ROUND(J125,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ROUND((SUM(BE125:BE302)),  2)</f>
        <v>0</v>
      </c>
      <c r="G33" s="38"/>
      <c r="H33" s="38"/>
      <c r="I33" s="136">
        <v>0.20999999999999999</v>
      </c>
      <c r="J33" s="135">
        <f>ROUND(((SUM(BE125:BE302))*I33),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ROUND((SUM(BF125:BF302)),  2)</f>
        <v>0</v>
      </c>
      <c r="G34" s="38"/>
      <c r="H34" s="38"/>
      <c r="I34" s="136">
        <v>0.12</v>
      </c>
      <c r="J34" s="135">
        <f>ROUND(((SUM(BF125:BF302))*I34),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ROUND((SUM(BG125:BG302)),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ROUND((SUM(BH125:BH302)),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ROUND((SUM(BI125:BI302)),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D.2 - Prodloužení grav. kanalizace v k.ú. Domažlice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J125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J126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J127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127</v>
      </c>
      <c r="E99" s="154"/>
      <c r="F99" s="154"/>
      <c r="G99" s="154"/>
      <c r="H99" s="154"/>
      <c r="I99" s="154"/>
      <c r="J99" s="155">
        <f>J202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128</v>
      </c>
      <c r="E100" s="154"/>
      <c r="F100" s="154"/>
      <c r="G100" s="154"/>
      <c r="H100" s="154"/>
      <c r="I100" s="154"/>
      <c r="J100" s="155">
        <f>J218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860</v>
      </c>
      <c r="E101" s="154"/>
      <c r="F101" s="154"/>
      <c r="G101" s="154"/>
      <c r="H101" s="154"/>
      <c r="I101" s="154"/>
      <c r="J101" s="155">
        <f>J232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J239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J270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J280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J300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38"/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133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129" t="str">
        <f>E7</f>
        <v>Vodohospodářská infrastruktura v obci Petrovice</v>
      </c>
      <c r="F115" s="32"/>
      <c r="G115" s="32"/>
      <c r="H115" s="32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117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E9</f>
        <v>D.2 - Prodloužení grav. kanalizace v k.ú. Domažlice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F12</f>
        <v>Petrovice u Domažlic</v>
      </c>
      <c r="G119" s="38"/>
      <c r="H119" s="38"/>
      <c r="I119" s="32" t="s">
        <v>22</v>
      </c>
      <c r="J119" s="69" t="str">
        <f>IF(J12="","",J12)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E15</f>
        <v>Obec Újezd, Domažlice</v>
      </c>
      <c r="G121" s="38"/>
      <c r="H121" s="38"/>
      <c r="I121" s="32" t="s">
        <v>30</v>
      </c>
      <c r="J121" s="36" t="str">
        <f>E21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IF(E18="","",E18)</f>
        <v>Vyplň údaj</v>
      </c>
      <c r="G122" s="38"/>
      <c r="H122" s="38"/>
      <c r="I122" s="32" t="s">
        <v>34</v>
      </c>
      <c r="J122" s="36" t="str">
        <f>E24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</f>
        <v>0</v>
      </c>
      <c r="Q125" s="90"/>
      <c r="R125" s="163">
        <f>R126</f>
        <v>18.515598400000005</v>
      </c>
      <c r="S125" s="90"/>
      <c r="T125" s="164">
        <f>T126</f>
        <v>3.3170000000000002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146</v>
      </c>
      <c r="F126" s="168" t="s">
        <v>147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P127+P202+P218+P232+P239+P270+P280+P300</f>
        <v>0</v>
      </c>
      <c r="Q126" s="172"/>
      <c r="R126" s="173">
        <f>R127+R202+R218+R232+R239+R270+R280+R300</f>
        <v>18.515598400000005</v>
      </c>
      <c r="S126" s="172"/>
      <c r="T126" s="174">
        <f>T127+T202+T218+T232+T239+T270+T280+T300</f>
        <v>3.3170000000000002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85</v>
      </c>
      <c r="AT126" s="175" t="s">
        <v>77</v>
      </c>
      <c r="AU126" s="175" t="s">
        <v>78</v>
      </c>
      <c r="AY126" s="167" t="s">
        <v>148</v>
      </c>
      <c r="BK126" s="176">
        <f>BK127+BK202+BK218+BK232+BK239+BK270+BK280+BK300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85</v>
      </c>
      <c r="F127" s="177" t="s">
        <v>149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SUM(P128:P201)</f>
        <v>0</v>
      </c>
      <c r="Q127" s="172"/>
      <c r="R127" s="173">
        <f>SUM(R128:R201)</f>
        <v>0.77976999999999985</v>
      </c>
      <c r="S127" s="172"/>
      <c r="T127" s="174">
        <f>SUM(T128:T201)</f>
        <v>3.2930000000000001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85</v>
      </c>
      <c r="AT127" s="175" t="s">
        <v>77</v>
      </c>
      <c r="AU127" s="175" t="s">
        <v>85</v>
      </c>
      <c r="AY127" s="167" t="s">
        <v>148</v>
      </c>
      <c r="BK127" s="176">
        <f>SUM(BK128:BK201)</f>
        <v>0</v>
      </c>
    </row>
    <row r="128" s="2" customFormat="1" ht="24.15" customHeight="1">
      <c r="A128" s="38"/>
      <c r="B128" s="179"/>
      <c r="C128" s="180" t="s">
        <v>85</v>
      </c>
      <c r="D128" s="180" t="s">
        <v>150</v>
      </c>
      <c r="E128" s="181" t="s">
        <v>151</v>
      </c>
      <c r="F128" s="182" t="s">
        <v>152</v>
      </c>
      <c r="G128" s="183" t="s">
        <v>153</v>
      </c>
      <c r="H128" s="184">
        <v>3.7000000000000002</v>
      </c>
      <c r="I128" s="185"/>
      <c r="J128" s="186">
        <f>ROUND(I128*H128,2)</f>
        <v>0</v>
      </c>
      <c r="K128" s="182" t="s">
        <v>154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0.44</v>
      </c>
      <c r="T128" s="190">
        <f>S128*H128</f>
        <v>1.6280000000000001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861</v>
      </c>
    </row>
    <row r="129" s="2" customFormat="1">
      <c r="A129" s="38"/>
      <c r="B129" s="39"/>
      <c r="C129" s="38"/>
      <c r="D129" s="193" t="s">
        <v>157</v>
      </c>
      <c r="E129" s="38"/>
      <c r="F129" s="194" t="s">
        <v>158</v>
      </c>
      <c r="G129" s="38"/>
      <c r="H129" s="38"/>
      <c r="I129" s="195"/>
      <c r="J129" s="38"/>
      <c r="K129" s="38"/>
      <c r="L129" s="39"/>
      <c r="M129" s="196"/>
      <c r="N129" s="197"/>
      <c r="O129" s="77"/>
      <c r="P129" s="77"/>
      <c r="Q129" s="77"/>
      <c r="R129" s="77"/>
      <c r="S129" s="77"/>
      <c r="T129" s="7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157</v>
      </c>
      <c r="AU129" s="19" t="s">
        <v>87</v>
      </c>
    </row>
    <row r="130" s="13" customFormat="1">
      <c r="A130" s="13"/>
      <c r="B130" s="198"/>
      <c r="C130" s="13"/>
      <c r="D130" s="199" t="s">
        <v>159</v>
      </c>
      <c r="E130" s="200" t="s">
        <v>1</v>
      </c>
      <c r="F130" s="201" t="s">
        <v>862</v>
      </c>
      <c r="G130" s="13"/>
      <c r="H130" s="202">
        <v>3.7000000000000002</v>
      </c>
      <c r="I130" s="203"/>
      <c r="J130" s="13"/>
      <c r="K130" s="13"/>
      <c r="L130" s="198"/>
      <c r="M130" s="204"/>
      <c r="N130" s="205"/>
      <c r="O130" s="205"/>
      <c r="P130" s="205"/>
      <c r="Q130" s="205"/>
      <c r="R130" s="205"/>
      <c r="S130" s="205"/>
      <c r="T130" s="20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00" t="s">
        <v>159</v>
      </c>
      <c r="AU130" s="200" t="s">
        <v>87</v>
      </c>
      <c r="AV130" s="13" t="s">
        <v>87</v>
      </c>
      <c r="AW130" s="13" t="s">
        <v>33</v>
      </c>
      <c r="AX130" s="13" t="s">
        <v>85</v>
      </c>
      <c r="AY130" s="200" t="s">
        <v>148</v>
      </c>
    </row>
    <row r="131" s="2" customFormat="1" ht="24.15" customHeight="1">
      <c r="A131" s="38"/>
      <c r="B131" s="179"/>
      <c r="C131" s="180" t="s">
        <v>87</v>
      </c>
      <c r="D131" s="180" t="s">
        <v>150</v>
      </c>
      <c r="E131" s="181" t="s">
        <v>165</v>
      </c>
      <c r="F131" s="182" t="s">
        <v>166</v>
      </c>
      <c r="G131" s="183" t="s">
        <v>153</v>
      </c>
      <c r="H131" s="184">
        <v>3.7000000000000002</v>
      </c>
      <c r="I131" s="185"/>
      <c r="J131" s="186">
        <f>ROUND(I131*H131,2)</f>
        <v>0</v>
      </c>
      <c r="K131" s="182" t="s">
        <v>154</v>
      </c>
      <c r="L131" s="39"/>
      <c r="M131" s="187" t="s">
        <v>1</v>
      </c>
      <c r="N131" s="188" t="s">
        <v>43</v>
      </c>
      <c r="O131" s="77"/>
      <c r="P131" s="189">
        <f>O131*H131</f>
        <v>0</v>
      </c>
      <c r="Q131" s="189">
        <v>0</v>
      </c>
      <c r="R131" s="189">
        <f>Q131*H131</f>
        <v>0</v>
      </c>
      <c r="S131" s="189">
        <v>0.45000000000000001</v>
      </c>
      <c r="T131" s="190">
        <f>S131*H131</f>
        <v>1.665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1" t="s">
        <v>155</v>
      </c>
      <c r="AT131" s="191" t="s">
        <v>150</v>
      </c>
      <c r="AU131" s="191" t="s">
        <v>87</v>
      </c>
      <c r="AY131" s="19" t="s">
        <v>148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85</v>
      </c>
      <c r="BK131" s="192">
        <f>ROUND(I131*H131,2)</f>
        <v>0</v>
      </c>
      <c r="BL131" s="19" t="s">
        <v>155</v>
      </c>
      <c r="BM131" s="191" t="s">
        <v>863</v>
      </c>
    </row>
    <row r="132" s="2" customFormat="1">
      <c r="A132" s="38"/>
      <c r="B132" s="39"/>
      <c r="C132" s="38"/>
      <c r="D132" s="193" t="s">
        <v>157</v>
      </c>
      <c r="E132" s="38"/>
      <c r="F132" s="194" t="s">
        <v>168</v>
      </c>
      <c r="G132" s="38"/>
      <c r="H132" s="38"/>
      <c r="I132" s="195"/>
      <c r="J132" s="38"/>
      <c r="K132" s="38"/>
      <c r="L132" s="39"/>
      <c r="M132" s="196"/>
      <c r="N132" s="197"/>
      <c r="O132" s="77"/>
      <c r="P132" s="77"/>
      <c r="Q132" s="77"/>
      <c r="R132" s="77"/>
      <c r="S132" s="77"/>
      <c r="T132" s="7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9" t="s">
        <v>157</v>
      </c>
      <c r="AU132" s="19" t="s">
        <v>87</v>
      </c>
    </row>
    <row r="133" s="2" customFormat="1" ht="24.15" customHeight="1">
      <c r="A133" s="38"/>
      <c r="B133" s="179"/>
      <c r="C133" s="180" t="s">
        <v>169</v>
      </c>
      <c r="D133" s="180" t="s">
        <v>150</v>
      </c>
      <c r="E133" s="181" t="s">
        <v>170</v>
      </c>
      <c r="F133" s="182" t="s">
        <v>171</v>
      </c>
      <c r="G133" s="183" t="s">
        <v>172</v>
      </c>
      <c r="H133" s="184">
        <v>24</v>
      </c>
      <c r="I133" s="185"/>
      <c r="J133" s="186">
        <f>ROUND(I133*H133,2)</f>
        <v>0</v>
      </c>
      <c r="K133" s="182" t="s">
        <v>154</v>
      </c>
      <c r="L133" s="39"/>
      <c r="M133" s="187" t="s">
        <v>1</v>
      </c>
      <c r="N133" s="188" t="s">
        <v>43</v>
      </c>
      <c r="O133" s="77"/>
      <c r="P133" s="189">
        <f>O133*H133</f>
        <v>0</v>
      </c>
      <c r="Q133" s="189">
        <v>3.0000000000000001E-05</v>
      </c>
      <c r="R133" s="189">
        <f>Q133*H133</f>
        <v>0.00072000000000000005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155</v>
      </c>
      <c r="AT133" s="191" t="s">
        <v>150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155</v>
      </c>
      <c r="BM133" s="191" t="s">
        <v>864</v>
      </c>
    </row>
    <row r="134" s="2" customFormat="1">
      <c r="A134" s="38"/>
      <c r="B134" s="39"/>
      <c r="C134" s="38"/>
      <c r="D134" s="193" t="s">
        <v>157</v>
      </c>
      <c r="E134" s="38"/>
      <c r="F134" s="194" t="s">
        <v>174</v>
      </c>
      <c r="G134" s="38"/>
      <c r="H134" s="38"/>
      <c r="I134" s="195"/>
      <c r="J134" s="38"/>
      <c r="K134" s="38"/>
      <c r="L134" s="39"/>
      <c r="M134" s="196"/>
      <c r="N134" s="197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157</v>
      </c>
      <c r="AU134" s="19" t="s">
        <v>87</v>
      </c>
    </row>
    <row r="135" s="2" customFormat="1" ht="24.15" customHeight="1">
      <c r="A135" s="38"/>
      <c r="B135" s="179"/>
      <c r="C135" s="180" t="s">
        <v>155</v>
      </c>
      <c r="D135" s="180" t="s">
        <v>150</v>
      </c>
      <c r="E135" s="181" t="s">
        <v>175</v>
      </c>
      <c r="F135" s="182" t="s">
        <v>176</v>
      </c>
      <c r="G135" s="183" t="s">
        <v>177</v>
      </c>
      <c r="H135" s="184">
        <v>3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865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179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2" customFormat="1" ht="16.5" customHeight="1">
      <c r="A137" s="38"/>
      <c r="B137" s="179"/>
      <c r="C137" s="180" t="s">
        <v>180</v>
      </c>
      <c r="D137" s="180" t="s">
        <v>150</v>
      </c>
      <c r="E137" s="181" t="s">
        <v>181</v>
      </c>
      <c r="F137" s="182" t="s">
        <v>182</v>
      </c>
      <c r="G137" s="183" t="s">
        <v>183</v>
      </c>
      <c r="H137" s="184">
        <v>262</v>
      </c>
      <c r="I137" s="185"/>
      <c r="J137" s="186">
        <f>ROUND(I137*H137,2)</f>
        <v>0</v>
      </c>
      <c r="K137" s="182" t="s">
        <v>154</v>
      </c>
      <c r="L137" s="39"/>
      <c r="M137" s="187" t="s">
        <v>1</v>
      </c>
      <c r="N137" s="188" t="s">
        <v>43</v>
      </c>
      <c r="O137" s="77"/>
      <c r="P137" s="189">
        <f>O137*H137</f>
        <v>0</v>
      </c>
      <c r="Q137" s="189">
        <v>0.00055999999999999995</v>
      </c>
      <c r="R137" s="189">
        <f>Q137*H137</f>
        <v>0.14671999999999999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155</v>
      </c>
      <c r="AT137" s="191" t="s">
        <v>150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866</v>
      </c>
    </row>
    <row r="138" s="2" customFormat="1">
      <c r="A138" s="38"/>
      <c r="B138" s="39"/>
      <c r="C138" s="38"/>
      <c r="D138" s="193" t="s">
        <v>157</v>
      </c>
      <c r="E138" s="38"/>
      <c r="F138" s="194" t="s">
        <v>185</v>
      </c>
      <c r="G138" s="38"/>
      <c r="H138" s="38"/>
      <c r="I138" s="195"/>
      <c r="J138" s="38"/>
      <c r="K138" s="38"/>
      <c r="L138" s="39"/>
      <c r="M138" s="196"/>
      <c r="N138" s="197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157</v>
      </c>
      <c r="AU138" s="19" t="s">
        <v>87</v>
      </c>
    </row>
    <row r="139" s="13" customFormat="1">
      <c r="A139" s="13"/>
      <c r="B139" s="198"/>
      <c r="C139" s="13"/>
      <c r="D139" s="199" t="s">
        <v>159</v>
      </c>
      <c r="E139" s="200" t="s">
        <v>1</v>
      </c>
      <c r="F139" s="201" t="s">
        <v>867</v>
      </c>
      <c r="G139" s="13"/>
      <c r="H139" s="202">
        <v>262</v>
      </c>
      <c r="I139" s="203"/>
      <c r="J139" s="13"/>
      <c r="K139" s="13"/>
      <c r="L139" s="198"/>
      <c r="M139" s="204"/>
      <c r="N139" s="205"/>
      <c r="O139" s="205"/>
      <c r="P139" s="205"/>
      <c r="Q139" s="205"/>
      <c r="R139" s="205"/>
      <c r="S139" s="205"/>
      <c r="T139" s="20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00" t="s">
        <v>159</v>
      </c>
      <c r="AU139" s="200" t="s">
        <v>87</v>
      </c>
      <c r="AV139" s="13" t="s">
        <v>87</v>
      </c>
      <c r="AW139" s="13" t="s">
        <v>33</v>
      </c>
      <c r="AX139" s="13" t="s">
        <v>85</v>
      </c>
      <c r="AY139" s="200" t="s">
        <v>148</v>
      </c>
    </row>
    <row r="140" s="2" customFormat="1" ht="21.75" customHeight="1">
      <c r="A140" s="38"/>
      <c r="B140" s="179"/>
      <c r="C140" s="180" t="s">
        <v>189</v>
      </c>
      <c r="D140" s="180" t="s">
        <v>150</v>
      </c>
      <c r="E140" s="181" t="s">
        <v>190</v>
      </c>
      <c r="F140" s="182" t="s">
        <v>191</v>
      </c>
      <c r="G140" s="183" t="s">
        <v>183</v>
      </c>
      <c r="H140" s="184">
        <v>262</v>
      </c>
      <c r="I140" s="185"/>
      <c r="J140" s="186">
        <f>ROUND(I140*H140,2)</f>
        <v>0</v>
      </c>
      <c r="K140" s="182" t="s">
        <v>154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868</v>
      </c>
    </row>
    <row r="141" s="2" customFormat="1">
      <c r="A141" s="38"/>
      <c r="B141" s="39"/>
      <c r="C141" s="38"/>
      <c r="D141" s="193" t="s">
        <v>157</v>
      </c>
      <c r="E141" s="38"/>
      <c r="F141" s="194" t="s">
        <v>193</v>
      </c>
      <c r="G141" s="38"/>
      <c r="H141" s="38"/>
      <c r="I141" s="195"/>
      <c r="J141" s="38"/>
      <c r="K141" s="38"/>
      <c r="L141" s="39"/>
      <c r="M141" s="196"/>
      <c r="N141" s="197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157</v>
      </c>
      <c r="AU141" s="19" t="s">
        <v>87</v>
      </c>
    </row>
    <row r="142" s="2" customFormat="1" ht="24.15" customHeight="1">
      <c r="A142" s="38"/>
      <c r="B142" s="179"/>
      <c r="C142" s="180" t="s">
        <v>194</v>
      </c>
      <c r="D142" s="180" t="s">
        <v>150</v>
      </c>
      <c r="E142" s="181" t="s">
        <v>195</v>
      </c>
      <c r="F142" s="182" t="s">
        <v>196</v>
      </c>
      <c r="G142" s="183" t="s">
        <v>183</v>
      </c>
      <c r="H142" s="184">
        <v>262</v>
      </c>
      <c r="I142" s="185"/>
      <c r="J142" s="186">
        <f>ROUND(I142*H142,2)</f>
        <v>0</v>
      </c>
      <c r="K142" s="182" t="s">
        <v>154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6.0000000000000002E-05</v>
      </c>
      <c r="R142" s="189">
        <f>Q142*H142</f>
        <v>0.015720000000000001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869</v>
      </c>
    </row>
    <row r="143" s="2" customFormat="1">
      <c r="A143" s="38"/>
      <c r="B143" s="39"/>
      <c r="C143" s="38"/>
      <c r="D143" s="193" t="s">
        <v>157</v>
      </c>
      <c r="E143" s="38"/>
      <c r="F143" s="194" t="s">
        <v>198</v>
      </c>
      <c r="G143" s="38"/>
      <c r="H143" s="38"/>
      <c r="I143" s="195"/>
      <c r="J143" s="38"/>
      <c r="K143" s="38"/>
      <c r="L143" s="39"/>
      <c r="M143" s="196"/>
      <c r="N143" s="197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157</v>
      </c>
      <c r="AU143" s="19" t="s">
        <v>87</v>
      </c>
    </row>
    <row r="144" s="2" customFormat="1" ht="24.15" customHeight="1">
      <c r="A144" s="38"/>
      <c r="B144" s="179"/>
      <c r="C144" s="180" t="s">
        <v>199</v>
      </c>
      <c r="D144" s="180" t="s">
        <v>150</v>
      </c>
      <c r="E144" s="181" t="s">
        <v>200</v>
      </c>
      <c r="F144" s="182" t="s">
        <v>201</v>
      </c>
      <c r="G144" s="183" t="s">
        <v>183</v>
      </c>
      <c r="H144" s="184">
        <v>262</v>
      </c>
      <c r="I144" s="185"/>
      <c r="J144" s="186">
        <f>ROUND(I144*H144,2)</f>
        <v>0</v>
      </c>
      <c r="K144" s="182" t="s">
        <v>154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870</v>
      </c>
    </row>
    <row r="145" s="2" customFormat="1">
      <c r="A145" s="38"/>
      <c r="B145" s="39"/>
      <c r="C145" s="38"/>
      <c r="D145" s="193" t="s">
        <v>157</v>
      </c>
      <c r="E145" s="38"/>
      <c r="F145" s="194" t="s">
        <v>203</v>
      </c>
      <c r="G145" s="38"/>
      <c r="H145" s="38"/>
      <c r="I145" s="195"/>
      <c r="J145" s="38"/>
      <c r="K145" s="38"/>
      <c r="L145" s="39"/>
      <c r="M145" s="196"/>
      <c r="N145" s="197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157</v>
      </c>
      <c r="AU145" s="19" t="s">
        <v>87</v>
      </c>
    </row>
    <row r="146" s="2" customFormat="1" ht="24.15" customHeight="1">
      <c r="A146" s="38"/>
      <c r="B146" s="179"/>
      <c r="C146" s="180" t="s">
        <v>204</v>
      </c>
      <c r="D146" s="180" t="s">
        <v>150</v>
      </c>
      <c r="E146" s="181" t="s">
        <v>871</v>
      </c>
      <c r="F146" s="182" t="s">
        <v>872</v>
      </c>
      <c r="G146" s="183" t="s">
        <v>153</v>
      </c>
      <c r="H146" s="184">
        <v>128.5</v>
      </c>
      <c r="I146" s="185"/>
      <c r="J146" s="186">
        <f>ROUND(I146*H146,2)</f>
        <v>0</v>
      </c>
      <c r="K146" s="182" t="s">
        <v>154</v>
      </c>
      <c r="L146" s="39"/>
      <c r="M146" s="187" t="s">
        <v>1</v>
      </c>
      <c r="N146" s="188" t="s">
        <v>43</v>
      </c>
      <c r="O146" s="77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1" t="s">
        <v>155</v>
      </c>
      <c r="AT146" s="191" t="s">
        <v>150</v>
      </c>
      <c r="AU146" s="191" t="s">
        <v>87</v>
      </c>
      <c r="AY146" s="19" t="s">
        <v>148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85</v>
      </c>
      <c r="BK146" s="192">
        <f>ROUND(I146*H146,2)</f>
        <v>0</v>
      </c>
      <c r="BL146" s="19" t="s">
        <v>155</v>
      </c>
      <c r="BM146" s="191" t="s">
        <v>873</v>
      </c>
    </row>
    <row r="147" s="2" customFormat="1">
      <c r="A147" s="38"/>
      <c r="B147" s="39"/>
      <c r="C147" s="38"/>
      <c r="D147" s="193" t="s">
        <v>157</v>
      </c>
      <c r="E147" s="38"/>
      <c r="F147" s="194" t="s">
        <v>874</v>
      </c>
      <c r="G147" s="38"/>
      <c r="H147" s="38"/>
      <c r="I147" s="195"/>
      <c r="J147" s="38"/>
      <c r="K147" s="38"/>
      <c r="L147" s="39"/>
      <c r="M147" s="196"/>
      <c r="N147" s="197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157</v>
      </c>
      <c r="AU147" s="19" t="s">
        <v>87</v>
      </c>
    </row>
    <row r="148" s="13" customFormat="1">
      <c r="A148" s="13"/>
      <c r="B148" s="198"/>
      <c r="C148" s="13"/>
      <c r="D148" s="199" t="s">
        <v>159</v>
      </c>
      <c r="E148" s="200" t="s">
        <v>1</v>
      </c>
      <c r="F148" s="201" t="s">
        <v>875</v>
      </c>
      <c r="G148" s="13"/>
      <c r="H148" s="202">
        <v>128.5</v>
      </c>
      <c r="I148" s="203"/>
      <c r="J148" s="13"/>
      <c r="K148" s="13"/>
      <c r="L148" s="198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159</v>
      </c>
      <c r="AU148" s="200" t="s">
        <v>87</v>
      </c>
      <c r="AV148" s="13" t="s">
        <v>87</v>
      </c>
      <c r="AW148" s="13" t="s">
        <v>33</v>
      </c>
      <c r="AX148" s="13" t="s">
        <v>85</v>
      </c>
      <c r="AY148" s="200" t="s">
        <v>148</v>
      </c>
    </row>
    <row r="149" s="2" customFormat="1" ht="33" customHeight="1">
      <c r="A149" s="38"/>
      <c r="B149" s="179"/>
      <c r="C149" s="180" t="s">
        <v>212</v>
      </c>
      <c r="D149" s="180" t="s">
        <v>150</v>
      </c>
      <c r="E149" s="181" t="s">
        <v>876</v>
      </c>
      <c r="F149" s="182" t="s">
        <v>877</v>
      </c>
      <c r="G149" s="183" t="s">
        <v>215</v>
      </c>
      <c r="H149" s="184">
        <v>348.90600000000001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878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879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13" customFormat="1">
      <c r="A151" s="13"/>
      <c r="B151" s="198"/>
      <c r="C151" s="13"/>
      <c r="D151" s="199" t="s">
        <v>159</v>
      </c>
      <c r="E151" s="200" t="s">
        <v>1</v>
      </c>
      <c r="F151" s="201" t="s">
        <v>880</v>
      </c>
      <c r="G151" s="13"/>
      <c r="H151" s="202">
        <v>348.90600000000001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159</v>
      </c>
      <c r="AU151" s="200" t="s">
        <v>87</v>
      </c>
      <c r="AV151" s="13" t="s">
        <v>87</v>
      </c>
      <c r="AW151" s="13" t="s">
        <v>33</v>
      </c>
      <c r="AX151" s="13" t="s">
        <v>85</v>
      </c>
      <c r="AY151" s="200" t="s">
        <v>148</v>
      </c>
    </row>
    <row r="152" s="2" customFormat="1" ht="24.15" customHeight="1">
      <c r="A152" s="38"/>
      <c r="B152" s="179"/>
      <c r="C152" s="180" t="s">
        <v>225</v>
      </c>
      <c r="D152" s="180" t="s">
        <v>150</v>
      </c>
      <c r="E152" s="181" t="s">
        <v>242</v>
      </c>
      <c r="F152" s="182" t="s">
        <v>243</v>
      </c>
      <c r="G152" s="183" t="s">
        <v>153</v>
      </c>
      <c r="H152" s="184">
        <v>722.39999999999998</v>
      </c>
      <c r="I152" s="185"/>
      <c r="J152" s="186">
        <f>ROUND(I152*H152,2)</f>
        <v>0</v>
      </c>
      <c r="K152" s="182" t="s">
        <v>154</v>
      </c>
      <c r="L152" s="39"/>
      <c r="M152" s="187" t="s">
        <v>1</v>
      </c>
      <c r="N152" s="188" t="s">
        <v>43</v>
      </c>
      <c r="O152" s="77"/>
      <c r="P152" s="189">
        <f>O152*H152</f>
        <v>0</v>
      </c>
      <c r="Q152" s="189">
        <v>0.00084999999999999995</v>
      </c>
      <c r="R152" s="189">
        <f>Q152*H152</f>
        <v>0.61403999999999992</v>
      </c>
      <c r="S152" s="189">
        <v>0</v>
      </c>
      <c r="T152" s="19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1" t="s">
        <v>155</v>
      </c>
      <c r="AT152" s="191" t="s">
        <v>150</v>
      </c>
      <c r="AU152" s="191" t="s">
        <v>87</v>
      </c>
      <c r="AY152" s="19" t="s">
        <v>148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85</v>
      </c>
      <c r="BK152" s="192">
        <f>ROUND(I152*H152,2)</f>
        <v>0</v>
      </c>
      <c r="BL152" s="19" t="s">
        <v>155</v>
      </c>
      <c r="BM152" s="191" t="s">
        <v>881</v>
      </c>
    </row>
    <row r="153" s="2" customFormat="1">
      <c r="A153" s="38"/>
      <c r="B153" s="39"/>
      <c r="C153" s="38"/>
      <c r="D153" s="193" t="s">
        <v>157</v>
      </c>
      <c r="E153" s="38"/>
      <c r="F153" s="194" t="s">
        <v>245</v>
      </c>
      <c r="G153" s="38"/>
      <c r="H153" s="38"/>
      <c r="I153" s="195"/>
      <c r="J153" s="38"/>
      <c r="K153" s="38"/>
      <c r="L153" s="39"/>
      <c r="M153" s="196"/>
      <c r="N153" s="197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157</v>
      </c>
      <c r="AU153" s="19" t="s">
        <v>87</v>
      </c>
    </row>
    <row r="154" s="13" customFormat="1">
      <c r="A154" s="13"/>
      <c r="B154" s="198"/>
      <c r="C154" s="13"/>
      <c r="D154" s="199" t="s">
        <v>159</v>
      </c>
      <c r="E154" s="200" t="s">
        <v>1</v>
      </c>
      <c r="F154" s="201" t="s">
        <v>882</v>
      </c>
      <c r="G154" s="13"/>
      <c r="H154" s="202">
        <v>722.39999999999998</v>
      </c>
      <c r="I154" s="203"/>
      <c r="J154" s="13"/>
      <c r="K154" s="13"/>
      <c r="L154" s="198"/>
      <c r="M154" s="204"/>
      <c r="N154" s="205"/>
      <c r="O154" s="205"/>
      <c r="P154" s="205"/>
      <c r="Q154" s="205"/>
      <c r="R154" s="205"/>
      <c r="S154" s="205"/>
      <c r="T154" s="206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00" t="s">
        <v>159</v>
      </c>
      <c r="AU154" s="200" t="s">
        <v>87</v>
      </c>
      <c r="AV154" s="13" t="s">
        <v>87</v>
      </c>
      <c r="AW154" s="13" t="s">
        <v>33</v>
      </c>
      <c r="AX154" s="13" t="s">
        <v>85</v>
      </c>
      <c r="AY154" s="200" t="s">
        <v>148</v>
      </c>
    </row>
    <row r="155" s="2" customFormat="1" ht="24.15" customHeight="1">
      <c r="A155" s="38"/>
      <c r="B155" s="179"/>
      <c r="C155" s="180" t="s">
        <v>8</v>
      </c>
      <c r="D155" s="180" t="s">
        <v>150</v>
      </c>
      <c r="E155" s="181" t="s">
        <v>253</v>
      </c>
      <c r="F155" s="182" t="s">
        <v>254</v>
      </c>
      <c r="G155" s="183" t="s">
        <v>153</v>
      </c>
      <c r="H155" s="184">
        <v>722.39999999999998</v>
      </c>
      <c r="I155" s="185"/>
      <c r="J155" s="186">
        <f>ROUND(I155*H155,2)</f>
        <v>0</v>
      </c>
      <c r="K155" s="182" t="s">
        <v>154</v>
      </c>
      <c r="L155" s="39"/>
      <c r="M155" s="187" t="s">
        <v>1</v>
      </c>
      <c r="N155" s="188" t="s">
        <v>43</v>
      </c>
      <c r="O155" s="77"/>
      <c r="P155" s="189">
        <f>O155*H155</f>
        <v>0</v>
      </c>
      <c r="Q155" s="189">
        <v>0</v>
      </c>
      <c r="R155" s="189">
        <f>Q155*H155</f>
        <v>0</v>
      </c>
      <c r="S155" s="189">
        <v>0</v>
      </c>
      <c r="T155" s="19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155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155</v>
      </c>
      <c r="BM155" s="191" t="s">
        <v>883</v>
      </c>
    </row>
    <row r="156" s="2" customFormat="1">
      <c r="A156" s="38"/>
      <c r="B156" s="39"/>
      <c r="C156" s="38"/>
      <c r="D156" s="193" t="s">
        <v>157</v>
      </c>
      <c r="E156" s="38"/>
      <c r="F156" s="194" t="s">
        <v>256</v>
      </c>
      <c r="G156" s="38"/>
      <c r="H156" s="38"/>
      <c r="I156" s="195"/>
      <c r="J156" s="38"/>
      <c r="K156" s="38"/>
      <c r="L156" s="39"/>
      <c r="M156" s="196"/>
      <c r="N156" s="197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157</v>
      </c>
      <c r="AU156" s="19" t="s">
        <v>87</v>
      </c>
    </row>
    <row r="157" s="2" customFormat="1" ht="37.8" customHeight="1">
      <c r="A157" s="38"/>
      <c r="B157" s="179"/>
      <c r="C157" s="180" t="s">
        <v>234</v>
      </c>
      <c r="D157" s="180" t="s">
        <v>150</v>
      </c>
      <c r="E157" s="181" t="s">
        <v>258</v>
      </c>
      <c r="F157" s="182" t="s">
        <v>259</v>
      </c>
      <c r="G157" s="183" t="s">
        <v>215</v>
      </c>
      <c r="H157" s="184">
        <v>215.34100000000001</v>
      </c>
      <c r="I157" s="185"/>
      <c r="J157" s="186">
        <f>ROUND(I157*H157,2)</f>
        <v>0</v>
      </c>
      <c r="K157" s="182" t="s">
        <v>154</v>
      </c>
      <c r="L157" s="39"/>
      <c r="M157" s="187" t="s">
        <v>1</v>
      </c>
      <c r="N157" s="188" t="s">
        <v>43</v>
      </c>
      <c r="O157" s="77"/>
      <c r="P157" s="189">
        <f>O157*H157</f>
        <v>0</v>
      </c>
      <c r="Q157" s="189">
        <v>0</v>
      </c>
      <c r="R157" s="189">
        <f>Q157*H157</f>
        <v>0</v>
      </c>
      <c r="S157" s="189">
        <v>0</v>
      </c>
      <c r="T157" s="19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1" t="s">
        <v>155</v>
      </c>
      <c r="AT157" s="191" t="s">
        <v>150</v>
      </c>
      <c r="AU157" s="191" t="s">
        <v>87</v>
      </c>
      <c r="AY157" s="19" t="s">
        <v>148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85</v>
      </c>
      <c r="BK157" s="192">
        <f>ROUND(I157*H157,2)</f>
        <v>0</v>
      </c>
      <c r="BL157" s="19" t="s">
        <v>155</v>
      </c>
      <c r="BM157" s="191" t="s">
        <v>884</v>
      </c>
    </row>
    <row r="158" s="2" customFormat="1">
      <c r="A158" s="38"/>
      <c r="B158" s="39"/>
      <c r="C158" s="38"/>
      <c r="D158" s="193" t="s">
        <v>157</v>
      </c>
      <c r="E158" s="38"/>
      <c r="F158" s="194" t="s">
        <v>261</v>
      </c>
      <c r="G158" s="38"/>
      <c r="H158" s="38"/>
      <c r="I158" s="195"/>
      <c r="J158" s="38"/>
      <c r="K158" s="38"/>
      <c r="L158" s="39"/>
      <c r="M158" s="196"/>
      <c r="N158" s="197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157</v>
      </c>
      <c r="AU158" s="19" t="s">
        <v>87</v>
      </c>
    </row>
    <row r="159" s="13" customFormat="1">
      <c r="A159" s="13"/>
      <c r="B159" s="198"/>
      <c r="C159" s="13"/>
      <c r="D159" s="199" t="s">
        <v>159</v>
      </c>
      <c r="E159" s="200" t="s">
        <v>1</v>
      </c>
      <c r="F159" s="201" t="s">
        <v>885</v>
      </c>
      <c r="G159" s="13"/>
      <c r="H159" s="202">
        <v>67.183999999999998</v>
      </c>
      <c r="I159" s="203"/>
      <c r="J159" s="13"/>
      <c r="K159" s="13"/>
      <c r="L159" s="198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159</v>
      </c>
      <c r="AU159" s="200" t="s">
        <v>87</v>
      </c>
      <c r="AV159" s="13" t="s">
        <v>87</v>
      </c>
      <c r="AW159" s="13" t="s">
        <v>33</v>
      </c>
      <c r="AX159" s="13" t="s">
        <v>78</v>
      </c>
      <c r="AY159" s="200" t="s">
        <v>148</v>
      </c>
    </row>
    <row r="160" s="13" customFormat="1">
      <c r="A160" s="13"/>
      <c r="B160" s="198"/>
      <c r="C160" s="13"/>
      <c r="D160" s="199" t="s">
        <v>159</v>
      </c>
      <c r="E160" s="200" t="s">
        <v>1</v>
      </c>
      <c r="F160" s="201" t="s">
        <v>886</v>
      </c>
      <c r="G160" s="13"/>
      <c r="H160" s="202">
        <v>14.061999999999999</v>
      </c>
      <c r="I160" s="203"/>
      <c r="J160" s="13"/>
      <c r="K160" s="13"/>
      <c r="L160" s="198"/>
      <c r="M160" s="204"/>
      <c r="N160" s="205"/>
      <c r="O160" s="205"/>
      <c r="P160" s="205"/>
      <c r="Q160" s="205"/>
      <c r="R160" s="205"/>
      <c r="S160" s="205"/>
      <c r="T160" s="20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00" t="s">
        <v>159</v>
      </c>
      <c r="AU160" s="200" t="s">
        <v>87</v>
      </c>
      <c r="AV160" s="13" t="s">
        <v>87</v>
      </c>
      <c r="AW160" s="13" t="s">
        <v>33</v>
      </c>
      <c r="AX160" s="13" t="s">
        <v>78</v>
      </c>
      <c r="AY160" s="200" t="s">
        <v>148</v>
      </c>
    </row>
    <row r="161" s="13" customFormat="1">
      <c r="A161" s="13"/>
      <c r="B161" s="198"/>
      <c r="C161" s="13"/>
      <c r="D161" s="199" t="s">
        <v>159</v>
      </c>
      <c r="E161" s="200" t="s">
        <v>1</v>
      </c>
      <c r="F161" s="201" t="s">
        <v>887</v>
      </c>
      <c r="G161" s="13"/>
      <c r="H161" s="202">
        <v>0.53000000000000003</v>
      </c>
      <c r="I161" s="203"/>
      <c r="J161" s="13"/>
      <c r="K161" s="13"/>
      <c r="L161" s="198"/>
      <c r="M161" s="204"/>
      <c r="N161" s="205"/>
      <c r="O161" s="205"/>
      <c r="P161" s="205"/>
      <c r="Q161" s="205"/>
      <c r="R161" s="205"/>
      <c r="S161" s="205"/>
      <c r="T161" s="20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00" t="s">
        <v>159</v>
      </c>
      <c r="AU161" s="200" t="s">
        <v>87</v>
      </c>
      <c r="AV161" s="13" t="s">
        <v>87</v>
      </c>
      <c r="AW161" s="13" t="s">
        <v>33</v>
      </c>
      <c r="AX161" s="13" t="s">
        <v>78</v>
      </c>
      <c r="AY161" s="200" t="s">
        <v>148</v>
      </c>
    </row>
    <row r="162" s="13" customFormat="1">
      <c r="A162" s="13"/>
      <c r="B162" s="198"/>
      <c r="C162" s="13"/>
      <c r="D162" s="199" t="s">
        <v>159</v>
      </c>
      <c r="E162" s="200" t="s">
        <v>1</v>
      </c>
      <c r="F162" s="201" t="s">
        <v>888</v>
      </c>
      <c r="G162" s="13"/>
      <c r="H162" s="202">
        <v>133.565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159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4" customFormat="1">
      <c r="A163" s="14"/>
      <c r="B163" s="207"/>
      <c r="C163" s="14"/>
      <c r="D163" s="199" t="s">
        <v>159</v>
      </c>
      <c r="E163" s="208" t="s">
        <v>1</v>
      </c>
      <c r="F163" s="209" t="s">
        <v>164</v>
      </c>
      <c r="G163" s="14"/>
      <c r="H163" s="210">
        <v>215.34100000000001</v>
      </c>
      <c r="I163" s="211"/>
      <c r="J163" s="14"/>
      <c r="K163" s="14"/>
      <c r="L163" s="207"/>
      <c r="M163" s="212"/>
      <c r="N163" s="213"/>
      <c r="O163" s="213"/>
      <c r="P163" s="213"/>
      <c r="Q163" s="213"/>
      <c r="R163" s="213"/>
      <c r="S163" s="213"/>
      <c r="T163" s="2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08" t="s">
        <v>159</v>
      </c>
      <c r="AU163" s="208" t="s">
        <v>87</v>
      </c>
      <c r="AV163" s="14" t="s">
        <v>155</v>
      </c>
      <c r="AW163" s="14" t="s">
        <v>33</v>
      </c>
      <c r="AX163" s="14" t="s">
        <v>85</v>
      </c>
      <c r="AY163" s="208" t="s">
        <v>148</v>
      </c>
    </row>
    <row r="164" s="2" customFormat="1" ht="24.15" customHeight="1">
      <c r="A164" s="38"/>
      <c r="B164" s="179"/>
      <c r="C164" s="180" t="s">
        <v>241</v>
      </c>
      <c r="D164" s="180" t="s">
        <v>150</v>
      </c>
      <c r="E164" s="181" t="s">
        <v>889</v>
      </c>
      <c r="F164" s="182" t="s">
        <v>890</v>
      </c>
      <c r="G164" s="183" t="s">
        <v>215</v>
      </c>
      <c r="H164" s="184">
        <v>215.34100000000001</v>
      </c>
      <c r="I164" s="185"/>
      <c r="J164" s="186">
        <f>ROUND(I164*H164,2)</f>
        <v>0</v>
      </c>
      <c r="K164" s="182" t="s">
        <v>154</v>
      </c>
      <c r="L164" s="39"/>
      <c r="M164" s="187" t="s">
        <v>1</v>
      </c>
      <c r="N164" s="188" t="s">
        <v>43</v>
      </c>
      <c r="O164" s="77"/>
      <c r="P164" s="189">
        <f>O164*H164</f>
        <v>0</v>
      </c>
      <c r="Q164" s="189">
        <v>0</v>
      </c>
      <c r="R164" s="189">
        <f>Q164*H164</f>
        <v>0</v>
      </c>
      <c r="S164" s="189">
        <v>0</v>
      </c>
      <c r="T164" s="190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191" t="s">
        <v>155</v>
      </c>
      <c r="AT164" s="191" t="s">
        <v>150</v>
      </c>
      <c r="AU164" s="191" t="s">
        <v>87</v>
      </c>
      <c r="AY164" s="19" t="s">
        <v>148</v>
      </c>
      <c r="BE164" s="192">
        <f>IF(N164="základní",J164,0)</f>
        <v>0</v>
      </c>
      <c r="BF164" s="192">
        <f>IF(N164="snížená",J164,0)</f>
        <v>0</v>
      </c>
      <c r="BG164" s="192">
        <f>IF(N164="zákl. přenesená",J164,0)</f>
        <v>0</v>
      </c>
      <c r="BH164" s="192">
        <f>IF(N164="sníž. přenesená",J164,0)</f>
        <v>0</v>
      </c>
      <c r="BI164" s="192">
        <f>IF(N164="nulová",J164,0)</f>
        <v>0</v>
      </c>
      <c r="BJ164" s="19" t="s">
        <v>85</v>
      </c>
      <c r="BK164" s="192">
        <f>ROUND(I164*H164,2)</f>
        <v>0</v>
      </c>
      <c r="BL164" s="19" t="s">
        <v>155</v>
      </c>
      <c r="BM164" s="191" t="s">
        <v>891</v>
      </c>
    </row>
    <row r="165" s="2" customFormat="1">
      <c r="A165" s="38"/>
      <c r="B165" s="39"/>
      <c r="C165" s="38"/>
      <c r="D165" s="193" t="s">
        <v>157</v>
      </c>
      <c r="E165" s="38"/>
      <c r="F165" s="194" t="s">
        <v>892</v>
      </c>
      <c r="G165" s="38"/>
      <c r="H165" s="38"/>
      <c r="I165" s="195"/>
      <c r="J165" s="38"/>
      <c r="K165" s="38"/>
      <c r="L165" s="39"/>
      <c r="M165" s="196"/>
      <c r="N165" s="197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157</v>
      </c>
      <c r="AU165" s="19" t="s">
        <v>87</v>
      </c>
    </row>
    <row r="166" s="2" customFormat="1" ht="33" customHeight="1">
      <c r="A166" s="38"/>
      <c r="B166" s="179"/>
      <c r="C166" s="180" t="s">
        <v>247</v>
      </c>
      <c r="D166" s="180" t="s">
        <v>150</v>
      </c>
      <c r="E166" s="181" t="s">
        <v>271</v>
      </c>
      <c r="F166" s="182" t="s">
        <v>272</v>
      </c>
      <c r="G166" s="183" t="s">
        <v>273</v>
      </c>
      <c r="H166" s="184">
        <v>387.61399999999998</v>
      </c>
      <c r="I166" s="185"/>
      <c r="J166" s="186">
        <f>ROUND(I166*H166,2)</f>
        <v>0</v>
      </c>
      <c r="K166" s="182" t="s">
        <v>154</v>
      </c>
      <c r="L166" s="39"/>
      <c r="M166" s="187" t="s">
        <v>1</v>
      </c>
      <c r="N166" s="188" t="s">
        <v>43</v>
      </c>
      <c r="O166" s="77"/>
      <c r="P166" s="189">
        <f>O166*H166</f>
        <v>0</v>
      </c>
      <c r="Q166" s="189">
        <v>0</v>
      </c>
      <c r="R166" s="189">
        <f>Q166*H166</f>
        <v>0</v>
      </c>
      <c r="S166" s="189">
        <v>0</v>
      </c>
      <c r="T166" s="19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1" t="s">
        <v>155</v>
      </c>
      <c r="AT166" s="191" t="s">
        <v>150</v>
      </c>
      <c r="AU166" s="191" t="s">
        <v>87</v>
      </c>
      <c r="AY166" s="19" t="s">
        <v>148</v>
      </c>
      <c r="BE166" s="192">
        <f>IF(N166="základní",J166,0)</f>
        <v>0</v>
      </c>
      <c r="BF166" s="192">
        <f>IF(N166="snížená",J166,0)</f>
        <v>0</v>
      </c>
      <c r="BG166" s="192">
        <f>IF(N166="zákl. přenesená",J166,0)</f>
        <v>0</v>
      </c>
      <c r="BH166" s="192">
        <f>IF(N166="sníž. přenesená",J166,0)</f>
        <v>0</v>
      </c>
      <c r="BI166" s="192">
        <f>IF(N166="nulová",J166,0)</f>
        <v>0</v>
      </c>
      <c r="BJ166" s="19" t="s">
        <v>85</v>
      </c>
      <c r="BK166" s="192">
        <f>ROUND(I166*H166,2)</f>
        <v>0</v>
      </c>
      <c r="BL166" s="19" t="s">
        <v>155</v>
      </c>
      <c r="BM166" s="191" t="s">
        <v>893</v>
      </c>
    </row>
    <row r="167" s="2" customFormat="1">
      <c r="A167" s="38"/>
      <c r="B167" s="39"/>
      <c r="C167" s="38"/>
      <c r="D167" s="193" t="s">
        <v>157</v>
      </c>
      <c r="E167" s="38"/>
      <c r="F167" s="194" t="s">
        <v>275</v>
      </c>
      <c r="G167" s="38"/>
      <c r="H167" s="38"/>
      <c r="I167" s="195"/>
      <c r="J167" s="38"/>
      <c r="K167" s="38"/>
      <c r="L167" s="39"/>
      <c r="M167" s="196"/>
      <c r="N167" s="197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157</v>
      </c>
      <c r="AU167" s="19" t="s">
        <v>87</v>
      </c>
    </row>
    <row r="168" s="13" customFormat="1">
      <c r="A168" s="13"/>
      <c r="B168" s="198"/>
      <c r="C168" s="13"/>
      <c r="D168" s="199" t="s">
        <v>159</v>
      </c>
      <c r="E168" s="13"/>
      <c r="F168" s="201" t="s">
        <v>894</v>
      </c>
      <c r="G168" s="13"/>
      <c r="H168" s="202">
        <v>387.61399999999998</v>
      </c>
      <c r="I168" s="203"/>
      <c r="J168" s="13"/>
      <c r="K168" s="13"/>
      <c r="L168" s="198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159</v>
      </c>
      <c r="AU168" s="200" t="s">
        <v>87</v>
      </c>
      <c r="AV168" s="13" t="s">
        <v>87</v>
      </c>
      <c r="AW168" s="13" t="s">
        <v>3</v>
      </c>
      <c r="AX168" s="13" t="s">
        <v>85</v>
      </c>
      <c r="AY168" s="200" t="s">
        <v>148</v>
      </c>
    </row>
    <row r="169" s="2" customFormat="1" ht="24.15" customHeight="1">
      <c r="A169" s="38"/>
      <c r="B169" s="179"/>
      <c r="C169" s="180" t="s">
        <v>252</v>
      </c>
      <c r="D169" s="180" t="s">
        <v>150</v>
      </c>
      <c r="E169" s="181" t="s">
        <v>278</v>
      </c>
      <c r="F169" s="182" t="s">
        <v>279</v>
      </c>
      <c r="G169" s="183" t="s">
        <v>215</v>
      </c>
      <c r="H169" s="184">
        <v>267.13</v>
      </c>
      <c r="I169" s="185"/>
      <c r="J169" s="186">
        <f>ROUND(I169*H169,2)</f>
        <v>0</v>
      </c>
      <c r="K169" s="182" t="s">
        <v>154</v>
      </c>
      <c r="L169" s="39"/>
      <c r="M169" s="187" t="s">
        <v>1</v>
      </c>
      <c r="N169" s="188" t="s">
        <v>43</v>
      </c>
      <c r="O169" s="77"/>
      <c r="P169" s="189">
        <f>O169*H169</f>
        <v>0</v>
      </c>
      <c r="Q169" s="189">
        <v>0</v>
      </c>
      <c r="R169" s="189">
        <f>Q169*H169</f>
        <v>0</v>
      </c>
      <c r="S169" s="189">
        <v>0</v>
      </c>
      <c r="T169" s="190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91" t="s">
        <v>155</v>
      </c>
      <c r="AT169" s="191" t="s">
        <v>150</v>
      </c>
      <c r="AU169" s="191" t="s">
        <v>87</v>
      </c>
      <c r="AY169" s="19" t="s">
        <v>148</v>
      </c>
      <c r="BE169" s="192">
        <f>IF(N169="základní",J169,0)</f>
        <v>0</v>
      </c>
      <c r="BF169" s="192">
        <f>IF(N169="snížená",J169,0)</f>
        <v>0</v>
      </c>
      <c r="BG169" s="192">
        <f>IF(N169="zákl. přenesená",J169,0)</f>
        <v>0</v>
      </c>
      <c r="BH169" s="192">
        <f>IF(N169="sníž. přenesená",J169,0)</f>
        <v>0</v>
      </c>
      <c r="BI169" s="192">
        <f>IF(N169="nulová",J169,0)</f>
        <v>0</v>
      </c>
      <c r="BJ169" s="19" t="s">
        <v>85</v>
      </c>
      <c r="BK169" s="192">
        <f>ROUND(I169*H169,2)</f>
        <v>0</v>
      </c>
      <c r="BL169" s="19" t="s">
        <v>155</v>
      </c>
      <c r="BM169" s="191" t="s">
        <v>895</v>
      </c>
    </row>
    <row r="170" s="2" customFormat="1">
      <c r="A170" s="38"/>
      <c r="B170" s="39"/>
      <c r="C170" s="38"/>
      <c r="D170" s="193" t="s">
        <v>157</v>
      </c>
      <c r="E170" s="38"/>
      <c r="F170" s="194" t="s">
        <v>281</v>
      </c>
      <c r="G170" s="38"/>
      <c r="H170" s="38"/>
      <c r="I170" s="195"/>
      <c r="J170" s="38"/>
      <c r="K170" s="38"/>
      <c r="L170" s="39"/>
      <c r="M170" s="196"/>
      <c r="N170" s="197"/>
      <c r="O170" s="77"/>
      <c r="P170" s="77"/>
      <c r="Q170" s="77"/>
      <c r="R170" s="77"/>
      <c r="S170" s="77"/>
      <c r="T170" s="7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9" t="s">
        <v>157</v>
      </c>
      <c r="AU170" s="19" t="s">
        <v>87</v>
      </c>
    </row>
    <row r="171" s="13" customFormat="1">
      <c r="A171" s="13"/>
      <c r="B171" s="198"/>
      <c r="C171" s="13"/>
      <c r="D171" s="199" t="s">
        <v>159</v>
      </c>
      <c r="E171" s="200" t="s">
        <v>1</v>
      </c>
      <c r="F171" s="201" t="s">
        <v>880</v>
      </c>
      <c r="G171" s="13"/>
      <c r="H171" s="202">
        <v>348.90600000000001</v>
      </c>
      <c r="I171" s="203"/>
      <c r="J171" s="13"/>
      <c r="K171" s="13"/>
      <c r="L171" s="198"/>
      <c r="M171" s="204"/>
      <c r="N171" s="205"/>
      <c r="O171" s="205"/>
      <c r="P171" s="205"/>
      <c r="Q171" s="205"/>
      <c r="R171" s="205"/>
      <c r="S171" s="205"/>
      <c r="T171" s="206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00" t="s">
        <v>159</v>
      </c>
      <c r="AU171" s="200" t="s">
        <v>87</v>
      </c>
      <c r="AV171" s="13" t="s">
        <v>87</v>
      </c>
      <c r="AW171" s="13" t="s">
        <v>33</v>
      </c>
      <c r="AX171" s="13" t="s">
        <v>78</v>
      </c>
      <c r="AY171" s="200" t="s">
        <v>148</v>
      </c>
    </row>
    <row r="172" s="15" customFormat="1">
      <c r="A172" s="15"/>
      <c r="B172" s="215"/>
      <c r="C172" s="15"/>
      <c r="D172" s="199" t="s">
        <v>159</v>
      </c>
      <c r="E172" s="216" t="s">
        <v>1</v>
      </c>
      <c r="F172" s="217" t="s">
        <v>282</v>
      </c>
      <c r="G172" s="15"/>
      <c r="H172" s="218">
        <v>348.90600000000001</v>
      </c>
      <c r="I172" s="219"/>
      <c r="J172" s="15"/>
      <c r="K172" s="15"/>
      <c r="L172" s="215"/>
      <c r="M172" s="220"/>
      <c r="N172" s="221"/>
      <c r="O172" s="221"/>
      <c r="P172" s="221"/>
      <c r="Q172" s="221"/>
      <c r="R172" s="221"/>
      <c r="S172" s="221"/>
      <c r="T172" s="222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16" t="s">
        <v>159</v>
      </c>
      <c r="AU172" s="216" t="s">
        <v>87</v>
      </c>
      <c r="AV172" s="15" t="s">
        <v>169</v>
      </c>
      <c r="AW172" s="15" t="s">
        <v>33</v>
      </c>
      <c r="AX172" s="15" t="s">
        <v>78</v>
      </c>
      <c r="AY172" s="216" t="s">
        <v>148</v>
      </c>
    </row>
    <row r="173" s="13" customFormat="1">
      <c r="A173" s="13"/>
      <c r="B173" s="198"/>
      <c r="C173" s="13"/>
      <c r="D173" s="199" t="s">
        <v>159</v>
      </c>
      <c r="E173" s="200" t="s">
        <v>1</v>
      </c>
      <c r="F173" s="201" t="s">
        <v>896</v>
      </c>
      <c r="G173" s="13"/>
      <c r="H173" s="202">
        <v>-67.183999999999998</v>
      </c>
      <c r="I173" s="203"/>
      <c r="J173" s="13"/>
      <c r="K173" s="13"/>
      <c r="L173" s="198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159</v>
      </c>
      <c r="AU173" s="200" t="s">
        <v>87</v>
      </c>
      <c r="AV173" s="13" t="s">
        <v>87</v>
      </c>
      <c r="AW173" s="13" t="s">
        <v>33</v>
      </c>
      <c r="AX173" s="13" t="s">
        <v>78</v>
      </c>
      <c r="AY173" s="200" t="s">
        <v>148</v>
      </c>
    </row>
    <row r="174" s="15" customFormat="1">
      <c r="A174" s="15"/>
      <c r="B174" s="215"/>
      <c r="C174" s="15"/>
      <c r="D174" s="199" t="s">
        <v>159</v>
      </c>
      <c r="E174" s="216" t="s">
        <v>1</v>
      </c>
      <c r="F174" s="217" t="s">
        <v>285</v>
      </c>
      <c r="G174" s="15"/>
      <c r="H174" s="218">
        <v>-67.183999999999998</v>
      </c>
      <c r="I174" s="219"/>
      <c r="J174" s="15"/>
      <c r="K174" s="15"/>
      <c r="L174" s="215"/>
      <c r="M174" s="220"/>
      <c r="N174" s="221"/>
      <c r="O174" s="221"/>
      <c r="P174" s="221"/>
      <c r="Q174" s="221"/>
      <c r="R174" s="221"/>
      <c r="S174" s="221"/>
      <c r="T174" s="222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16" t="s">
        <v>159</v>
      </c>
      <c r="AU174" s="216" t="s">
        <v>87</v>
      </c>
      <c r="AV174" s="15" t="s">
        <v>169</v>
      </c>
      <c r="AW174" s="15" t="s">
        <v>33</v>
      </c>
      <c r="AX174" s="15" t="s">
        <v>78</v>
      </c>
      <c r="AY174" s="216" t="s">
        <v>148</v>
      </c>
    </row>
    <row r="175" s="13" customFormat="1">
      <c r="A175" s="13"/>
      <c r="B175" s="198"/>
      <c r="C175" s="13"/>
      <c r="D175" s="199" t="s">
        <v>159</v>
      </c>
      <c r="E175" s="200" t="s">
        <v>1</v>
      </c>
      <c r="F175" s="201" t="s">
        <v>897</v>
      </c>
      <c r="G175" s="13"/>
      <c r="H175" s="202">
        <v>-14.061999999999999</v>
      </c>
      <c r="I175" s="203"/>
      <c r="J175" s="13"/>
      <c r="K175" s="13"/>
      <c r="L175" s="198"/>
      <c r="M175" s="204"/>
      <c r="N175" s="205"/>
      <c r="O175" s="205"/>
      <c r="P175" s="205"/>
      <c r="Q175" s="205"/>
      <c r="R175" s="205"/>
      <c r="S175" s="205"/>
      <c r="T175" s="206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00" t="s">
        <v>159</v>
      </c>
      <c r="AU175" s="200" t="s">
        <v>87</v>
      </c>
      <c r="AV175" s="13" t="s">
        <v>87</v>
      </c>
      <c r="AW175" s="13" t="s">
        <v>33</v>
      </c>
      <c r="AX175" s="13" t="s">
        <v>78</v>
      </c>
      <c r="AY175" s="200" t="s">
        <v>148</v>
      </c>
    </row>
    <row r="176" s="13" customFormat="1">
      <c r="A176" s="13"/>
      <c r="B176" s="198"/>
      <c r="C176" s="13"/>
      <c r="D176" s="199" t="s">
        <v>159</v>
      </c>
      <c r="E176" s="200" t="s">
        <v>1</v>
      </c>
      <c r="F176" s="201" t="s">
        <v>898</v>
      </c>
      <c r="G176" s="13"/>
      <c r="H176" s="202">
        <v>-0.53000000000000003</v>
      </c>
      <c r="I176" s="203"/>
      <c r="J176" s="13"/>
      <c r="K176" s="13"/>
      <c r="L176" s="198"/>
      <c r="M176" s="204"/>
      <c r="N176" s="205"/>
      <c r="O176" s="205"/>
      <c r="P176" s="205"/>
      <c r="Q176" s="205"/>
      <c r="R176" s="205"/>
      <c r="S176" s="205"/>
      <c r="T176" s="20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00" t="s">
        <v>159</v>
      </c>
      <c r="AU176" s="200" t="s">
        <v>87</v>
      </c>
      <c r="AV176" s="13" t="s">
        <v>87</v>
      </c>
      <c r="AW176" s="13" t="s">
        <v>33</v>
      </c>
      <c r="AX176" s="13" t="s">
        <v>78</v>
      </c>
      <c r="AY176" s="200" t="s">
        <v>148</v>
      </c>
    </row>
    <row r="177" s="15" customFormat="1">
      <c r="A177" s="15"/>
      <c r="B177" s="215"/>
      <c r="C177" s="15"/>
      <c r="D177" s="199" t="s">
        <v>159</v>
      </c>
      <c r="E177" s="216" t="s">
        <v>1</v>
      </c>
      <c r="F177" s="217" t="s">
        <v>287</v>
      </c>
      <c r="G177" s="15"/>
      <c r="H177" s="218">
        <v>-14.591999999999999</v>
      </c>
      <c r="I177" s="219"/>
      <c r="J177" s="15"/>
      <c r="K177" s="15"/>
      <c r="L177" s="215"/>
      <c r="M177" s="220"/>
      <c r="N177" s="221"/>
      <c r="O177" s="221"/>
      <c r="P177" s="221"/>
      <c r="Q177" s="221"/>
      <c r="R177" s="221"/>
      <c r="S177" s="221"/>
      <c r="T177" s="222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16" t="s">
        <v>159</v>
      </c>
      <c r="AU177" s="216" t="s">
        <v>87</v>
      </c>
      <c r="AV177" s="15" t="s">
        <v>169</v>
      </c>
      <c r="AW177" s="15" t="s">
        <v>33</v>
      </c>
      <c r="AX177" s="15" t="s">
        <v>78</v>
      </c>
      <c r="AY177" s="216" t="s">
        <v>148</v>
      </c>
    </row>
    <row r="178" s="14" customFormat="1">
      <c r="A178" s="14"/>
      <c r="B178" s="207"/>
      <c r="C178" s="14"/>
      <c r="D178" s="199" t="s">
        <v>159</v>
      </c>
      <c r="E178" s="208" t="s">
        <v>1</v>
      </c>
      <c r="F178" s="209" t="s">
        <v>164</v>
      </c>
      <c r="G178" s="14"/>
      <c r="H178" s="210">
        <v>267.13</v>
      </c>
      <c r="I178" s="211"/>
      <c r="J178" s="14"/>
      <c r="K178" s="14"/>
      <c r="L178" s="207"/>
      <c r="M178" s="212"/>
      <c r="N178" s="213"/>
      <c r="O178" s="213"/>
      <c r="P178" s="213"/>
      <c r="Q178" s="213"/>
      <c r="R178" s="213"/>
      <c r="S178" s="213"/>
      <c r="T178" s="2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08" t="s">
        <v>159</v>
      </c>
      <c r="AU178" s="208" t="s">
        <v>87</v>
      </c>
      <c r="AV178" s="14" t="s">
        <v>155</v>
      </c>
      <c r="AW178" s="14" t="s">
        <v>33</v>
      </c>
      <c r="AX178" s="14" t="s">
        <v>85</v>
      </c>
      <c r="AY178" s="208" t="s">
        <v>148</v>
      </c>
    </row>
    <row r="179" s="2" customFormat="1" ht="16.5" customHeight="1">
      <c r="A179" s="38"/>
      <c r="B179" s="179"/>
      <c r="C179" s="223" t="s">
        <v>257</v>
      </c>
      <c r="D179" s="223" t="s">
        <v>288</v>
      </c>
      <c r="E179" s="224" t="s">
        <v>289</v>
      </c>
      <c r="F179" s="225" t="s">
        <v>290</v>
      </c>
      <c r="G179" s="226" t="s">
        <v>273</v>
      </c>
      <c r="H179" s="227">
        <v>223.054</v>
      </c>
      <c r="I179" s="228"/>
      <c r="J179" s="229">
        <f>ROUND(I179*H179,2)</f>
        <v>0</v>
      </c>
      <c r="K179" s="225" t="s">
        <v>154</v>
      </c>
      <c r="L179" s="230"/>
      <c r="M179" s="231" t="s">
        <v>1</v>
      </c>
      <c r="N179" s="232" t="s">
        <v>43</v>
      </c>
      <c r="O179" s="77"/>
      <c r="P179" s="189">
        <f>O179*H179</f>
        <v>0</v>
      </c>
      <c r="Q179" s="189">
        <v>0</v>
      </c>
      <c r="R179" s="189">
        <f>Q179*H179</f>
        <v>0</v>
      </c>
      <c r="S179" s="189">
        <v>0</v>
      </c>
      <c r="T179" s="190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191" t="s">
        <v>199</v>
      </c>
      <c r="AT179" s="191" t="s">
        <v>288</v>
      </c>
      <c r="AU179" s="191" t="s">
        <v>87</v>
      </c>
      <c r="AY179" s="19" t="s">
        <v>148</v>
      </c>
      <c r="BE179" s="192">
        <f>IF(N179="základní",J179,0)</f>
        <v>0</v>
      </c>
      <c r="BF179" s="192">
        <f>IF(N179="snížená",J179,0)</f>
        <v>0</v>
      </c>
      <c r="BG179" s="192">
        <f>IF(N179="zákl. přenesená",J179,0)</f>
        <v>0</v>
      </c>
      <c r="BH179" s="192">
        <f>IF(N179="sníž. přenesená",J179,0)</f>
        <v>0</v>
      </c>
      <c r="BI179" s="192">
        <f>IF(N179="nulová",J179,0)</f>
        <v>0</v>
      </c>
      <c r="BJ179" s="19" t="s">
        <v>85</v>
      </c>
      <c r="BK179" s="192">
        <f>ROUND(I179*H179,2)</f>
        <v>0</v>
      </c>
      <c r="BL179" s="19" t="s">
        <v>155</v>
      </c>
      <c r="BM179" s="191" t="s">
        <v>899</v>
      </c>
    </row>
    <row r="180" s="13" customFormat="1">
      <c r="A180" s="13"/>
      <c r="B180" s="198"/>
      <c r="C180" s="13"/>
      <c r="D180" s="199" t="s">
        <v>159</v>
      </c>
      <c r="E180" s="200" t="s">
        <v>1</v>
      </c>
      <c r="F180" s="201" t="s">
        <v>888</v>
      </c>
      <c r="G180" s="13"/>
      <c r="H180" s="202">
        <v>133.565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159</v>
      </c>
      <c r="AU180" s="200" t="s">
        <v>87</v>
      </c>
      <c r="AV180" s="13" t="s">
        <v>87</v>
      </c>
      <c r="AW180" s="13" t="s">
        <v>33</v>
      </c>
      <c r="AX180" s="13" t="s">
        <v>85</v>
      </c>
      <c r="AY180" s="200" t="s">
        <v>148</v>
      </c>
    </row>
    <row r="181" s="13" customFormat="1">
      <c r="A181" s="13"/>
      <c r="B181" s="198"/>
      <c r="C181" s="13"/>
      <c r="D181" s="199" t="s">
        <v>159</v>
      </c>
      <c r="E181" s="13"/>
      <c r="F181" s="201" t="s">
        <v>900</v>
      </c>
      <c r="G181" s="13"/>
      <c r="H181" s="202">
        <v>223.054</v>
      </c>
      <c r="I181" s="203"/>
      <c r="J181" s="13"/>
      <c r="K181" s="13"/>
      <c r="L181" s="198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159</v>
      </c>
      <c r="AU181" s="200" t="s">
        <v>87</v>
      </c>
      <c r="AV181" s="13" t="s">
        <v>87</v>
      </c>
      <c r="AW181" s="13" t="s">
        <v>3</v>
      </c>
      <c r="AX181" s="13" t="s">
        <v>85</v>
      </c>
      <c r="AY181" s="200" t="s">
        <v>148</v>
      </c>
    </row>
    <row r="182" s="2" customFormat="1" ht="24.15" customHeight="1">
      <c r="A182" s="38"/>
      <c r="B182" s="179"/>
      <c r="C182" s="180" t="s">
        <v>265</v>
      </c>
      <c r="D182" s="180" t="s">
        <v>150</v>
      </c>
      <c r="E182" s="181" t="s">
        <v>294</v>
      </c>
      <c r="F182" s="182" t="s">
        <v>295</v>
      </c>
      <c r="G182" s="183" t="s">
        <v>215</v>
      </c>
      <c r="H182" s="184">
        <v>50.509</v>
      </c>
      <c r="I182" s="185"/>
      <c r="J182" s="186">
        <f>ROUND(I182*H182,2)</f>
        <v>0</v>
      </c>
      <c r="K182" s="182" t="s">
        <v>154</v>
      </c>
      <c r="L182" s="39"/>
      <c r="M182" s="187" t="s">
        <v>1</v>
      </c>
      <c r="N182" s="188" t="s">
        <v>43</v>
      </c>
      <c r="O182" s="77"/>
      <c r="P182" s="189">
        <f>O182*H182</f>
        <v>0</v>
      </c>
      <c r="Q182" s="189">
        <v>0</v>
      </c>
      <c r="R182" s="189">
        <f>Q182*H182</f>
        <v>0</v>
      </c>
      <c r="S182" s="189">
        <v>0</v>
      </c>
      <c r="T182" s="190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191" t="s">
        <v>155</v>
      </c>
      <c r="AT182" s="191" t="s">
        <v>150</v>
      </c>
      <c r="AU182" s="191" t="s">
        <v>87</v>
      </c>
      <c r="AY182" s="19" t="s">
        <v>148</v>
      </c>
      <c r="BE182" s="192">
        <f>IF(N182="základní",J182,0)</f>
        <v>0</v>
      </c>
      <c r="BF182" s="192">
        <f>IF(N182="snížená",J182,0)</f>
        <v>0</v>
      </c>
      <c r="BG182" s="192">
        <f>IF(N182="zákl. přenesená",J182,0)</f>
        <v>0</v>
      </c>
      <c r="BH182" s="192">
        <f>IF(N182="sníž. přenesená",J182,0)</f>
        <v>0</v>
      </c>
      <c r="BI182" s="192">
        <f>IF(N182="nulová",J182,0)</f>
        <v>0</v>
      </c>
      <c r="BJ182" s="19" t="s">
        <v>85</v>
      </c>
      <c r="BK182" s="192">
        <f>ROUND(I182*H182,2)</f>
        <v>0</v>
      </c>
      <c r="BL182" s="19" t="s">
        <v>155</v>
      </c>
      <c r="BM182" s="191" t="s">
        <v>901</v>
      </c>
    </row>
    <row r="183" s="2" customFormat="1">
      <c r="A183" s="38"/>
      <c r="B183" s="39"/>
      <c r="C183" s="38"/>
      <c r="D183" s="193" t="s">
        <v>157</v>
      </c>
      <c r="E183" s="38"/>
      <c r="F183" s="194" t="s">
        <v>297</v>
      </c>
      <c r="G183" s="38"/>
      <c r="H183" s="38"/>
      <c r="I183" s="195"/>
      <c r="J183" s="38"/>
      <c r="K183" s="38"/>
      <c r="L183" s="39"/>
      <c r="M183" s="196"/>
      <c r="N183" s="197"/>
      <c r="O183" s="77"/>
      <c r="P183" s="77"/>
      <c r="Q183" s="77"/>
      <c r="R183" s="77"/>
      <c r="S183" s="77"/>
      <c r="T183" s="7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9" t="s">
        <v>157</v>
      </c>
      <c r="AU183" s="19" t="s">
        <v>87</v>
      </c>
    </row>
    <row r="184" s="13" customFormat="1">
      <c r="A184" s="13"/>
      <c r="B184" s="198"/>
      <c r="C184" s="13"/>
      <c r="D184" s="199" t="s">
        <v>159</v>
      </c>
      <c r="E184" s="200" t="s">
        <v>1</v>
      </c>
      <c r="F184" s="201" t="s">
        <v>902</v>
      </c>
      <c r="G184" s="13"/>
      <c r="H184" s="202">
        <v>50.509</v>
      </c>
      <c r="I184" s="203"/>
      <c r="J184" s="13"/>
      <c r="K184" s="13"/>
      <c r="L184" s="198"/>
      <c r="M184" s="204"/>
      <c r="N184" s="205"/>
      <c r="O184" s="205"/>
      <c r="P184" s="205"/>
      <c r="Q184" s="205"/>
      <c r="R184" s="205"/>
      <c r="S184" s="205"/>
      <c r="T184" s="20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00" t="s">
        <v>159</v>
      </c>
      <c r="AU184" s="200" t="s">
        <v>87</v>
      </c>
      <c r="AV184" s="13" t="s">
        <v>87</v>
      </c>
      <c r="AW184" s="13" t="s">
        <v>33</v>
      </c>
      <c r="AX184" s="13" t="s">
        <v>85</v>
      </c>
      <c r="AY184" s="200" t="s">
        <v>148</v>
      </c>
    </row>
    <row r="185" s="2" customFormat="1" ht="16.5" customHeight="1">
      <c r="A185" s="38"/>
      <c r="B185" s="179"/>
      <c r="C185" s="223" t="s">
        <v>270</v>
      </c>
      <c r="D185" s="223" t="s">
        <v>288</v>
      </c>
      <c r="E185" s="224" t="s">
        <v>301</v>
      </c>
      <c r="F185" s="225" t="s">
        <v>302</v>
      </c>
      <c r="G185" s="226" t="s">
        <v>273</v>
      </c>
      <c r="H185" s="227">
        <v>84.349999999999994</v>
      </c>
      <c r="I185" s="228"/>
      <c r="J185" s="229">
        <f>ROUND(I185*H185,2)</f>
        <v>0</v>
      </c>
      <c r="K185" s="225" t="s">
        <v>154</v>
      </c>
      <c r="L185" s="230"/>
      <c r="M185" s="231" t="s">
        <v>1</v>
      </c>
      <c r="N185" s="232" t="s">
        <v>43</v>
      </c>
      <c r="O185" s="77"/>
      <c r="P185" s="189">
        <f>O185*H185</f>
        <v>0</v>
      </c>
      <c r="Q185" s="189">
        <v>0</v>
      </c>
      <c r="R185" s="189">
        <f>Q185*H185</f>
        <v>0</v>
      </c>
      <c r="S185" s="189">
        <v>0</v>
      </c>
      <c r="T185" s="19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1" t="s">
        <v>199</v>
      </c>
      <c r="AT185" s="191" t="s">
        <v>288</v>
      </c>
      <c r="AU185" s="191" t="s">
        <v>87</v>
      </c>
      <c r="AY185" s="19" t="s">
        <v>148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85</v>
      </c>
      <c r="BK185" s="192">
        <f>ROUND(I185*H185,2)</f>
        <v>0</v>
      </c>
      <c r="BL185" s="19" t="s">
        <v>155</v>
      </c>
      <c r="BM185" s="191" t="s">
        <v>903</v>
      </c>
    </row>
    <row r="186" s="13" customFormat="1">
      <c r="A186" s="13"/>
      <c r="B186" s="198"/>
      <c r="C186" s="13"/>
      <c r="D186" s="199" t="s">
        <v>159</v>
      </c>
      <c r="E186" s="13"/>
      <c r="F186" s="201" t="s">
        <v>904</v>
      </c>
      <c r="G186" s="13"/>
      <c r="H186" s="202">
        <v>84.349999999999994</v>
      </c>
      <c r="I186" s="203"/>
      <c r="J186" s="13"/>
      <c r="K186" s="13"/>
      <c r="L186" s="198"/>
      <c r="M186" s="204"/>
      <c r="N186" s="205"/>
      <c r="O186" s="205"/>
      <c r="P186" s="205"/>
      <c r="Q186" s="205"/>
      <c r="R186" s="205"/>
      <c r="S186" s="205"/>
      <c r="T186" s="20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00" t="s">
        <v>159</v>
      </c>
      <c r="AU186" s="200" t="s">
        <v>87</v>
      </c>
      <c r="AV186" s="13" t="s">
        <v>87</v>
      </c>
      <c r="AW186" s="13" t="s">
        <v>3</v>
      </c>
      <c r="AX186" s="13" t="s">
        <v>85</v>
      </c>
      <c r="AY186" s="200" t="s">
        <v>148</v>
      </c>
    </row>
    <row r="187" s="2" customFormat="1" ht="33" customHeight="1">
      <c r="A187" s="38"/>
      <c r="B187" s="179"/>
      <c r="C187" s="180" t="s">
        <v>277</v>
      </c>
      <c r="D187" s="180" t="s">
        <v>150</v>
      </c>
      <c r="E187" s="181" t="s">
        <v>905</v>
      </c>
      <c r="F187" s="182" t="s">
        <v>906</v>
      </c>
      <c r="G187" s="183" t="s">
        <v>153</v>
      </c>
      <c r="H187" s="184">
        <v>128.5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</v>
      </c>
      <c r="R187" s="189">
        <f>Q187*H187</f>
        <v>0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907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908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2" customFormat="1" ht="24.15" customHeight="1">
      <c r="A189" s="38"/>
      <c r="B189" s="179"/>
      <c r="C189" s="180" t="s">
        <v>7</v>
      </c>
      <c r="D189" s="180" t="s">
        <v>150</v>
      </c>
      <c r="E189" s="181" t="s">
        <v>311</v>
      </c>
      <c r="F189" s="182" t="s">
        <v>312</v>
      </c>
      <c r="G189" s="183" t="s">
        <v>153</v>
      </c>
      <c r="H189" s="184">
        <v>128.5</v>
      </c>
      <c r="I189" s="185"/>
      <c r="J189" s="186">
        <f>ROUND(I189*H189,2)</f>
        <v>0</v>
      </c>
      <c r="K189" s="182" t="s">
        <v>154</v>
      </c>
      <c r="L189" s="39"/>
      <c r="M189" s="187" t="s">
        <v>1</v>
      </c>
      <c r="N189" s="188" t="s">
        <v>43</v>
      </c>
      <c r="O189" s="77"/>
      <c r="P189" s="189">
        <f>O189*H189</f>
        <v>0</v>
      </c>
      <c r="Q189" s="189">
        <v>0</v>
      </c>
      <c r="R189" s="189">
        <f>Q189*H189</f>
        <v>0</v>
      </c>
      <c r="S189" s="189">
        <v>0</v>
      </c>
      <c r="T189" s="190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91" t="s">
        <v>155</v>
      </c>
      <c r="AT189" s="191" t="s">
        <v>150</v>
      </c>
      <c r="AU189" s="191" t="s">
        <v>87</v>
      </c>
      <c r="AY189" s="19" t="s">
        <v>148</v>
      </c>
      <c r="BE189" s="192">
        <f>IF(N189="základní",J189,0)</f>
        <v>0</v>
      </c>
      <c r="BF189" s="192">
        <f>IF(N189="snížená",J189,0)</f>
        <v>0</v>
      </c>
      <c r="BG189" s="192">
        <f>IF(N189="zákl. přenesená",J189,0)</f>
        <v>0</v>
      </c>
      <c r="BH189" s="192">
        <f>IF(N189="sníž. přenesená",J189,0)</f>
        <v>0</v>
      </c>
      <c r="BI189" s="192">
        <f>IF(N189="nulová",J189,0)</f>
        <v>0</v>
      </c>
      <c r="BJ189" s="19" t="s">
        <v>85</v>
      </c>
      <c r="BK189" s="192">
        <f>ROUND(I189*H189,2)</f>
        <v>0</v>
      </c>
      <c r="BL189" s="19" t="s">
        <v>155</v>
      </c>
      <c r="BM189" s="191" t="s">
        <v>909</v>
      </c>
    </row>
    <row r="190" s="2" customFormat="1">
      <c r="A190" s="38"/>
      <c r="B190" s="39"/>
      <c r="C190" s="38"/>
      <c r="D190" s="193" t="s">
        <v>157</v>
      </c>
      <c r="E190" s="38"/>
      <c r="F190" s="194" t="s">
        <v>314</v>
      </c>
      <c r="G190" s="38"/>
      <c r="H190" s="38"/>
      <c r="I190" s="195"/>
      <c r="J190" s="38"/>
      <c r="K190" s="38"/>
      <c r="L190" s="39"/>
      <c r="M190" s="196"/>
      <c r="N190" s="197"/>
      <c r="O190" s="77"/>
      <c r="P190" s="77"/>
      <c r="Q190" s="77"/>
      <c r="R190" s="77"/>
      <c r="S190" s="77"/>
      <c r="T190" s="7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9" t="s">
        <v>157</v>
      </c>
      <c r="AU190" s="19" t="s">
        <v>87</v>
      </c>
    </row>
    <row r="191" s="2" customFormat="1" ht="16.5" customHeight="1">
      <c r="A191" s="38"/>
      <c r="B191" s="179"/>
      <c r="C191" s="223" t="s">
        <v>293</v>
      </c>
      <c r="D191" s="223" t="s">
        <v>288</v>
      </c>
      <c r="E191" s="224" t="s">
        <v>316</v>
      </c>
      <c r="F191" s="225" t="s">
        <v>317</v>
      </c>
      <c r="G191" s="226" t="s">
        <v>318</v>
      </c>
      <c r="H191" s="227">
        <v>2.5699999999999998</v>
      </c>
      <c r="I191" s="228"/>
      <c r="J191" s="229">
        <f>ROUND(I191*H191,2)</f>
        <v>0</v>
      </c>
      <c r="K191" s="225" t="s">
        <v>154</v>
      </c>
      <c r="L191" s="230"/>
      <c r="M191" s="231" t="s">
        <v>1</v>
      </c>
      <c r="N191" s="232" t="s">
        <v>43</v>
      </c>
      <c r="O191" s="77"/>
      <c r="P191" s="189">
        <f>O191*H191</f>
        <v>0</v>
      </c>
      <c r="Q191" s="189">
        <v>0.001</v>
      </c>
      <c r="R191" s="189">
        <f>Q191*H191</f>
        <v>0.0025699999999999998</v>
      </c>
      <c r="S191" s="189">
        <v>0</v>
      </c>
      <c r="T191" s="190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191" t="s">
        <v>199</v>
      </c>
      <c r="AT191" s="191" t="s">
        <v>288</v>
      </c>
      <c r="AU191" s="191" t="s">
        <v>87</v>
      </c>
      <c r="AY191" s="19" t="s">
        <v>148</v>
      </c>
      <c r="BE191" s="192">
        <f>IF(N191="základní",J191,0)</f>
        <v>0</v>
      </c>
      <c r="BF191" s="192">
        <f>IF(N191="snížená",J191,0)</f>
        <v>0</v>
      </c>
      <c r="BG191" s="192">
        <f>IF(N191="zákl. přenesená",J191,0)</f>
        <v>0</v>
      </c>
      <c r="BH191" s="192">
        <f>IF(N191="sníž. přenesená",J191,0)</f>
        <v>0</v>
      </c>
      <c r="BI191" s="192">
        <f>IF(N191="nulová",J191,0)</f>
        <v>0</v>
      </c>
      <c r="BJ191" s="19" t="s">
        <v>85</v>
      </c>
      <c r="BK191" s="192">
        <f>ROUND(I191*H191,2)</f>
        <v>0</v>
      </c>
      <c r="BL191" s="19" t="s">
        <v>155</v>
      </c>
      <c r="BM191" s="191" t="s">
        <v>910</v>
      </c>
    </row>
    <row r="192" s="13" customFormat="1">
      <c r="A192" s="13"/>
      <c r="B192" s="198"/>
      <c r="C192" s="13"/>
      <c r="D192" s="199" t="s">
        <v>159</v>
      </c>
      <c r="E192" s="13"/>
      <c r="F192" s="201" t="s">
        <v>911</v>
      </c>
      <c r="G192" s="13"/>
      <c r="H192" s="202">
        <v>2.5699999999999998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159</v>
      </c>
      <c r="AU192" s="200" t="s">
        <v>87</v>
      </c>
      <c r="AV192" s="13" t="s">
        <v>87</v>
      </c>
      <c r="AW192" s="13" t="s">
        <v>3</v>
      </c>
      <c r="AX192" s="13" t="s">
        <v>85</v>
      </c>
      <c r="AY192" s="200" t="s">
        <v>148</v>
      </c>
    </row>
    <row r="193" s="2" customFormat="1" ht="24.15" customHeight="1">
      <c r="A193" s="38"/>
      <c r="B193" s="179"/>
      <c r="C193" s="180" t="s">
        <v>300</v>
      </c>
      <c r="D193" s="180" t="s">
        <v>150</v>
      </c>
      <c r="E193" s="181" t="s">
        <v>322</v>
      </c>
      <c r="F193" s="182" t="s">
        <v>323</v>
      </c>
      <c r="G193" s="183" t="s">
        <v>153</v>
      </c>
      <c r="H193" s="184">
        <v>128.5</v>
      </c>
      <c r="I193" s="185"/>
      <c r="J193" s="186">
        <f>ROUND(I193*H193,2)</f>
        <v>0</v>
      </c>
      <c r="K193" s="182" t="s">
        <v>154</v>
      </c>
      <c r="L193" s="39"/>
      <c r="M193" s="187" t="s">
        <v>1</v>
      </c>
      <c r="N193" s="188" t="s">
        <v>43</v>
      </c>
      <c r="O193" s="77"/>
      <c r="P193" s="189">
        <f>O193*H193</f>
        <v>0</v>
      </c>
      <c r="Q193" s="189">
        <v>0</v>
      </c>
      <c r="R193" s="189">
        <f>Q193*H193</f>
        <v>0</v>
      </c>
      <c r="S193" s="189">
        <v>0</v>
      </c>
      <c r="T193" s="190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191" t="s">
        <v>155</v>
      </c>
      <c r="AT193" s="191" t="s">
        <v>150</v>
      </c>
      <c r="AU193" s="191" t="s">
        <v>87</v>
      </c>
      <c r="AY193" s="19" t="s">
        <v>148</v>
      </c>
      <c r="BE193" s="192">
        <f>IF(N193="základní",J193,0)</f>
        <v>0</v>
      </c>
      <c r="BF193" s="192">
        <f>IF(N193="snížená",J193,0)</f>
        <v>0</v>
      </c>
      <c r="BG193" s="192">
        <f>IF(N193="zákl. přenesená",J193,0)</f>
        <v>0</v>
      </c>
      <c r="BH193" s="192">
        <f>IF(N193="sníž. přenesená",J193,0)</f>
        <v>0</v>
      </c>
      <c r="BI193" s="192">
        <f>IF(N193="nulová",J193,0)</f>
        <v>0</v>
      </c>
      <c r="BJ193" s="19" t="s">
        <v>85</v>
      </c>
      <c r="BK193" s="192">
        <f>ROUND(I193*H193,2)</f>
        <v>0</v>
      </c>
      <c r="BL193" s="19" t="s">
        <v>155</v>
      </c>
      <c r="BM193" s="191" t="s">
        <v>912</v>
      </c>
    </row>
    <row r="194" s="2" customFormat="1">
      <c r="A194" s="38"/>
      <c r="B194" s="39"/>
      <c r="C194" s="38"/>
      <c r="D194" s="193" t="s">
        <v>157</v>
      </c>
      <c r="E194" s="38"/>
      <c r="F194" s="194" t="s">
        <v>325</v>
      </c>
      <c r="G194" s="38"/>
      <c r="H194" s="38"/>
      <c r="I194" s="195"/>
      <c r="J194" s="38"/>
      <c r="K194" s="38"/>
      <c r="L194" s="39"/>
      <c r="M194" s="196"/>
      <c r="N194" s="197"/>
      <c r="O194" s="77"/>
      <c r="P194" s="77"/>
      <c r="Q194" s="77"/>
      <c r="R194" s="77"/>
      <c r="S194" s="77"/>
      <c r="T194" s="7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9" t="s">
        <v>157</v>
      </c>
      <c r="AU194" s="19" t="s">
        <v>87</v>
      </c>
    </row>
    <row r="195" s="2" customFormat="1" ht="24.15" customHeight="1">
      <c r="A195" s="38"/>
      <c r="B195" s="179"/>
      <c r="C195" s="180" t="s">
        <v>305</v>
      </c>
      <c r="D195" s="180" t="s">
        <v>150</v>
      </c>
      <c r="E195" s="181" t="s">
        <v>327</v>
      </c>
      <c r="F195" s="182" t="s">
        <v>328</v>
      </c>
      <c r="G195" s="183" t="s">
        <v>153</v>
      </c>
      <c r="H195" s="184">
        <v>3.7000000000000002</v>
      </c>
      <c r="I195" s="185"/>
      <c r="J195" s="186">
        <f>ROUND(I195*H195,2)</f>
        <v>0</v>
      </c>
      <c r="K195" s="182" t="s">
        <v>154</v>
      </c>
      <c r="L195" s="39"/>
      <c r="M195" s="187" t="s">
        <v>1</v>
      </c>
      <c r="N195" s="188" t="s">
        <v>43</v>
      </c>
      <c r="O195" s="77"/>
      <c r="P195" s="189">
        <f>O195*H195</f>
        <v>0</v>
      </c>
      <c r="Q195" s="189">
        <v>0</v>
      </c>
      <c r="R195" s="189">
        <f>Q195*H195</f>
        <v>0</v>
      </c>
      <c r="S195" s="189">
        <v>0</v>
      </c>
      <c r="T195" s="190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91" t="s">
        <v>155</v>
      </c>
      <c r="AT195" s="191" t="s">
        <v>150</v>
      </c>
      <c r="AU195" s="191" t="s">
        <v>87</v>
      </c>
      <c r="AY195" s="19" t="s">
        <v>148</v>
      </c>
      <c r="BE195" s="192">
        <f>IF(N195="základní",J195,0)</f>
        <v>0</v>
      </c>
      <c r="BF195" s="192">
        <f>IF(N195="snížená",J195,0)</f>
        <v>0</v>
      </c>
      <c r="BG195" s="192">
        <f>IF(N195="zákl. přenesená",J195,0)</f>
        <v>0</v>
      </c>
      <c r="BH195" s="192">
        <f>IF(N195="sníž. přenesená",J195,0)</f>
        <v>0</v>
      </c>
      <c r="BI195" s="192">
        <f>IF(N195="nulová",J195,0)</f>
        <v>0</v>
      </c>
      <c r="BJ195" s="19" t="s">
        <v>85</v>
      </c>
      <c r="BK195" s="192">
        <f>ROUND(I195*H195,2)</f>
        <v>0</v>
      </c>
      <c r="BL195" s="19" t="s">
        <v>155</v>
      </c>
      <c r="BM195" s="191" t="s">
        <v>913</v>
      </c>
    </row>
    <row r="196" s="2" customFormat="1">
      <c r="A196" s="38"/>
      <c r="B196" s="39"/>
      <c r="C196" s="38"/>
      <c r="D196" s="193" t="s">
        <v>157</v>
      </c>
      <c r="E196" s="38"/>
      <c r="F196" s="194" t="s">
        <v>330</v>
      </c>
      <c r="G196" s="38"/>
      <c r="H196" s="38"/>
      <c r="I196" s="195"/>
      <c r="J196" s="38"/>
      <c r="K196" s="38"/>
      <c r="L196" s="39"/>
      <c r="M196" s="196"/>
      <c r="N196" s="197"/>
      <c r="O196" s="77"/>
      <c r="P196" s="77"/>
      <c r="Q196" s="77"/>
      <c r="R196" s="77"/>
      <c r="S196" s="77"/>
      <c r="T196" s="7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9" t="s">
        <v>157</v>
      </c>
      <c r="AU196" s="19" t="s">
        <v>87</v>
      </c>
    </row>
    <row r="197" s="2" customFormat="1" ht="21.75" customHeight="1">
      <c r="A197" s="38"/>
      <c r="B197" s="179"/>
      <c r="C197" s="180" t="s">
        <v>310</v>
      </c>
      <c r="D197" s="180" t="s">
        <v>150</v>
      </c>
      <c r="E197" s="181" t="s">
        <v>332</v>
      </c>
      <c r="F197" s="182" t="s">
        <v>333</v>
      </c>
      <c r="G197" s="183" t="s">
        <v>153</v>
      </c>
      <c r="H197" s="184">
        <v>128.5</v>
      </c>
      <c r="I197" s="185"/>
      <c r="J197" s="186">
        <f>ROUND(I197*H197,2)</f>
        <v>0</v>
      </c>
      <c r="K197" s="182" t="s">
        <v>154</v>
      </c>
      <c r="L197" s="39"/>
      <c r="M197" s="187" t="s">
        <v>1</v>
      </c>
      <c r="N197" s="188" t="s">
        <v>43</v>
      </c>
      <c r="O197" s="77"/>
      <c r="P197" s="189">
        <f>O197*H197</f>
        <v>0</v>
      </c>
      <c r="Q197" s="189">
        <v>0</v>
      </c>
      <c r="R197" s="189">
        <f>Q197*H197</f>
        <v>0</v>
      </c>
      <c r="S197" s="189">
        <v>0</v>
      </c>
      <c r="T197" s="190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191" t="s">
        <v>155</v>
      </c>
      <c r="AT197" s="191" t="s">
        <v>150</v>
      </c>
      <c r="AU197" s="191" t="s">
        <v>87</v>
      </c>
      <c r="AY197" s="19" t="s">
        <v>148</v>
      </c>
      <c r="BE197" s="192">
        <f>IF(N197="základní",J197,0)</f>
        <v>0</v>
      </c>
      <c r="BF197" s="192">
        <f>IF(N197="snížená",J197,0)</f>
        <v>0</v>
      </c>
      <c r="BG197" s="192">
        <f>IF(N197="zákl. přenesená",J197,0)</f>
        <v>0</v>
      </c>
      <c r="BH197" s="192">
        <f>IF(N197="sníž. přenesená",J197,0)</f>
        <v>0</v>
      </c>
      <c r="BI197" s="192">
        <f>IF(N197="nulová",J197,0)</f>
        <v>0</v>
      </c>
      <c r="BJ197" s="19" t="s">
        <v>85</v>
      </c>
      <c r="BK197" s="192">
        <f>ROUND(I197*H197,2)</f>
        <v>0</v>
      </c>
      <c r="BL197" s="19" t="s">
        <v>155</v>
      </c>
      <c r="BM197" s="191" t="s">
        <v>914</v>
      </c>
    </row>
    <row r="198" s="2" customFormat="1">
      <c r="A198" s="38"/>
      <c r="B198" s="39"/>
      <c r="C198" s="38"/>
      <c r="D198" s="193" t="s">
        <v>157</v>
      </c>
      <c r="E198" s="38"/>
      <c r="F198" s="194" t="s">
        <v>335</v>
      </c>
      <c r="G198" s="38"/>
      <c r="H198" s="38"/>
      <c r="I198" s="195"/>
      <c r="J198" s="38"/>
      <c r="K198" s="38"/>
      <c r="L198" s="39"/>
      <c r="M198" s="196"/>
      <c r="N198" s="197"/>
      <c r="O198" s="77"/>
      <c r="P198" s="77"/>
      <c r="Q198" s="77"/>
      <c r="R198" s="77"/>
      <c r="S198" s="77"/>
      <c r="T198" s="7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9" t="s">
        <v>157</v>
      </c>
      <c r="AU198" s="19" t="s">
        <v>87</v>
      </c>
    </row>
    <row r="199" s="2" customFormat="1" ht="16.5" customHeight="1">
      <c r="A199" s="38"/>
      <c r="B199" s="179"/>
      <c r="C199" s="180" t="s">
        <v>315</v>
      </c>
      <c r="D199" s="180" t="s">
        <v>150</v>
      </c>
      <c r="E199" s="181" t="s">
        <v>337</v>
      </c>
      <c r="F199" s="182" t="s">
        <v>338</v>
      </c>
      <c r="G199" s="183" t="s">
        <v>215</v>
      </c>
      <c r="H199" s="184">
        <v>1.9279999999999999</v>
      </c>
      <c r="I199" s="185"/>
      <c r="J199" s="186">
        <f>ROUND(I199*H199,2)</f>
        <v>0</v>
      </c>
      <c r="K199" s="182" t="s">
        <v>154</v>
      </c>
      <c r="L199" s="39"/>
      <c r="M199" s="187" t="s">
        <v>1</v>
      </c>
      <c r="N199" s="188" t="s">
        <v>43</v>
      </c>
      <c r="O199" s="77"/>
      <c r="P199" s="189">
        <f>O199*H199</f>
        <v>0</v>
      </c>
      <c r="Q199" s="189">
        <v>0</v>
      </c>
      <c r="R199" s="189">
        <f>Q199*H199</f>
        <v>0</v>
      </c>
      <c r="S199" s="189">
        <v>0</v>
      </c>
      <c r="T199" s="190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91" t="s">
        <v>155</v>
      </c>
      <c r="AT199" s="191" t="s">
        <v>150</v>
      </c>
      <c r="AU199" s="191" t="s">
        <v>87</v>
      </c>
      <c r="AY199" s="19" t="s">
        <v>148</v>
      </c>
      <c r="BE199" s="192">
        <f>IF(N199="základní",J199,0)</f>
        <v>0</v>
      </c>
      <c r="BF199" s="192">
        <f>IF(N199="snížená",J199,0)</f>
        <v>0</v>
      </c>
      <c r="BG199" s="192">
        <f>IF(N199="zákl. přenesená",J199,0)</f>
        <v>0</v>
      </c>
      <c r="BH199" s="192">
        <f>IF(N199="sníž. přenesená",J199,0)</f>
        <v>0</v>
      </c>
      <c r="BI199" s="192">
        <f>IF(N199="nulová",J199,0)</f>
        <v>0</v>
      </c>
      <c r="BJ199" s="19" t="s">
        <v>85</v>
      </c>
      <c r="BK199" s="192">
        <f>ROUND(I199*H199,2)</f>
        <v>0</v>
      </c>
      <c r="BL199" s="19" t="s">
        <v>155</v>
      </c>
      <c r="BM199" s="191" t="s">
        <v>915</v>
      </c>
    </row>
    <row r="200" s="2" customFormat="1">
      <c r="A200" s="38"/>
      <c r="B200" s="39"/>
      <c r="C200" s="38"/>
      <c r="D200" s="193" t="s">
        <v>157</v>
      </c>
      <c r="E200" s="38"/>
      <c r="F200" s="194" t="s">
        <v>340</v>
      </c>
      <c r="G200" s="38"/>
      <c r="H200" s="38"/>
      <c r="I200" s="195"/>
      <c r="J200" s="38"/>
      <c r="K200" s="38"/>
      <c r="L200" s="39"/>
      <c r="M200" s="196"/>
      <c r="N200" s="197"/>
      <c r="O200" s="77"/>
      <c r="P200" s="77"/>
      <c r="Q200" s="77"/>
      <c r="R200" s="77"/>
      <c r="S200" s="77"/>
      <c r="T200" s="7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9" t="s">
        <v>157</v>
      </c>
      <c r="AU200" s="19" t="s">
        <v>87</v>
      </c>
    </row>
    <row r="201" s="13" customFormat="1">
      <c r="A201" s="13"/>
      <c r="B201" s="198"/>
      <c r="C201" s="13"/>
      <c r="D201" s="199" t="s">
        <v>159</v>
      </c>
      <c r="E201" s="13"/>
      <c r="F201" s="201" t="s">
        <v>916</v>
      </c>
      <c r="G201" s="13"/>
      <c r="H201" s="202">
        <v>1.9279999999999999</v>
      </c>
      <c r="I201" s="203"/>
      <c r="J201" s="13"/>
      <c r="K201" s="13"/>
      <c r="L201" s="198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159</v>
      </c>
      <c r="AU201" s="200" t="s">
        <v>87</v>
      </c>
      <c r="AV201" s="13" t="s">
        <v>87</v>
      </c>
      <c r="AW201" s="13" t="s">
        <v>3</v>
      </c>
      <c r="AX201" s="13" t="s">
        <v>85</v>
      </c>
      <c r="AY201" s="200" t="s">
        <v>148</v>
      </c>
    </row>
    <row r="202" s="12" customFormat="1" ht="22.8" customHeight="1">
      <c r="A202" s="12"/>
      <c r="B202" s="166"/>
      <c r="C202" s="12"/>
      <c r="D202" s="167" t="s">
        <v>77</v>
      </c>
      <c r="E202" s="177" t="s">
        <v>155</v>
      </c>
      <c r="F202" s="177" t="s">
        <v>376</v>
      </c>
      <c r="G202" s="12"/>
      <c r="H202" s="12"/>
      <c r="I202" s="169"/>
      <c r="J202" s="178">
        <f>BK202</f>
        <v>0</v>
      </c>
      <c r="K202" s="12"/>
      <c r="L202" s="166"/>
      <c r="M202" s="171"/>
      <c r="N202" s="172"/>
      <c r="O202" s="172"/>
      <c r="P202" s="173">
        <f>SUM(P203:P217)</f>
        <v>0</v>
      </c>
      <c r="Q202" s="172"/>
      <c r="R202" s="173">
        <f>SUM(R203:R217)</f>
        <v>0.39380000000000004</v>
      </c>
      <c r="S202" s="172"/>
      <c r="T202" s="174">
        <f>SUM(T203:T217)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167" t="s">
        <v>85</v>
      </c>
      <c r="AT202" s="175" t="s">
        <v>77</v>
      </c>
      <c r="AU202" s="175" t="s">
        <v>85</v>
      </c>
      <c r="AY202" s="167" t="s">
        <v>148</v>
      </c>
      <c r="BK202" s="176">
        <f>SUM(BK203:BK217)</f>
        <v>0</v>
      </c>
    </row>
    <row r="203" s="2" customFormat="1" ht="16.5" customHeight="1">
      <c r="A203" s="38"/>
      <c r="B203" s="179"/>
      <c r="C203" s="180" t="s">
        <v>321</v>
      </c>
      <c r="D203" s="180" t="s">
        <v>150</v>
      </c>
      <c r="E203" s="181" t="s">
        <v>384</v>
      </c>
      <c r="F203" s="182" t="s">
        <v>385</v>
      </c>
      <c r="G203" s="183" t="s">
        <v>215</v>
      </c>
      <c r="H203" s="184">
        <v>10.336</v>
      </c>
      <c r="I203" s="185"/>
      <c r="J203" s="186">
        <f>ROUND(I203*H203,2)</f>
        <v>0</v>
      </c>
      <c r="K203" s="182" t="s">
        <v>154</v>
      </c>
      <c r="L203" s="39"/>
      <c r="M203" s="187" t="s">
        <v>1</v>
      </c>
      <c r="N203" s="188" t="s">
        <v>43</v>
      </c>
      <c r="O203" s="77"/>
      <c r="P203" s="189">
        <f>O203*H203</f>
        <v>0</v>
      </c>
      <c r="Q203" s="189">
        <v>0</v>
      </c>
      <c r="R203" s="189">
        <f>Q203*H203</f>
        <v>0</v>
      </c>
      <c r="S203" s="189">
        <v>0</v>
      </c>
      <c r="T203" s="190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191" t="s">
        <v>155</v>
      </c>
      <c r="AT203" s="191" t="s">
        <v>150</v>
      </c>
      <c r="AU203" s="191" t="s">
        <v>87</v>
      </c>
      <c r="AY203" s="19" t="s">
        <v>148</v>
      </c>
      <c r="BE203" s="192">
        <f>IF(N203="základní",J203,0)</f>
        <v>0</v>
      </c>
      <c r="BF203" s="192">
        <f>IF(N203="snížená",J203,0)</f>
        <v>0</v>
      </c>
      <c r="BG203" s="192">
        <f>IF(N203="zákl. přenesená",J203,0)</f>
        <v>0</v>
      </c>
      <c r="BH203" s="192">
        <f>IF(N203="sníž. přenesená",J203,0)</f>
        <v>0</v>
      </c>
      <c r="BI203" s="192">
        <f>IF(N203="nulová",J203,0)</f>
        <v>0</v>
      </c>
      <c r="BJ203" s="19" t="s">
        <v>85</v>
      </c>
      <c r="BK203" s="192">
        <f>ROUND(I203*H203,2)</f>
        <v>0</v>
      </c>
      <c r="BL203" s="19" t="s">
        <v>155</v>
      </c>
      <c r="BM203" s="191" t="s">
        <v>917</v>
      </c>
    </row>
    <row r="204" s="2" customFormat="1">
      <c r="A204" s="38"/>
      <c r="B204" s="39"/>
      <c r="C204" s="38"/>
      <c r="D204" s="193" t="s">
        <v>157</v>
      </c>
      <c r="E204" s="38"/>
      <c r="F204" s="194" t="s">
        <v>387</v>
      </c>
      <c r="G204" s="38"/>
      <c r="H204" s="38"/>
      <c r="I204" s="195"/>
      <c r="J204" s="38"/>
      <c r="K204" s="38"/>
      <c r="L204" s="39"/>
      <c r="M204" s="196"/>
      <c r="N204" s="197"/>
      <c r="O204" s="77"/>
      <c r="P204" s="77"/>
      <c r="Q204" s="77"/>
      <c r="R204" s="77"/>
      <c r="S204" s="77"/>
      <c r="T204" s="7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9" t="s">
        <v>157</v>
      </c>
      <c r="AU204" s="19" t="s">
        <v>87</v>
      </c>
    </row>
    <row r="205" s="13" customFormat="1">
      <c r="A205" s="13"/>
      <c r="B205" s="198"/>
      <c r="C205" s="13"/>
      <c r="D205" s="199" t="s">
        <v>159</v>
      </c>
      <c r="E205" s="200" t="s">
        <v>1</v>
      </c>
      <c r="F205" s="201" t="s">
        <v>918</v>
      </c>
      <c r="G205" s="13"/>
      <c r="H205" s="202">
        <v>10.336</v>
      </c>
      <c r="I205" s="203"/>
      <c r="J205" s="13"/>
      <c r="K205" s="13"/>
      <c r="L205" s="198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159</v>
      </c>
      <c r="AU205" s="200" t="s">
        <v>87</v>
      </c>
      <c r="AV205" s="13" t="s">
        <v>87</v>
      </c>
      <c r="AW205" s="13" t="s">
        <v>33</v>
      </c>
      <c r="AX205" s="13" t="s">
        <v>85</v>
      </c>
      <c r="AY205" s="200" t="s">
        <v>148</v>
      </c>
    </row>
    <row r="206" s="2" customFormat="1" ht="24.15" customHeight="1">
      <c r="A206" s="38"/>
      <c r="B206" s="179"/>
      <c r="C206" s="180" t="s">
        <v>326</v>
      </c>
      <c r="D206" s="180" t="s">
        <v>150</v>
      </c>
      <c r="E206" s="181" t="s">
        <v>919</v>
      </c>
      <c r="F206" s="182" t="s">
        <v>920</v>
      </c>
      <c r="G206" s="183" t="s">
        <v>346</v>
      </c>
      <c r="H206" s="184">
        <v>7</v>
      </c>
      <c r="I206" s="185"/>
      <c r="J206" s="186">
        <f>ROUND(I206*H206,2)</f>
        <v>0</v>
      </c>
      <c r="K206" s="182" t="s">
        <v>154</v>
      </c>
      <c r="L206" s="39"/>
      <c r="M206" s="187" t="s">
        <v>1</v>
      </c>
      <c r="N206" s="188" t="s">
        <v>43</v>
      </c>
      <c r="O206" s="77"/>
      <c r="P206" s="189">
        <f>O206*H206</f>
        <v>0</v>
      </c>
      <c r="Q206" s="189">
        <v>0.0066</v>
      </c>
      <c r="R206" s="189">
        <f>Q206*H206</f>
        <v>0.046199999999999998</v>
      </c>
      <c r="S206" s="189">
        <v>0</v>
      </c>
      <c r="T206" s="190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191" t="s">
        <v>155</v>
      </c>
      <c r="AT206" s="191" t="s">
        <v>150</v>
      </c>
      <c r="AU206" s="191" t="s">
        <v>87</v>
      </c>
      <c r="AY206" s="19" t="s">
        <v>148</v>
      </c>
      <c r="BE206" s="192">
        <f>IF(N206="základní",J206,0)</f>
        <v>0</v>
      </c>
      <c r="BF206" s="192">
        <f>IF(N206="snížená",J206,0)</f>
        <v>0</v>
      </c>
      <c r="BG206" s="192">
        <f>IF(N206="zákl. přenesená",J206,0)</f>
        <v>0</v>
      </c>
      <c r="BH206" s="192">
        <f>IF(N206="sníž. přenesená",J206,0)</f>
        <v>0</v>
      </c>
      <c r="BI206" s="192">
        <f>IF(N206="nulová",J206,0)</f>
        <v>0</v>
      </c>
      <c r="BJ206" s="19" t="s">
        <v>85</v>
      </c>
      <c r="BK206" s="192">
        <f>ROUND(I206*H206,2)</f>
        <v>0</v>
      </c>
      <c r="BL206" s="19" t="s">
        <v>155</v>
      </c>
      <c r="BM206" s="191" t="s">
        <v>921</v>
      </c>
    </row>
    <row r="207" s="2" customFormat="1">
      <c r="A207" s="38"/>
      <c r="B207" s="39"/>
      <c r="C207" s="38"/>
      <c r="D207" s="193" t="s">
        <v>157</v>
      </c>
      <c r="E207" s="38"/>
      <c r="F207" s="194" t="s">
        <v>922</v>
      </c>
      <c r="G207" s="38"/>
      <c r="H207" s="38"/>
      <c r="I207" s="195"/>
      <c r="J207" s="38"/>
      <c r="K207" s="38"/>
      <c r="L207" s="39"/>
      <c r="M207" s="196"/>
      <c r="N207" s="197"/>
      <c r="O207" s="77"/>
      <c r="P207" s="77"/>
      <c r="Q207" s="77"/>
      <c r="R207" s="77"/>
      <c r="S207" s="77"/>
      <c r="T207" s="7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9" t="s">
        <v>157</v>
      </c>
      <c r="AU207" s="19" t="s">
        <v>87</v>
      </c>
    </row>
    <row r="208" s="13" customFormat="1">
      <c r="A208" s="13"/>
      <c r="B208" s="198"/>
      <c r="C208" s="13"/>
      <c r="D208" s="199" t="s">
        <v>159</v>
      </c>
      <c r="E208" s="200" t="s">
        <v>1</v>
      </c>
      <c r="F208" s="201" t="s">
        <v>923</v>
      </c>
      <c r="G208" s="13"/>
      <c r="H208" s="202">
        <v>7</v>
      </c>
      <c r="I208" s="203"/>
      <c r="J208" s="13"/>
      <c r="K208" s="13"/>
      <c r="L208" s="198"/>
      <c r="M208" s="204"/>
      <c r="N208" s="205"/>
      <c r="O208" s="205"/>
      <c r="P208" s="205"/>
      <c r="Q208" s="205"/>
      <c r="R208" s="205"/>
      <c r="S208" s="205"/>
      <c r="T208" s="20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00" t="s">
        <v>159</v>
      </c>
      <c r="AU208" s="200" t="s">
        <v>87</v>
      </c>
      <c r="AV208" s="13" t="s">
        <v>87</v>
      </c>
      <c r="AW208" s="13" t="s">
        <v>33</v>
      </c>
      <c r="AX208" s="13" t="s">
        <v>85</v>
      </c>
      <c r="AY208" s="200" t="s">
        <v>148</v>
      </c>
    </row>
    <row r="209" s="2" customFormat="1" ht="24.15" customHeight="1">
      <c r="A209" s="38"/>
      <c r="B209" s="179"/>
      <c r="C209" s="223" t="s">
        <v>331</v>
      </c>
      <c r="D209" s="223" t="s">
        <v>288</v>
      </c>
      <c r="E209" s="224" t="s">
        <v>924</v>
      </c>
      <c r="F209" s="225" t="s">
        <v>925</v>
      </c>
      <c r="G209" s="226" t="s">
        <v>346</v>
      </c>
      <c r="H209" s="227">
        <v>4</v>
      </c>
      <c r="I209" s="228"/>
      <c r="J209" s="229">
        <f>ROUND(I209*H209,2)</f>
        <v>0</v>
      </c>
      <c r="K209" s="225" t="s">
        <v>154</v>
      </c>
      <c r="L209" s="230"/>
      <c r="M209" s="231" t="s">
        <v>1</v>
      </c>
      <c r="N209" s="232" t="s">
        <v>43</v>
      </c>
      <c r="O209" s="77"/>
      <c r="P209" s="189">
        <f>O209*H209</f>
        <v>0</v>
      </c>
      <c r="Q209" s="189">
        <v>0.028000000000000001</v>
      </c>
      <c r="R209" s="189">
        <f>Q209*H209</f>
        <v>0.112</v>
      </c>
      <c r="S209" s="189">
        <v>0</v>
      </c>
      <c r="T209" s="19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1" t="s">
        <v>199</v>
      </c>
      <c r="AT209" s="191" t="s">
        <v>288</v>
      </c>
      <c r="AU209" s="191" t="s">
        <v>87</v>
      </c>
      <c r="AY209" s="19" t="s">
        <v>148</v>
      </c>
      <c r="BE209" s="192">
        <f>IF(N209="základní",J209,0)</f>
        <v>0</v>
      </c>
      <c r="BF209" s="192">
        <f>IF(N209="snížená",J209,0)</f>
        <v>0</v>
      </c>
      <c r="BG209" s="192">
        <f>IF(N209="zákl. přenesená",J209,0)</f>
        <v>0</v>
      </c>
      <c r="BH209" s="192">
        <f>IF(N209="sníž. přenesená",J209,0)</f>
        <v>0</v>
      </c>
      <c r="BI209" s="192">
        <f>IF(N209="nulová",J209,0)</f>
        <v>0</v>
      </c>
      <c r="BJ209" s="19" t="s">
        <v>85</v>
      </c>
      <c r="BK209" s="192">
        <f>ROUND(I209*H209,2)</f>
        <v>0</v>
      </c>
      <c r="BL209" s="19" t="s">
        <v>155</v>
      </c>
      <c r="BM209" s="191" t="s">
        <v>926</v>
      </c>
    </row>
    <row r="210" s="2" customFormat="1" ht="24.15" customHeight="1">
      <c r="A210" s="38"/>
      <c r="B210" s="179"/>
      <c r="C210" s="223" t="s">
        <v>336</v>
      </c>
      <c r="D210" s="223" t="s">
        <v>288</v>
      </c>
      <c r="E210" s="224" t="s">
        <v>927</v>
      </c>
      <c r="F210" s="225" t="s">
        <v>928</v>
      </c>
      <c r="G210" s="226" t="s">
        <v>346</v>
      </c>
      <c r="H210" s="227">
        <v>2</v>
      </c>
      <c r="I210" s="228"/>
      <c r="J210" s="229">
        <f>ROUND(I210*H210,2)</f>
        <v>0</v>
      </c>
      <c r="K210" s="225" t="s">
        <v>154</v>
      </c>
      <c r="L210" s="230"/>
      <c r="M210" s="231" t="s">
        <v>1</v>
      </c>
      <c r="N210" s="232" t="s">
        <v>43</v>
      </c>
      <c r="O210" s="77"/>
      <c r="P210" s="189">
        <f>O210*H210</f>
        <v>0</v>
      </c>
      <c r="Q210" s="189">
        <v>0.040000000000000001</v>
      </c>
      <c r="R210" s="189">
        <f>Q210*H210</f>
        <v>0.080000000000000002</v>
      </c>
      <c r="S210" s="189">
        <v>0</v>
      </c>
      <c r="T210" s="190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1" t="s">
        <v>199</v>
      </c>
      <c r="AT210" s="191" t="s">
        <v>288</v>
      </c>
      <c r="AU210" s="191" t="s">
        <v>87</v>
      </c>
      <c r="AY210" s="19" t="s">
        <v>148</v>
      </c>
      <c r="BE210" s="192">
        <f>IF(N210="základní",J210,0)</f>
        <v>0</v>
      </c>
      <c r="BF210" s="192">
        <f>IF(N210="snížená",J210,0)</f>
        <v>0</v>
      </c>
      <c r="BG210" s="192">
        <f>IF(N210="zákl. přenesená",J210,0)</f>
        <v>0</v>
      </c>
      <c r="BH210" s="192">
        <f>IF(N210="sníž. přenesená",J210,0)</f>
        <v>0</v>
      </c>
      <c r="BI210" s="192">
        <f>IF(N210="nulová",J210,0)</f>
        <v>0</v>
      </c>
      <c r="BJ210" s="19" t="s">
        <v>85</v>
      </c>
      <c r="BK210" s="192">
        <f>ROUND(I210*H210,2)</f>
        <v>0</v>
      </c>
      <c r="BL210" s="19" t="s">
        <v>155</v>
      </c>
      <c r="BM210" s="191" t="s">
        <v>929</v>
      </c>
    </row>
    <row r="211" s="2" customFormat="1" ht="24.15" customHeight="1">
      <c r="A211" s="38"/>
      <c r="B211" s="179"/>
      <c r="C211" s="223" t="s">
        <v>343</v>
      </c>
      <c r="D211" s="223" t="s">
        <v>288</v>
      </c>
      <c r="E211" s="224" t="s">
        <v>930</v>
      </c>
      <c r="F211" s="225" t="s">
        <v>931</v>
      </c>
      <c r="G211" s="226" t="s">
        <v>346</v>
      </c>
      <c r="H211" s="227">
        <v>1</v>
      </c>
      <c r="I211" s="228"/>
      <c r="J211" s="229">
        <f>ROUND(I211*H211,2)</f>
        <v>0</v>
      </c>
      <c r="K211" s="225" t="s">
        <v>154</v>
      </c>
      <c r="L211" s="230"/>
      <c r="M211" s="231" t="s">
        <v>1</v>
      </c>
      <c r="N211" s="232" t="s">
        <v>43</v>
      </c>
      <c r="O211" s="77"/>
      <c r="P211" s="189">
        <f>O211*H211</f>
        <v>0</v>
      </c>
      <c r="Q211" s="189">
        <v>0.068000000000000005</v>
      </c>
      <c r="R211" s="189">
        <f>Q211*H211</f>
        <v>0.068000000000000005</v>
      </c>
      <c r="S211" s="189">
        <v>0</v>
      </c>
      <c r="T211" s="190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1" t="s">
        <v>199</v>
      </c>
      <c r="AT211" s="191" t="s">
        <v>288</v>
      </c>
      <c r="AU211" s="191" t="s">
        <v>87</v>
      </c>
      <c r="AY211" s="19" t="s">
        <v>148</v>
      </c>
      <c r="BE211" s="192">
        <f>IF(N211="základní",J211,0)</f>
        <v>0</v>
      </c>
      <c r="BF211" s="192">
        <f>IF(N211="snížená",J211,0)</f>
        <v>0</v>
      </c>
      <c r="BG211" s="192">
        <f>IF(N211="zákl. přenesená",J211,0)</f>
        <v>0</v>
      </c>
      <c r="BH211" s="192">
        <f>IF(N211="sníž. přenesená",J211,0)</f>
        <v>0</v>
      </c>
      <c r="BI211" s="192">
        <f>IF(N211="nulová",J211,0)</f>
        <v>0</v>
      </c>
      <c r="BJ211" s="19" t="s">
        <v>85</v>
      </c>
      <c r="BK211" s="192">
        <f>ROUND(I211*H211,2)</f>
        <v>0</v>
      </c>
      <c r="BL211" s="19" t="s">
        <v>155</v>
      </c>
      <c r="BM211" s="191" t="s">
        <v>932</v>
      </c>
    </row>
    <row r="212" s="2" customFormat="1" ht="33" customHeight="1">
      <c r="A212" s="38"/>
      <c r="B212" s="179"/>
      <c r="C212" s="180" t="s">
        <v>350</v>
      </c>
      <c r="D212" s="180" t="s">
        <v>150</v>
      </c>
      <c r="E212" s="181" t="s">
        <v>933</v>
      </c>
      <c r="F212" s="182" t="s">
        <v>934</v>
      </c>
      <c r="G212" s="183" t="s">
        <v>346</v>
      </c>
      <c r="H212" s="184">
        <v>1</v>
      </c>
      <c r="I212" s="185"/>
      <c r="J212" s="186">
        <f>ROUND(I212*H212,2)</f>
        <v>0</v>
      </c>
      <c r="K212" s="182" t="s">
        <v>154</v>
      </c>
      <c r="L212" s="39"/>
      <c r="M212" s="187" t="s">
        <v>1</v>
      </c>
      <c r="N212" s="188" t="s">
        <v>43</v>
      </c>
      <c r="O212" s="77"/>
      <c r="P212" s="189">
        <f>O212*H212</f>
        <v>0</v>
      </c>
      <c r="Q212" s="189">
        <v>0.0066</v>
      </c>
      <c r="R212" s="189">
        <f>Q212*H212</f>
        <v>0.0066</v>
      </c>
      <c r="S212" s="189">
        <v>0</v>
      </c>
      <c r="T212" s="190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191" t="s">
        <v>155</v>
      </c>
      <c r="AT212" s="191" t="s">
        <v>150</v>
      </c>
      <c r="AU212" s="191" t="s">
        <v>87</v>
      </c>
      <c r="AY212" s="19" t="s">
        <v>148</v>
      </c>
      <c r="BE212" s="192">
        <f>IF(N212="základní",J212,0)</f>
        <v>0</v>
      </c>
      <c r="BF212" s="192">
        <f>IF(N212="snížená",J212,0)</f>
        <v>0</v>
      </c>
      <c r="BG212" s="192">
        <f>IF(N212="zákl. přenesená",J212,0)</f>
        <v>0</v>
      </c>
      <c r="BH212" s="192">
        <f>IF(N212="sníž. přenesená",J212,0)</f>
        <v>0</v>
      </c>
      <c r="BI212" s="192">
        <f>IF(N212="nulová",J212,0)</f>
        <v>0</v>
      </c>
      <c r="BJ212" s="19" t="s">
        <v>85</v>
      </c>
      <c r="BK212" s="192">
        <f>ROUND(I212*H212,2)</f>
        <v>0</v>
      </c>
      <c r="BL212" s="19" t="s">
        <v>155</v>
      </c>
      <c r="BM212" s="191" t="s">
        <v>935</v>
      </c>
    </row>
    <row r="213" s="2" customFormat="1">
      <c r="A213" s="38"/>
      <c r="B213" s="39"/>
      <c r="C213" s="38"/>
      <c r="D213" s="193" t="s">
        <v>157</v>
      </c>
      <c r="E213" s="38"/>
      <c r="F213" s="194" t="s">
        <v>936</v>
      </c>
      <c r="G213" s="38"/>
      <c r="H213" s="38"/>
      <c r="I213" s="195"/>
      <c r="J213" s="38"/>
      <c r="K213" s="38"/>
      <c r="L213" s="39"/>
      <c r="M213" s="196"/>
      <c r="N213" s="197"/>
      <c r="O213" s="77"/>
      <c r="P213" s="77"/>
      <c r="Q213" s="77"/>
      <c r="R213" s="77"/>
      <c r="S213" s="77"/>
      <c r="T213" s="7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9" t="s">
        <v>157</v>
      </c>
      <c r="AU213" s="19" t="s">
        <v>87</v>
      </c>
    </row>
    <row r="214" s="2" customFormat="1" ht="24.15" customHeight="1">
      <c r="A214" s="38"/>
      <c r="B214" s="179"/>
      <c r="C214" s="223" t="s">
        <v>354</v>
      </c>
      <c r="D214" s="223" t="s">
        <v>288</v>
      </c>
      <c r="E214" s="224" t="s">
        <v>937</v>
      </c>
      <c r="F214" s="225" t="s">
        <v>938</v>
      </c>
      <c r="G214" s="226" t="s">
        <v>346</v>
      </c>
      <c r="H214" s="227">
        <v>1</v>
      </c>
      <c r="I214" s="228"/>
      <c r="J214" s="229">
        <f>ROUND(I214*H214,2)</f>
        <v>0</v>
      </c>
      <c r="K214" s="225" t="s">
        <v>154</v>
      </c>
      <c r="L214" s="230"/>
      <c r="M214" s="231" t="s">
        <v>1</v>
      </c>
      <c r="N214" s="232" t="s">
        <v>43</v>
      </c>
      <c r="O214" s="77"/>
      <c r="P214" s="189">
        <f>O214*H214</f>
        <v>0</v>
      </c>
      <c r="Q214" s="189">
        <v>0.081000000000000003</v>
      </c>
      <c r="R214" s="189">
        <f>Q214*H214</f>
        <v>0.081000000000000003</v>
      </c>
      <c r="S214" s="189">
        <v>0</v>
      </c>
      <c r="T214" s="190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191" t="s">
        <v>199</v>
      </c>
      <c r="AT214" s="191" t="s">
        <v>288</v>
      </c>
      <c r="AU214" s="191" t="s">
        <v>87</v>
      </c>
      <c r="AY214" s="19" t="s">
        <v>148</v>
      </c>
      <c r="BE214" s="192">
        <f>IF(N214="základní",J214,0)</f>
        <v>0</v>
      </c>
      <c r="BF214" s="192">
        <f>IF(N214="snížená",J214,0)</f>
        <v>0</v>
      </c>
      <c r="BG214" s="192">
        <f>IF(N214="zákl. přenesená",J214,0)</f>
        <v>0</v>
      </c>
      <c r="BH214" s="192">
        <f>IF(N214="sníž. přenesená",J214,0)</f>
        <v>0</v>
      </c>
      <c r="BI214" s="192">
        <f>IF(N214="nulová",J214,0)</f>
        <v>0</v>
      </c>
      <c r="BJ214" s="19" t="s">
        <v>85</v>
      </c>
      <c r="BK214" s="192">
        <f>ROUND(I214*H214,2)</f>
        <v>0</v>
      </c>
      <c r="BL214" s="19" t="s">
        <v>155</v>
      </c>
      <c r="BM214" s="191" t="s">
        <v>939</v>
      </c>
    </row>
    <row r="215" s="2" customFormat="1" ht="33" customHeight="1">
      <c r="A215" s="38"/>
      <c r="B215" s="179"/>
      <c r="C215" s="180" t="s">
        <v>358</v>
      </c>
      <c r="D215" s="180" t="s">
        <v>150</v>
      </c>
      <c r="E215" s="181" t="s">
        <v>940</v>
      </c>
      <c r="F215" s="182" t="s">
        <v>941</v>
      </c>
      <c r="G215" s="183" t="s">
        <v>215</v>
      </c>
      <c r="H215" s="184">
        <v>0.53000000000000003</v>
      </c>
      <c r="I215" s="185"/>
      <c r="J215" s="186">
        <f>ROUND(I215*H215,2)</f>
        <v>0</v>
      </c>
      <c r="K215" s="182" t="s">
        <v>154</v>
      </c>
      <c r="L215" s="39"/>
      <c r="M215" s="187" t="s">
        <v>1</v>
      </c>
      <c r="N215" s="188" t="s">
        <v>43</v>
      </c>
      <c r="O215" s="77"/>
      <c r="P215" s="189">
        <f>O215*H215</f>
        <v>0</v>
      </c>
      <c r="Q215" s="189">
        <v>0</v>
      </c>
      <c r="R215" s="189">
        <f>Q215*H215</f>
        <v>0</v>
      </c>
      <c r="S215" s="189">
        <v>0</v>
      </c>
      <c r="T215" s="190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1" t="s">
        <v>155</v>
      </c>
      <c r="AT215" s="191" t="s">
        <v>150</v>
      </c>
      <c r="AU215" s="191" t="s">
        <v>87</v>
      </c>
      <c r="AY215" s="19" t="s">
        <v>148</v>
      </c>
      <c r="BE215" s="192">
        <f>IF(N215="základní",J215,0)</f>
        <v>0</v>
      </c>
      <c r="BF215" s="192">
        <f>IF(N215="snížená",J215,0)</f>
        <v>0</v>
      </c>
      <c r="BG215" s="192">
        <f>IF(N215="zákl. přenesená",J215,0)</f>
        <v>0</v>
      </c>
      <c r="BH215" s="192">
        <f>IF(N215="sníž. přenesená",J215,0)</f>
        <v>0</v>
      </c>
      <c r="BI215" s="192">
        <f>IF(N215="nulová",J215,0)</f>
        <v>0</v>
      </c>
      <c r="BJ215" s="19" t="s">
        <v>85</v>
      </c>
      <c r="BK215" s="192">
        <f>ROUND(I215*H215,2)</f>
        <v>0</v>
      </c>
      <c r="BL215" s="19" t="s">
        <v>155</v>
      </c>
      <c r="BM215" s="191" t="s">
        <v>942</v>
      </c>
    </row>
    <row r="216" s="2" customFormat="1">
      <c r="A216" s="38"/>
      <c r="B216" s="39"/>
      <c r="C216" s="38"/>
      <c r="D216" s="193" t="s">
        <v>157</v>
      </c>
      <c r="E216" s="38"/>
      <c r="F216" s="194" t="s">
        <v>943</v>
      </c>
      <c r="G216" s="38"/>
      <c r="H216" s="38"/>
      <c r="I216" s="195"/>
      <c r="J216" s="38"/>
      <c r="K216" s="38"/>
      <c r="L216" s="39"/>
      <c r="M216" s="196"/>
      <c r="N216" s="197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157</v>
      </c>
      <c r="AU216" s="19" t="s">
        <v>87</v>
      </c>
    </row>
    <row r="217" s="13" customFormat="1">
      <c r="A217" s="13"/>
      <c r="B217" s="198"/>
      <c r="C217" s="13"/>
      <c r="D217" s="199" t="s">
        <v>159</v>
      </c>
      <c r="E217" s="200" t="s">
        <v>1</v>
      </c>
      <c r="F217" s="201" t="s">
        <v>887</v>
      </c>
      <c r="G217" s="13"/>
      <c r="H217" s="202">
        <v>0.53000000000000003</v>
      </c>
      <c r="I217" s="203"/>
      <c r="J217" s="13"/>
      <c r="K217" s="13"/>
      <c r="L217" s="198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159</v>
      </c>
      <c r="AU217" s="200" t="s">
        <v>87</v>
      </c>
      <c r="AV217" s="13" t="s">
        <v>87</v>
      </c>
      <c r="AW217" s="13" t="s">
        <v>33</v>
      </c>
      <c r="AX217" s="13" t="s">
        <v>85</v>
      </c>
      <c r="AY217" s="200" t="s">
        <v>148</v>
      </c>
    </row>
    <row r="218" s="12" customFormat="1" ht="22.8" customHeight="1">
      <c r="A218" s="12"/>
      <c r="B218" s="166"/>
      <c r="C218" s="12"/>
      <c r="D218" s="167" t="s">
        <v>77</v>
      </c>
      <c r="E218" s="177" t="s">
        <v>180</v>
      </c>
      <c r="F218" s="177" t="s">
        <v>422</v>
      </c>
      <c r="G218" s="12"/>
      <c r="H218" s="12"/>
      <c r="I218" s="169"/>
      <c r="J218" s="178">
        <f>BK218</f>
        <v>0</v>
      </c>
      <c r="K218" s="12"/>
      <c r="L218" s="166"/>
      <c r="M218" s="171"/>
      <c r="N218" s="172"/>
      <c r="O218" s="172"/>
      <c r="P218" s="173">
        <f>SUM(P219:P231)</f>
        <v>0</v>
      </c>
      <c r="Q218" s="172"/>
      <c r="R218" s="173">
        <f>SUM(R219:R231)</f>
        <v>0</v>
      </c>
      <c r="S218" s="172"/>
      <c r="T218" s="174">
        <f>SUM(T219:T231)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167" t="s">
        <v>85</v>
      </c>
      <c r="AT218" s="175" t="s">
        <v>77</v>
      </c>
      <c r="AU218" s="175" t="s">
        <v>85</v>
      </c>
      <c r="AY218" s="167" t="s">
        <v>148</v>
      </c>
      <c r="BK218" s="176">
        <f>SUM(BK219:BK231)</f>
        <v>0</v>
      </c>
    </row>
    <row r="219" s="2" customFormat="1" ht="21.75" customHeight="1">
      <c r="A219" s="38"/>
      <c r="B219" s="179"/>
      <c r="C219" s="180" t="s">
        <v>363</v>
      </c>
      <c r="D219" s="180" t="s">
        <v>150</v>
      </c>
      <c r="E219" s="181" t="s">
        <v>424</v>
      </c>
      <c r="F219" s="182" t="s">
        <v>425</v>
      </c>
      <c r="G219" s="183" t="s">
        <v>153</v>
      </c>
      <c r="H219" s="184">
        <v>3.7000000000000002</v>
      </c>
      <c r="I219" s="185"/>
      <c r="J219" s="186">
        <f>ROUND(I219*H219,2)</f>
        <v>0</v>
      </c>
      <c r="K219" s="182" t="s">
        <v>154</v>
      </c>
      <c r="L219" s="39"/>
      <c r="M219" s="187" t="s">
        <v>1</v>
      </c>
      <c r="N219" s="188" t="s">
        <v>43</v>
      </c>
      <c r="O219" s="77"/>
      <c r="P219" s="189">
        <f>O219*H219</f>
        <v>0</v>
      </c>
      <c r="Q219" s="189">
        <v>0</v>
      </c>
      <c r="R219" s="189">
        <f>Q219*H219</f>
        <v>0</v>
      </c>
      <c r="S219" s="189">
        <v>0</v>
      </c>
      <c r="T219" s="190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1" t="s">
        <v>155</v>
      </c>
      <c r="AT219" s="191" t="s">
        <v>150</v>
      </c>
      <c r="AU219" s="191" t="s">
        <v>87</v>
      </c>
      <c r="AY219" s="19" t="s">
        <v>148</v>
      </c>
      <c r="BE219" s="192">
        <f>IF(N219="základní",J219,0)</f>
        <v>0</v>
      </c>
      <c r="BF219" s="192">
        <f>IF(N219="snížená",J219,0)</f>
        <v>0</v>
      </c>
      <c r="BG219" s="192">
        <f>IF(N219="zákl. přenesená",J219,0)</f>
        <v>0</v>
      </c>
      <c r="BH219" s="192">
        <f>IF(N219="sníž. přenesená",J219,0)</f>
        <v>0</v>
      </c>
      <c r="BI219" s="192">
        <f>IF(N219="nulová",J219,0)</f>
        <v>0</v>
      </c>
      <c r="BJ219" s="19" t="s">
        <v>85</v>
      </c>
      <c r="BK219" s="192">
        <f>ROUND(I219*H219,2)</f>
        <v>0</v>
      </c>
      <c r="BL219" s="19" t="s">
        <v>155</v>
      </c>
      <c r="BM219" s="191" t="s">
        <v>944</v>
      </c>
    </row>
    <row r="220" s="2" customFormat="1">
      <c r="A220" s="38"/>
      <c r="B220" s="39"/>
      <c r="C220" s="38"/>
      <c r="D220" s="193" t="s">
        <v>157</v>
      </c>
      <c r="E220" s="38"/>
      <c r="F220" s="194" t="s">
        <v>427</v>
      </c>
      <c r="G220" s="38"/>
      <c r="H220" s="38"/>
      <c r="I220" s="195"/>
      <c r="J220" s="38"/>
      <c r="K220" s="38"/>
      <c r="L220" s="39"/>
      <c r="M220" s="196"/>
      <c r="N220" s="197"/>
      <c r="O220" s="77"/>
      <c r="P220" s="77"/>
      <c r="Q220" s="77"/>
      <c r="R220" s="77"/>
      <c r="S220" s="77"/>
      <c r="T220" s="7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9" t="s">
        <v>157</v>
      </c>
      <c r="AU220" s="19" t="s">
        <v>87</v>
      </c>
    </row>
    <row r="221" s="13" customFormat="1">
      <c r="A221" s="13"/>
      <c r="B221" s="198"/>
      <c r="C221" s="13"/>
      <c r="D221" s="199" t="s">
        <v>159</v>
      </c>
      <c r="E221" s="200" t="s">
        <v>1</v>
      </c>
      <c r="F221" s="201" t="s">
        <v>862</v>
      </c>
      <c r="G221" s="13"/>
      <c r="H221" s="202">
        <v>3.7000000000000002</v>
      </c>
      <c r="I221" s="203"/>
      <c r="J221" s="13"/>
      <c r="K221" s="13"/>
      <c r="L221" s="198"/>
      <c r="M221" s="204"/>
      <c r="N221" s="205"/>
      <c r="O221" s="205"/>
      <c r="P221" s="205"/>
      <c r="Q221" s="205"/>
      <c r="R221" s="205"/>
      <c r="S221" s="205"/>
      <c r="T221" s="20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00" t="s">
        <v>159</v>
      </c>
      <c r="AU221" s="200" t="s">
        <v>87</v>
      </c>
      <c r="AV221" s="13" t="s">
        <v>87</v>
      </c>
      <c r="AW221" s="13" t="s">
        <v>33</v>
      </c>
      <c r="AX221" s="13" t="s">
        <v>85</v>
      </c>
      <c r="AY221" s="200" t="s">
        <v>148</v>
      </c>
    </row>
    <row r="222" s="2" customFormat="1" ht="24.15" customHeight="1">
      <c r="A222" s="38"/>
      <c r="B222" s="179"/>
      <c r="C222" s="180" t="s">
        <v>367</v>
      </c>
      <c r="D222" s="180" t="s">
        <v>150</v>
      </c>
      <c r="E222" s="181" t="s">
        <v>429</v>
      </c>
      <c r="F222" s="182" t="s">
        <v>430</v>
      </c>
      <c r="G222" s="183" t="s">
        <v>153</v>
      </c>
      <c r="H222" s="184">
        <v>3.7000000000000002</v>
      </c>
      <c r="I222" s="185"/>
      <c r="J222" s="186">
        <f>ROUND(I222*H222,2)</f>
        <v>0</v>
      </c>
      <c r="K222" s="182" t="s">
        <v>154</v>
      </c>
      <c r="L222" s="39"/>
      <c r="M222" s="187" t="s">
        <v>1</v>
      </c>
      <c r="N222" s="188" t="s">
        <v>43</v>
      </c>
      <c r="O222" s="77"/>
      <c r="P222" s="189">
        <f>O222*H222</f>
        <v>0</v>
      </c>
      <c r="Q222" s="189">
        <v>0</v>
      </c>
      <c r="R222" s="189">
        <f>Q222*H222</f>
        <v>0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155</v>
      </c>
      <c r="AT222" s="191" t="s">
        <v>150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945</v>
      </c>
    </row>
    <row r="223" s="2" customFormat="1">
      <c r="A223" s="38"/>
      <c r="B223" s="39"/>
      <c r="C223" s="38"/>
      <c r="D223" s="193" t="s">
        <v>157</v>
      </c>
      <c r="E223" s="38"/>
      <c r="F223" s="194" t="s">
        <v>432</v>
      </c>
      <c r="G223" s="38"/>
      <c r="H223" s="38"/>
      <c r="I223" s="195"/>
      <c r="J223" s="38"/>
      <c r="K223" s="38"/>
      <c r="L223" s="39"/>
      <c r="M223" s="196"/>
      <c r="N223" s="197"/>
      <c r="O223" s="77"/>
      <c r="P223" s="77"/>
      <c r="Q223" s="77"/>
      <c r="R223" s="77"/>
      <c r="S223" s="77"/>
      <c r="T223" s="7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9" t="s">
        <v>157</v>
      </c>
      <c r="AU223" s="19" t="s">
        <v>87</v>
      </c>
    </row>
    <row r="224" s="2" customFormat="1" ht="24.15" customHeight="1">
      <c r="A224" s="38"/>
      <c r="B224" s="179"/>
      <c r="C224" s="180" t="s">
        <v>372</v>
      </c>
      <c r="D224" s="180" t="s">
        <v>150</v>
      </c>
      <c r="E224" s="181" t="s">
        <v>434</v>
      </c>
      <c r="F224" s="182" t="s">
        <v>435</v>
      </c>
      <c r="G224" s="183" t="s">
        <v>153</v>
      </c>
      <c r="H224" s="184">
        <v>3.7000000000000002</v>
      </c>
      <c r="I224" s="185"/>
      <c r="J224" s="186">
        <f>ROUND(I224*H224,2)</f>
        <v>0</v>
      </c>
      <c r="K224" s="182" t="s">
        <v>154</v>
      </c>
      <c r="L224" s="39"/>
      <c r="M224" s="187" t="s">
        <v>1</v>
      </c>
      <c r="N224" s="188" t="s">
        <v>43</v>
      </c>
      <c r="O224" s="77"/>
      <c r="P224" s="189">
        <f>O224*H224</f>
        <v>0</v>
      </c>
      <c r="Q224" s="189">
        <v>0</v>
      </c>
      <c r="R224" s="189">
        <f>Q224*H224</f>
        <v>0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155</v>
      </c>
      <c r="AT224" s="191" t="s">
        <v>150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946</v>
      </c>
    </row>
    <row r="225" s="2" customFormat="1">
      <c r="A225" s="38"/>
      <c r="B225" s="39"/>
      <c r="C225" s="38"/>
      <c r="D225" s="193" t="s">
        <v>157</v>
      </c>
      <c r="E225" s="38"/>
      <c r="F225" s="194" t="s">
        <v>437</v>
      </c>
      <c r="G225" s="38"/>
      <c r="H225" s="38"/>
      <c r="I225" s="195"/>
      <c r="J225" s="38"/>
      <c r="K225" s="38"/>
      <c r="L225" s="39"/>
      <c r="M225" s="196"/>
      <c r="N225" s="197"/>
      <c r="O225" s="77"/>
      <c r="P225" s="77"/>
      <c r="Q225" s="77"/>
      <c r="R225" s="77"/>
      <c r="S225" s="77"/>
      <c r="T225" s="7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9" t="s">
        <v>157</v>
      </c>
      <c r="AU225" s="19" t="s">
        <v>87</v>
      </c>
    </row>
    <row r="226" s="2" customFormat="1" ht="21.75" customHeight="1">
      <c r="A226" s="38"/>
      <c r="B226" s="179"/>
      <c r="C226" s="180" t="s">
        <v>377</v>
      </c>
      <c r="D226" s="180" t="s">
        <v>150</v>
      </c>
      <c r="E226" s="181" t="s">
        <v>439</v>
      </c>
      <c r="F226" s="182" t="s">
        <v>440</v>
      </c>
      <c r="G226" s="183" t="s">
        <v>153</v>
      </c>
      <c r="H226" s="184">
        <v>7.4000000000000004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0</v>
      </c>
      <c r="R226" s="189">
        <f>Q226*H226</f>
        <v>0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947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442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24.15" customHeight="1">
      <c r="A228" s="38"/>
      <c r="B228" s="179"/>
      <c r="C228" s="180" t="s">
        <v>383</v>
      </c>
      <c r="D228" s="180" t="s">
        <v>150</v>
      </c>
      <c r="E228" s="181" t="s">
        <v>444</v>
      </c>
      <c r="F228" s="182" t="s">
        <v>445</v>
      </c>
      <c r="G228" s="183" t="s">
        <v>153</v>
      </c>
      <c r="H228" s="184">
        <v>3.7000000000000002</v>
      </c>
      <c r="I228" s="185"/>
      <c r="J228" s="186">
        <f>ROUND(I228*H228,2)</f>
        <v>0</v>
      </c>
      <c r="K228" s="182" t="s">
        <v>154</v>
      </c>
      <c r="L228" s="39"/>
      <c r="M228" s="187" t="s">
        <v>1</v>
      </c>
      <c r="N228" s="188" t="s">
        <v>43</v>
      </c>
      <c r="O228" s="77"/>
      <c r="P228" s="189">
        <f>O228*H228</f>
        <v>0</v>
      </c>
      <c r="Q228" s="189">
        <v>0</v>
      </c>
      <c r="R228" s="189">
        <f>Q228*H228</f>
        <v>0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155</v>
      </c>
      <c r="AT228" s="191" t="s">
        <v>150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948</v>
      </c>
    </row>
    <row r="229" s="2" customFormat="1">
      <c r="A229" s="38"/>
      <c r="B229" s="39"/>
      <c r="C229" s="38"/>
      <c r="D229" s="193" t="s">
        <v>157</v>
      </c>
      <c r="E229" s="38"/>
      <c r="F229" s="194" t="s">
        <v>447</v>
      </c>
      <c r="G229" s="38"/>
      <c r="H229" s="38"/>
      <c r="I229" s="195"/>
      <c r="J229" s="38"/>
      <c r="K229" s="38"/>
      <c r="L229" s="39"/>
      <c r="M229" s="196"/>
      <c r="N229" s="197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157</v>
      </c>
      <c r="AU229" s="19" t="s">
        <v>87</v>
      </c>
    </row>
    <row r="230" s="2" customFormat="1" ht="24.15" customHeight="1">
      <c r="A230" s="38"/>
      <c r="B230" s="179"/>
      <c r="C230" s="180" t="s">
        <v>391</v>
      </c>
      <c r="D230" s="180" t="s">
        <v>150</v>
      </c>
      <c r="E230" s="181" t="s">
        <v>449</v>
      </c>
      <c r="F230" s="182" t="s">
        <v>450</v>
      </c>
      <c r="G230" s="183" t="s">
        <v>153</v>
      </c>
      <c r="H230" s="184">
        <v>3.7000000000000002</v>
      </c>
      <c r="I230" s="185"/>
      <c r="J230" s="186">
        <f>ROUND(I230*H230,2)</f>
        <v>0</v>
      </c>
      <c r="K230" s="182" t="s">
        <v>154</v>
      </c>
      <c r="L230" s="39"/>
      <c r="M230" s="187" t="s">
        <v>1</v>
      </c>
      <c r="N230" s="188" t="s">
        <v>43</v>
      </c>
      <c r="O230" s="77"/>
      <c r="P230" s="189">
        <f>O230*H230</f>
        <v>0</v>
      </c>
      <c r="Q230" s="189">
        <v>0</v>
      </c>
      <c r="R230" s="189">
        <f>Q230*H230</f>
        <v>0</v>
      </c>
      <c r="S230" s="189">
        <v>0</v>
      </c>
      <c r="T230" s="19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1" t="s">
        <v>155</v>
      </c>
      <c r="AT230" s="191" t="s">
        <v>150</v>
      </c>
      <c r="AU230" s="191" t="s">
        <v>87</v>
      </c>
      <c r="AY230" s="19" t="s">
        <v>148</v>
      </c>
      <c r="BE230" s="192">
        <f>IF(N230="základní",J230,0)</f>
        <v>0</v>
      </c>
      <c r="BF230" s="192">
        <f>IF(N230="snížená",J230,0)</f>
        <v>0</v>
      </c>
      <c r="BG230" s="192">
        <f>IF(N230="zákl. přenesená",J230,0)</f>
        <v>0</v>
      </c>
      <c r="BH230" s="192">
        <f>IF(N230="sníž. přenesená",J230,0)</f>
        <v>0</v>
      </c>
      <c r="BI230" s="192">
        <f>IF(N230="nulová",J230,0)</f>
        <v>0</v>
      </c>
      <c r="BJ230" s="19" t="s">
        <v>85</v>
      </c>
      <c r="BK230" s="192">
        <f>ROUND(I230*H230,2)</f>
        <v>0</v>
      </c>
      <c r="BL230" s="19" t="s">
        <v>155</v>
      </c>
      <c r="BM230" s="191" t="s">
        <v>949</v>
      </c>
    </row>
    <row r="231" s="2" customFormat="1">
      <c r="A231" s="38"/>
      <c r="B231" s="39"/>
      <c r="C231" s="38"/>
      <c r="D231" s="193" t="s">
        <v>157</v>
      </c>
      <c r="E231" s="38"/>
      <c r="F231" s="194" t="s">
        <v>452</v>
      </c>
      <c r="G231" s="38"/>
      <c r="H231" s="38"/>
      <c r="I231" s="195"/>
      <c r="J231" s="38"/>
      <c r="K231" s="38"/>
      <c r="L231" s="39"/>
      <c r="M231" s="196"/>
      <c r="N231" s="197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157</v>
      </c>
      <c r="AU231" s="19" t="s">
        <v>87</v>
      </c>
    </row>
    <row r="232" s="12" customFormat="1" ht="22.8" customHeight="1">
      <c r="A232" s="12"/>
      <c r="B232" s="166"/>
      <c r="C232" s="12"/>
      <c r="D232" s="167" t="s">
        <v>77</v>
      </c>
      <c r="E232" s="177" t="s">
        <v>189</v>
      </c>
      <c r="F232" s="177" t="s">
        <v>950</v>
      </c>
      <c r="G232" s="12"/>
      <c r="H232" s="12"/>
      <c r="I232" s="169"/>
      <c r="J232" s="178">
        <f>BK232</f>
        <v>0</v>
      </c>
      <c r="K232" s="12"/>
      <c r="L232" s="166"/>
      <c r="M232" s="171"/>
      <c r="N232" s="172"/>
      <c r="O232" s="172"/>
      <c r="P232" s="173">
        <f>SUM(P233:P238)</f>
        <v>0</v>
      </c>
      <c r="Q232" s="172"/>
      <c r="R232" s="173">
        <f>SUM(R233:R238)</f>
        <v>0.0041600000000000005</v>
      </c>
      <c r="S232" s="172"/>
      <c r="T232" s="174">
        <f>SUM(T233:T238)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167" t="s">
        <v>85</v>
      </c>
      <c r="AT232" s="175" t="s">
        <v>77</v>
      </c>
      <c r="AU232" s="175" t="s">
        <v>85</v>
      </c>
      <c r="AY232" s="167" t="s">
        <v>148</v>
      </c>
      <c r="BK232" s="176">
        <f>SUM(BK233:BK238)</f>
        <v>0</v>
      </c>
    </row>
    <row r="233" s="2" customFormat="1" ht="24.15" customHeight="1">
      <c r="A233" s="38"/>
      <c r="B233" s="179"/>
      <c r="C233" s="180" t="s">
        <v>397</v>
      </c>
      <c r="D233" s="180" t="s">
        <v>150</v>
      </c>
      <c r="E233" s="181" t="s">
        <v>951</v>
      </c>
      <c r="F233" s="182" t="s">
        <v>952</v>
      </c>
      <c r="G233" s="183" t="s">
        <v>153</v>
      </c>
      <c r="H233" s="184">
        <v>0.31900000000000001</v>
      </c>
      <c r="I233" s="185"/>
      <c r="J233" s="186">
        <f>ROUND(I233*H233,2)</f>
        <v>0</v>
      </c>
      <c r="K233" s="182" t="s">
        <v>154</v>
      </c>
      <c r="L233" s="39"/>
      <c r="M233" s="187" t="s">
        <v>1</v>
      </c>
      <c r="N233" s="188" t="s">
        <v>43</v>
      </c>
      <c r="O233" s="77"/>
      <c r="P233" s="189">
        <f>O233*H233</f>
        <v>0</v>
      </c>
      <c r="Q233" s="189">
        <v>0.0080000000000000002</v>
      </c>
      <c r="R233" s="189">
        <f>Q233*H233</f>
        <v>0.002552</v>
      </c>
      <c r="S233" s="189">
        <v>0</v>
      </c>
      <c r="T233" s="190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1" t="s">
        <v>155</v>
      </c>
      <c r="AT233" s="191" t="s">
        <v>150</v>
      </c>
      <c r="AU233" s="191" t="s">
        <v>87</v>
      </c>
      <c r="AY233" s="19" t="s">
        <v>148</v>
      </c>
      <c r="BE233" s="192">
        <f>IF(N233="základní",J233,0)</f>
        <v>0</v>
      </c>
      <c r="BF233" s="192">
        <f>IF(N233="snížená",J233,0)</f>
        <v>0</v>
      </c>
      <c r="BG233" s="192">
        <f>IF(N233="zákl. přenesená",J233,0)</f>
        <v>0</v>
      </c>
      <c r="BH233" s="192">
        <f>IF(N233="sníž. přenesená",J233,0)</f>
        <v>0</v>
      </c>
      <c r="BI233" s="192">
        <f>IF(N233="nulová",J233,0)</f>
        <v>0</v>
      </c>
      <c r="BJ233" s="19" t="s">
        <v>85</v>
      </c>
      <c r="BK233" s="192">
        <f>ROUND(I233*H233,2)</f>
        <v>0</v>
      </c>
      <c r="BL233" s="19" t="s">
        <v>155</v>
      </c>
      <c r="BM233" s="191" t="s">
        <v>953</v>
      </c>
    </row>
    <row r="234" s="2" customFormat="1">
      <c r="A234" s="38"/>
      <c r="B234" s="39"/>
      <c r="C234" s="38"/>
      <c r="D234" s="193" t="s">
        <v>157</v>
      </c>
      <c r="E234" s="38"/>
      <c r="F234" s="194" t="s">
        <v>954</v>
      </c>
      <c r="G234" s="38"/>
      <c r="H234" s="38"/>
      <c r="I234" s="195"/>
      <c r="J234" s="38"/>
      <c r="K234" s="38"/>
      <c r="L234" s="39"/>
      <c r="M234" s="196"/>
      <c r="N234" s="197"/>
      <c r="O234" s="77"/>
      <c r="P234" s="77"/>
      <c r="Q234" s="77"/>
      <c r="R234" s="77"/>
      <c r="S234" s="77"/>
      <c r="T234" s="7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9" t="s">
        <v>157</v>
      </c>
      <c r="AU234" s="19" t="s">
        <v>87</v>
      </c>
    </row>
    <row r="235" s="13" customFormat="1">
      <c r="A235" s="13"/>
      <c r="B235" s="198"/>
      <c r="C235" s="13"/>
      <c r="D235" s="199" t="s">
        <v>159</v>
      </c>
      <c r="E235" s="200" t="s">
        <v>1</v>
      </c>
      <c r="F235" s="201" t="s">
        <v>955</v>
      </c>
      <c r="G235" s="13"/>
      <c r="H235" s="202">
        <v>0.31900000000000001</v>
      </c>
      <c r="I235" s="203"/>
      <c r="J235" s="13"/>
      <c r="K235" s="13"/>
      <c r="L235" s="198"/>
      <c r="M235" s="204"/>
      <c r="N235" s="205"/>
      <c r="O235" s="205"/>
      <c r="P235" s="205"/>
      <c r="Q235" s="205"/>
      <c r="R235" s="205"/>
      <c r="S235" s="205"/>
      <c r="T235" s="20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00" t="s">
        <v>159</v>
      </c>
      <c r="AU235" s="200" t="s">
        <v>87</v>
      </c>
      <c r="AV235" s="13" t="s">
        <v>87</v>
      </c>
      <c r="AW235" s="13" t="s">
        <v>33</v>
      </c>
      <c r="AX235" s="13" t="s">
        <v>85</v>
      </c>
      <c r="AY235" s="200" t="s">
        <v>148</v>
      </c>
    </row>
    <row r="236" s="2" customFormat="1" ht="24.15" customHeight="1">
      <c r="A236" s="38"/>
      <c r="B236" s="179"/>
      <c r="C236" s="180" t="s">
        <v>404</v>
      </c>
      <c r="D236" s="180" t="s">
        <v>150</v>
      </c>
      <c r="E236" s="181" t="s">
        <v>956</v>
      </c>
      <c r="F236" s="182" t="s">
        <v>957</v>
      </c>
      <c r="G236" s="183" t="s">
        <v>153</v>
      </c>
      <c r="H236" s="184">
        <v>0.20100000000000001</v>
      </c>
      <c r="I236" s="185"/>
      <c r="J236" s="186">
        <f>ROUND(I236*H236,2)</f>
        <v>0</v>
      </c>
      <c r="K236" s="182" t="s">
        <v>154</v>
      </c>
      <c r="L236" s="39"/>
      <c r="M236" s="187" t="s">
        <v>1</v>
      </c>
      <c r="N236" s="188" t="s">
        <v>43</v>
      </c>
      <c r="O236" s="77"/>
      <c r="P236" s="189">
        <f>O236*H236</f>
        <v>0</v>
      </c>
      <c r="Q236" s="189">
        <v>0.0080000000000000002</v>
      </c>
      <c r="R236" s="189">
        <f>Q236*H236</f>
        <v>0.0016080000000000001</v>
      </c>
      <c r="S236" s="189">
        <v>0</v>
      </c>
      <c r="T236" s="19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1" t="s">
        <v>155</v>
      </c>
      <c r="AT236" s="191" t="s">
        <v>150</v>
      </c>
      <c r="AU236" s="191" t="s">
        <v>87</v>
      </c>
      <c r="AY236" s="19" t="s">
        <v>148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9" t="s">
        <v>85</v>
      </c>
      <c r="BK236" s="192">
        <f>ROUND(I236*H236,2)</f>
        <v>0</v>
      </c>
      <c r="BL236" s="19" t="s">
        <v>155</v>
      </c>
      <c r="BM236" s="191" t="s">
        <v>958</v>
      </c>
    </row>
    <row r="237" s="2" customFormat="1">
      <c r="A237" s="38"/>
      <c r="B237" s="39"/>
      <c r="C237" s="38"/>
      <c r="D237" s="193" t="s">
        <v>157</v>
      </c>
      <c r="E237" s="38"/>
      <c r="F237" s="194" t="s">
        <v>959</v>
      </c>
      <c r="G237" s="38"/>
      <c r="H237" s="38"/>
      <c r="I237" s="195"/>
      <c r="J237" s="38"/>
      <c r="K237" s="38"/>
      <c r="L237" s="39"/>
      <c r="M237" s="196"/>
      <c r="N237" s="197"/>
      <c r="O237" s="77"/>
      <c r="P237" s="77"/>
      <c r="Q237" s="77"/>
      <c r="R237" s="77"/>
      <c r="S237" s="77"/>
      <c r="T237" s="7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157</v>
      </c>
      <c r="AU237" s="19" t="s">
        <v>87</v>
      </c>
    </row>
    <row r="238" s="13" customFormat="1">
      <c r="A238" s="13"/>
      <c r="B238" s="198"/>
      <c r="C238" s="13"/>
      <c r="D238" s="199" t="s">
        <v>159</v>
      </c>
      <c r="E238" s="200" t="s">
        <v>1</v>
      </c>
      <c r="F238" s="201" t="s">
        <v>960</v>
      </c>
      <c r="G238" s="13"/>
      <c r="H238" s="202">
        <v>0.20100000000000001</v>
      </c>
      <c r="I238" s="203"/>
      <c r="J238" s="13"/>
      <c r="K238" s="13"/>
      <c r="L238" s="198"/>
      <c r="M238" s="204"/>
      <c r="N238" s="205"/>
      <c r="O238" s="205"/>
      <c r="P238" s="205"/>
      <c r="Q238" s="205"/>
      <c r="R238" s="205"/>
      <c r="S238" s="205"/>
      <c r="T238" s="206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00" t="s">
        <v>159</v>
      </c>
      <c r="AU238" s="200" t="s">
        <v>87</v>
      </c>
      <c r="AV238" s="13" t="s">
        <v>87</v>
      </c>
      <c r="AW238" s="13" t="s">
        <v>33</v>
      </c>
      <c r="AX238" s="13" t="s">
        <v>85</v>
      </c>
      <c r="AY238" s="200" t="s">
        <v>148</v>
      </c>
    </row>
    <row r="239" s="12" customFormat="1" ht="22.8" customHeight="1">
      <c r="A239" s="12"/>
      <c r="B239" s="166"/>
      <c r="C239" s="12"/>
      <c r="D239" s="167" t="s">
        <v>77</v>
      </c>
      <c r="E239" s="177" t="s">
        <v>199</v>
      </c>
      <c r="F239" s="177" t="s">
        <v>453</v>
      </c>
      <c r="G239" s="12"/>
      <c r="H239" s="12"/>
      <c r="I239" s="169"/>
      <c r="J239" s="178">
        <f>BK239</f>
        <v>0</v>
      </c>
      <c r="K239" s="12"/>
      <c r="L239" s="166"/>
      <c r="M239" s="171"/>
      <c r="N239" s="172"/>
      <c r="O239" s="172"/>
      <c r="P239" s="173">
        <f>SUM(P240:P269)</f>
        <v>0</v>
      </c>
      <c r="Q239" s="172"/>
      <c r="R239" s="173">
        <f>SUM(R240:R269)</f>
        <v>17.331594400000004</v>
      </c>
      <c r="S239" s="172"/>
      <c r="T239" s="174">
        <f>SUM(T240:T269)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167" t="s">
        <v>85</v>
      </c>
      <c r="AT239" s="175" t="s">
        <v>77</v>
      </c>
      <c r="AU239" s="175" t="s">
        <v>85</v>
      </c>
      <c r="AY239" s="167" t="s">
        <v>148</v>
      </c>
      <c r="BK239" s="176">
        <f>SUM(BK240:BK269)</f>
        <v>0</v>
      </c>
    </row>
    <row r="240" s="2" customFormat="1" ht="24.15" customHeight="1">
      <c r="A240" s="38"/>
      <c r="B240" s="179"/>
      <c r="C240" s="180" t="s">
        <v>411</v>
      </c>
      <c r="D240" s="180" t="s">
        <v>150</v>
      </c>
      <c r="E240" s="181" t="s">
        <v>961</v>
      </c>
      <c r="F240" s="182" t="s">
        <v>962</v>
      </c>
      <c r="G240" s="183" t="s">
        <v>183</v>
      </c>
      <c r="H240" s="184">
        <v>129.19999999999999</v>
      </c>
      <c r="I240" s="185"/>
      <c r="J240" s="186">
        <f>ROUND(I240*H240,2)</f>
        <v>0</v>
      </c>
      <c r="K240" s="182" t="s">
        <v>154</v>
      </c>
      <c r="L240" s="39"/>
      <c r="M240" s="187" t="s">
        <v>1</v>
      </c>
      <c r="N240" s="188" t="s">
        <v>43</v>
      </c>
      <c r="O240" s="77"/>
      <c r="P240" s="189">
        <f>O240*H240</f>
        <v>0</v>
      </c>
      <c r="Q240" s="189">
        <v>2.0000000000000002E-05</v>
      </c>
      <c r="R240" s="189">
        <f>Q240*H240</f>
        <v>0.0025839999999999999</v>
      </c>
      <c r="S240" s="189">
        <v>0</v>
      </c>
      <c r="T240" s="190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191" t="s">
        <v>155</v>
      </c>
      <c r="AT240" s="191" t="s">
        <v>150</v>
      </c>
      <c r="AU240" s="191" t="s">
        <v>87</v>
      </c>
      <c r="AY240" s="19" t="s">
        <v>148</v>
      </c>
      <c r="BE240" s="192">
        <f>IF(N240="základní",J240,0)</f>
        <v>0</v>
      </c>
      <c r="BF240" s="192">
        <f>IF(N240="snížená",J240,0)</f>
        <v>0</v>
      </c>
      <c r="BG240" s="192">
        <f>IF(N240="zákl. přenesená",J240,0)</f>
        <v>0</v>
      </c>
      <c r="BH240" s="192">
        <f>IF(N240="sníž. přenesená",J240,0)</f>
        <v>0</v>
      </c>
      <c r="BI240" s="192">
        <f>IF(N240="nulová",J240,0)</f>
        <v>0</v>
      </c>
      <c r="BJ240" s="19" t="s">
        <v>85</v>
      </c>
      <c r="BK240" s="192">
        <f>ROUND(I240*H240,2)</f>
        <v>0</v>
      </c>
      <c r="BL240" s="19" t="s">
        <v>155</v>
      </c>
      <c r="BM240" s="191" t="s">
        <v>963</v>
      </c>
    </row>
    <row r="241" s="2" customFormat="1">
      <c r="A241" s="38"/>
      <c r="B241" s="39"/>
      <c r="C241" s="38"/>
      <c r="D241" s="193" t="s">
        <v>157</v>
      </c>
      <c r="E241" s="38"/>
      <c r="F241" s="194" t="s">
        <v>964</v>
      </c>
      <c r="G241" s="38"/>
      <c r="H241" s="38"/>
      <c r="I241" s="195"/>
      <c r="J241" s="38"/>
      <c r="K241" s="38"/>
      <c r="L241" s="39"/>
      <c r="M241" s="196"/>
      <c r="N241" s="197"/>
      <c r="O241" s="77"/>
      <c r="P241" s="77"/>
      <c r="Q241" s="77"/>
      <c r="R241" s="77"/>
      <c r="S241" s="77"/>
      <c r="T241" s="7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9" t="s">
        <v>157</v>
      </c>
      <c r="AU241" s="19" t="s">
        <v>87</v>
      </c>
    </row>
    <row r="242" s="2" customFormat="1" ht="24.15" customHeight="1">
      <c r="A242" s="38"/>
      <c r="B242" s="179"/>
      <c r="C242" s="223" t="s">
        <v>416</v>
      </c>
      <c r="D242" s="223" t="s">
        <v>288</v>
      </c>
      <c r="E242" s="224" t="s">
        <v>965</v>
      </c>
      <c r="F242" s="225" t="s">
        <v>966</v>
      </c>
      <c r="G242" s="226" t="s">
        <v>183</v>
      </c>
      <c r="H242" s="227">
        <v>133.07599999999999</v>
      </c>
      <c r="I242" s="228"/>
      <c r="J242" s="229">
        <f>ROUND(I242*H242,2)</f>
        <v>0</v>
      </c>
      <c r="K242" s="225" t="s">
        <v>154</v>
      </c>
      <c r="L242" s="230"/>
      <c r="M242" s="231" t="s">
        <v>1</v>
      </c>
      <c r="N242" s="232" t="s">
        <v>43</v>
      </c>
      <c r="O242" s="77"/>
      <c r="P242" s="189">
        <f>O242*H242</f>
        <v>0</v>
      </c>
      <c r="Q242" s="189">
        <v>0.0129</v>
      </c>
      <c r="R242" s="189">
        <f>Q242*H242</f>
        <v>1.7166804</v>
      </c>
      <c r="S242" s="189">
        <v>0</v>
      </c>
      <c r="T242" s="190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191" t="s">
        <v>199</v>
      </c>
      <c r="AT242" s="191" t="s">
        <v>288</v>
      </c>
      <c r="AU242" s="191" t="s">
        <v>87</v>
      </c>
      <c r="AY242" s="19" t="s">
        <v>148</v>
      </c>
      <c r="BE242" s="192">
        <f>IF(N242="základní",J242,0)</f>
        <v>0</v>
      </c>
      <c r="BF242" s="192">
        <f>IF(N242="snížená",J242,0)</f>
        <v>0</v>
      </c>
      <c r="BG242" s="192">
        <f>IF(N242="zákl. přenesená",J242,0)</f>
        <v>0</v>
      </c>
      <c r="BH242" s="192">
        <f>IF(N242="sníž. přenesená",J242,0)</f>
        <v>0</v>
      </c>
      <c r="BI242" s="192">
        <f>IF(N242="nulová",J242,0)</f>
        <v>0</v>
      </c>
      <c r="BJ242" s="19" t="s">
        <v>85</v>
      </c>
      <c r="BK242" s="192">
        <f>ROUND(I242*H242,2)</f>
        <v>0</v>
      </c>
      <c r="BL242" s="19" t="s">
        <v>155</v>
      </c>
      <c r="BM242" s="191" t="s">
        <v>967</v>
      </c>
    </row>
    <row r="243" s="13" customFormat="1">
      <c r="A243" s="13"/>
      <c r="B243" s="198"/>
      <c r="C243" s="13"/>
      <c r="D243" s="199" t="s">
        <v>159</v>
      </c>
      <c r="E243" s="13"/>
      <c r="F243" s="201" t="s">
        <v>968</v>
      </c>
      <c r="G243" s="13"/>
      <c r="H243" s="202">
        <v>133.07599999999999</v>
      </c>
      <c r="I243" s="203"/>
      <c r="J243" s="13"/>
      <c r="K243" s="13"/>
      <c r="L243" s="198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159</v>
      </c>
      <c r="AU243" s="200" t="s">
        <v>87</v>
      </c>
      <c r="AV243" s="13" t="s">
        <v>87</v>
      </c>
      <c r="AW243" s="13" t="s">
        <v>3</v>
      </c>
      <c r="AX243" s="13" t="s">
        <v>85</v>
      </c>
      <c r="AY243" s="200" t="s">
        <v>148</v>
      </c>
    </row>
    <row r="244" s="2" customFormat="1" ht="37.8" customHeight="1">
      <c r="A244" s="38"/>
      <c r="B244" s="179"/>
      <c r="C244" s="180" t="s">
        <v>423</v>
      </c>
      <c r="D244" s="180" t="s">
        <v>150</v>
      </c>
      <c r="E244" s="181" t="s">
        <v>969</v>
      </c>
      <c r="F244" s="182" t="s">
        <v>970</v>
      </c>
      <c r="G244" s="183" t="s">
        <v>346</v>
      </c>
      <c r="H244" s="184">
        <v>8</v>
      </c>
      <c r="I244" s="185"/>
      <c r="J244" s="186">
        <f>ROUND(I244*H244,2)</f>
        <v>0</v>
      </c>
      <c r="K244" s="182" t="s">
        <v>154</v>
      </c>
      <c r="L244" s="39"/>
      <c r="M244" s="187" t="s">
        <v>1</v>
      </c>
      <c r="N244" s="188" t="s">
        <v>43</v>
      </c>
      <c r="O244" s="77"/>
      <c r="P244" s="189">
        <f>O244*H244</f>
        <v>0</v>
      </c>
      <c r="Q244" s="189">
        <v>0</v>
      </c>
      <c r="R244" s="189">
        <f>Q244*H244</f>
        <v>0</v>
      </c>
      <c r="S244" s="189">
        <v>0</v>
      </c>
      <c r="T244" s="190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191" t="s">
        <v>155</v>
      </c>
      <c r="AT244" s="191" t="s">
        <v>150</v>
      </c>
      <c r="AU244" s="191" t="s">
        <v>87</v>
      </c>
      <c r="AY244" s="19" t="s">
        <v>148</v>
      </c>
      <c r="BE244" s="192">
        <f>IF(N244="základní",J244,0)</f>
        <v>0</v>
      </c>
      <c r="BF244" s="192">
        <f>IF(N244="snížená",J244,0)</f>
        <v>0</v>
      </c>
      <c r="BG244" s="192">
        <f>IF(N244="zákl. přenesená",J244,0)</f>
        <v>0</v>
      </c>
      <c r="BH244" s="192">
        <f>IF(N244="sníž. přenesená",J244,0)</f>
        <v>0</v>
      </c>
      <c r="BI244" s="192">
        <f>IF(N244="nulová",J244,0)</f>
        <v>0</v>
      </c>
      <c r="BJ244" s="19" t="s">
        <v>85</v>
      </c>
      <c r="BK244" s="192">
        <f>ROUND(I244*H244,2)</f>
        <v>0</v>
      </c>
      <c r="BL244" s="19" t="s">
        <v>155</v>
      </c>
      <c r="BM244" s="191" t="s">
        <v>971</v>
      </c>
    </row>
    <row r="245" s="2" customFormat="1">
      <c r="A245" s="38"/>
      <c r="B245" s="39"/>
      <c r="C245" s="38"/>
      <c r="D245" s="193" t="s">
        <v>157</v>
      </c>
      <c r="E245" s="38"/>
      <c r="F245" s="194" t="s">
        <v>972</v>
      </c>
      <c r="G245" s="38"/>
      <c r="H245" s="38"/>
      <c r="I245" s="195"/>
      <c r="J245" s="38"/>
      <c r="K245" s="38"/>
      <c r="L245" s="39"/>
      <c r="M245" s="196"/>
      <c r="N245" s="197"/>
      <c r="O245" s="77"/>
      <c r="P245" s="77"/>
      <c r="Q245" s="77"/>
      <c r="R245" s="77"/>
      <c r="S245" s="77"/>
      <c r="T245" s="7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9" t="s">
        <v>157</v>
      </c>
      <c r="AU245" s="19" t="s">
        <v>87</v>
      </c>
    </row>
    <row r="246" s="2" customFormat="1" ht="24.15" customHeight="1">
      <c r="A246" s="38"/>
      <c r="B246" s="179"/>
      <c r="C246" s="223" t="s">
        <v>428</v>
      </c>
      <c r="D246" s="223" t="s">
        <v>288</v>
      </c>
      <c r="E246" s="224" t="s">
        <v>973</v>
      </c>
      <c r="F246" s="225" t="s">
        <v>974</v>
      </c>
      <c r="G246" s="226" t="s">
        <v>346</v>
      </c>
      <c r="H246" s="227">
        <v>8</v>
      </c>
      <c r="I246" s="228"/>
      <c r="J246" s="229">
        <f>ROUND(I246*H246,2)</f>
        <v>0</v>
      </c>
      <c r="K246" s="225" t="s">
        <v>154</v>
      </c>
      <c r="L246" s="230"/>
      <c r="M246" s="231" t="s">
        <v>1</v>
      </c>
      <c r="N246" s="232" t="s">
        <v>43</v>
      </c>
      <c r="O246" s="77"/>
      <c r="P246" s="189">
        <f>O246*H246</f>
        <v>0</v>
      </c>
      <c r="Q246" s="189">
        <v>0.0019</v>
      </c>
      <c r="R246" s="189">
        <f>Q246*H246</f>
        <v>0.0152</v>
      </c>
      <c r="S246" s="189">
        <v>0</v>
      </c>
      <c r="T246" s="190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91" t="s">
        <v>199</v>
      </c>
      <c r="AT246" s="191" t="s">
        <v>288</v>
      </c>
      <c r="AU246" s="191" t="s">
        <v>87</v>
      </c>
      <c r="AY246" s="19" t="s">
        <v>148</v>
      </c>
      <c r="BE246" s="192">
        <f>IF(N246="základní",J246,0)</f>
        <v>0</v>
      </c>
      <c r="BF246" s="192">
        <f>IF(N246="snížená",J246,0)</f>
        <v>0</v>
      </c>
      <c r="BG246" s="192">
        <f>IF(N246="zákl. přenesená",J246,0)</f>
        <v>0</v>
      </c>
      <c r="BH246" s="192">
        <f>IF(N246="sníž. přenesená",J246,0)</f>
        <v>0</v>
      </c>
      <c r="BI246" s="192">
        <f>IF(N246="nulová",J246,0)</f>
        <v>0</v>
      </c>
      <c r="BJ246" s="19" t="s">
        <v>85</v>
      </c>
      <c r="BK246" s="192">
        <f>ROUND(I246*H246,2)</f>
        <v>0</v>
      </c>
      <c r="BL246" s="19" t="s">
        <v>155</v>
      </c>
      <c r="BM246" s="191" t="s">
        <v>975</v>
      </c>
    </row>
    <row r="247" s="2" customFormat="1" ht="24.15" customHeight="1">
      <c r="A247" s="38"/>
      <c r="B247" s="179"/>
      <c r="C247" s="180" t="s">
        <v>433</v>
      </c>
      <c r="D247" s="180" t="s">
        <v>150</v>
      </c>
      <c r="E247" s="181" t="s">
        <v>976</v>
      </c>
      <c r="F247" s="182" t="s">
        <v>977</v>
      </c>
      <c r="G247" s="183" t="s">
        <v>346</v>
      </c>
      <c r="H247" s="184">
        <v>1</v>
      </c>
      <c r="I247" s="185"/>
      <c r="J247" s="186">
        <f>ROUND(I247*H247,2)</f>
        <v>0</v>
      </c>
      <c r="K247" s="182" t="s">
        <v>154</v>
      </c>
      <c r="L247" s="39"/>
      <c r="M247" s="187" t="s">
        <v>1</v>
      </c>
      <c r="N247" s="188" t="s">
        <v>43</v>
      </c>
      <c r="O247" s="77"/>
      <c r="P247" s="189">
        <f>O247*H247</f>
        <v>0</v>
      </c>
      <c r="Q247" s="189">
        <v>0.45937</v>
      </c>
      <c r="R247" s="189">
        <f>Q247*H247</f>
        <v>0.45937</v>
      </c>
      <c r="S247" s="189">
        <v>0</v>
      </c>
      <c r="T247" s="190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191" t="s">
        <v>155</v>
      </c>
      <c r="AT247" s="191" t="s">
        <v>150</v>
      </c>
      <c r="AU247" s="191" t="s">
        <v>87</v>
      </c>
      <c r="AY247" s="19" t="s">
        <v>148</v>
      </c>
      <c r="BE247" s="192">
        <f>IF(N247="základní",J247,0)</f>
        <v>0</v>
      </c>
      <c r="BF247" s="192">
        <f>IF(N247="snížená",J247,0)</f>
        <v>0</v>
      </c>
      <c r="BG247" s="192">
        <f>IF(N247="zákl. přenesená",J247,0)</f>
        <v>0</v>
      </c>
      <c r="BH247" s="192">
        <f>IF(N247="sníž. přenesená",J247,0)</f>
        <v>0</v>
      </c>
      <c r="BI247" s="192">
        <f>IF(N247="nulová",J247,0)</f>
        <v>0</v>
      </c>
      <c r="BJ247" s="19" t="s">
        <v>85</v>
      </c>
      <c r="BK247" s="192">
        <f>ROUND(I247*H247,2)</f>
        <v>0</v>
      </c>
      <c r="BL247" s="19" t="s">
        <v>155</v>
      </c>
      <c r="BM247" s="191" t="s">
        <v>978</v>
      </c>
    </row>
    <row r="248" s="2" customFormat="1">
      <c r="A248" s="38"/>
      <c r="B248" s="39"/>
      <c r="C248" s="38"/>
      <c r="D248" s="193" t="s">
        <v>157</v>
      </c>
      <c r="E248" s="38"/>
      <c r="F248" s="194" t="s">
        <v>979</v>
      </c>
      <c r="G248" s="38"/>
      <c r="H248" s="38"/>
      <c r="I248" s="195"/>
      <c r="J248" s="38"/>
      <c r="K248" s="38"/>
      <c r="L248" s="39"/>
      <c r="M248" s="196"/>
      <c r="N248" s="197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157</v>
      </c>
      <c r="AU248" s="19" t="s">
        <v>87</v>
      </c>
    </row>
    <row r="249" s="2" customFormat="1" ht="24.15" customHeight="1">
      <c r="A249" s="38"/>
      <c r="B249" s="179"/>
      <c r="C249" s="180" t="s">
        <v>438</v>
      </c>
      <c r="D249" s="180" t="s">
        <v>150</v>
      </c>
      <c r="E249" s="181" t="s">
        <v>980</v>
      </c>
      <c r="F249" s="182" t="s">
        <v>981</v>
      </c>
      <c r="G249" s="183" t="s">
        <v>183</v>
      </c>
      <c r="H249" s="184">
        <v>129.19999999999999</v>
      </c>
      <c r="I249" s="185"/>
      <c r="J249" s="186">
        <f>ROUND(I249*H249,2)</f>
        <v>0</v>
      </c>
      <c r="K249" s="182" t="s">
        <v>154</v>
      </c>
      <c r="L249" s="39"/>
      <c r="M249" s="187" t="s">
        <v>1</v>
      </c>
      <c r="N249" s="188" t="s">
        <v>43</v>
      </c>
      <c r="O249" s="77"/>
      <c r="P249" s="189">
        <f>O249*H249</f>
        <v>0</v>
      </c>
      <c r="Q249" s="189">
        <v>0</v>
      </c>
      <c r="R249" s="189">
        <f>Q249*H249</f>
        <v>0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155</v>
      </c>
      <c r="AT249" s="191" t="s">
        <v>150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982</v>
      </c>
    </row>
    <row r="250" s="2" customFormat="1">
      <c r="A250" s="38"/>
      <c r="B250" s="39"/>
      <c r="C250" s="38"/>
      <c r="D250" s="193" t="s">
        <v>157</v>
      </c>
      <c r="E250" s="38"/>
      <c r="F250" s="194" t="s">
        <v>983</v>
      </c>
      <c r="G250" s="38"/>
      <c r="H250" s="38"/>
      <c r="I250" s="195"/>
      <c r="J250" s="38"/>
      <c r="K250" s="38"/>
      <c r="L250" s="39"/>
      <c r="M250" s="196"/>
      <c r="N250" s="197"/>
      <c r="O250" s="77"/>
      <c r="P250" s="77"/>
      <c r="Q250" s="77"/>
      <c r="R250" s="77"/>
      <c r="S250" s="77"/>
      <c r="T250" s="7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9" t="s">
        <v>157</v>
      </c>
      <c r="AU250" s="19" t="s">
        <v>87</v>
      </c>
    </row>
    <row r="251" s="2" customFormat="1" ht="24.15" customHeight="1">
      <c r="A251" s="38"/>
      <c r="B251" s="179"/>
      <c r="C251" s="180" t="s">
        <v>443</v>
      </c>
      <c r="D251" s="180" t="s">
        <v>150</v>
      </c>
      <c r="E251" s="181" t="s">
        <v>984</v>
      </c>
      <c r="F251" s="182" t="s">
        <v>985</v>
      </c>
      <c r="G251" s="183" t="s">
        <v>346</v>
      </c>
      <c r="H251" s="184">
        <v>4</v>
      </c>
      <c r="I251" s="185"/>
      <c r="J251" s="186">
        <f>ROUND(I251*H251,2)</f>
        <v>0</v>
      </c>
      <c r="K251" s="182" t="s">
        <v>154</v>
      </c>
      <c r="L251" s="39"/>
      <c r="M251" s="187" t="s">
        <v>1</v>
      </c>
      <c r="N251" s="188" t="s">
        <v>43</v>
      </c>
      <c r="O251" s="77"/>
      <c r="P251" s="189">
        <f>O251*H251</f>
        <v>0</v>
      </c>
      <c r="Q251" s="189">
        <v>0.41948000000000002</v>
      </c>
      <c r="R251" s="189">
        <f>Q251*H251</f>
        <v>1.6779200000000001</v>
      </c>
      <c r="S251" s="189">
        <v>0</v>
      </c>
      <c r="T251" s="190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191" t="s">
        <v>155</v>
      </c>
      <c r="AT251" s="191" t="s">
        <v>150</v>
      </c>
      <c r="AU251" s="191" t="s">
        <v>87</v>
      </c>
      <c r="AY251" s="19" t="s">
        <v>148</v>
      </c>
      <c r="BE251" s="192">
        <f>IF(N251="základní",J251,0)</f>
        <v>0</v>
      </c>
      <c r="BF251" s="192">
        <f>IF(N251="snížená",J251,0)</f>
        <v>0</v>
      </c>
      <c r="BG251" s="192">
        <f>IF(N251="zákl. přenesená",J251,0)</f>
        <v>0</v>
      </c>
      <c r="BH251" s="192">
        <f>IF(N251="sníž. přenesená",J251,0)</f>
        <v>0</v>
      </c>
      <c r="BI251" s="192">
        <f>IF(N251="nulová",J251,0)</f>
        <v>0</v>
      </c>
      <c r="BJ251" s="19" t="s">
        <v>85</v>
      </c>
      <c r="BK251" s="192">
        <f>ROUND(I251*H251,2)</f>
        <v>0</v>
      </c>
      <c r="BL251" s="19" t="s">
        <v>155</v>
      </c>
      <c r="BM251" s="191" t="s">
        <v>986</v>
      </c>
    </row>
    <row r="252" s="2" customFormat="1">
      <c r="A252" s="38"/>
      <c r="B252" s="39"/>
      <c r="C252" s="38"/>
      <c r="D252" s="193" t="s">
        <v>157</v>
      </c>
      <c r="E252" s="38"/>
      <c r="F252" s="194" t="s">
        <v>987</v>
      </c>
      <c r="G252" s="38"/>
      <c r="H252" s="38"/>
      <c r="I252" s="195"/>
      <c r="J252" s="38"/>
      <c r="K252" s="38"/>
      <c r="L252" s="39"/>
      <c r="M252" s="196"/>
      <c r="N252" s="197"/>
      <c r="O252" s="77"/>
      <c r="P252" s="77"/>
      <c r="Q252" s="77"/>
      <c r="R252" s="77"/>
      <c r="S252" s="77"/>
      <c r="T252" s="7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9" t="s">
        <v>157</v>
      </c>
      <c r="AU252" s="19" t="s">
        <v>87</v>
      </c>
    </row>
    <row r="253" s="2" customFormat="1" ht="21.75" customHeight="1">
      <c r="A253" s="38"/>
      <c r="B253" s="179"/>
      <c r="C253" s="223" t="s">
        <v>448</v>
      </c>
      <c r="D253" s="223" t="s">
        <v>288</v>
      </c>
      <c r="E253" s="224" t="s">
        <v>988</v>
      </c>
      <c r="F253" s="225" t="s">
        <v>989</v>
      </c>
      <c r="G253" s="226" t="s">
        <v>346</v>
      </c>
      <c r="H253" s="227">
        <v>4</v>
      </c>
      <c r="I253" s="228"/>
      <c r="J253" s="229">
        <f>ROUND(I253*H253,2)</f>
        <v>0</v>
      </c>
      <c r="K253" s="225" t="s">
        <v>154</v>
      </c>
      <c r="L253" s="230"/>
      <c r="M253" s="231" t="s">
        <v>1</v>
      </c>
      <c r="N253" s="232" t="s">
        <v>43</v>
      </c>
      <c r="O253" s="77"/>
      <c r="P253" s="189">
        <f>O253*H253</f>
        <v>0</v>
      </c>
      <c r="Q253" s="189">
        <v>1.23</v>
      </c>
      <c r="R253" s="189">
        <f>Q253*H253</f>
        <v>4.9199999999999999</v>
      </c>
      <c r="S253" s="189">
        <v>0</v>
      </c>
      <c r="T253" s="190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1" t="s">
        <v>199</v>
      </c>
      <c r="AT253" s="191" t="s">
        <v>288</v>
      </c>
      <c r="AU253" s="191" t="s">
        <v>87</v>
      </c>
      <c r="AY253" s="19" t="s">
        <v>148</v>
      </c>
      <c r="BE253" s="192">
        <f>IF(N253="základní",J253,0)</f>
        <v>0</v>
      </c>
      <c r="BF253" s="192">
        <f>IF(N253="snížená",J253,0)</f>
        <v>0</v>
      </c>
      <c r="BG253" s="192">
        <f>IF(N253="zákl. přenesená",J253,0)</f>
        <v>0</v>
      </c>
      <c r="BH253" s="192">
        <f>IF(N253="sníž. přenesená",J253,0)</f>
        <v>0</v>
      </c>
      <c r="BI253" s="192">
        <f>IF(N253="nulová",J253,0)</f>
        <v>0</v>
      </c>
      <c r="BJ253" s="19" t="s">
        <v>85</v>
      </c>
      <c r="BK253" s="192">
        <f>ROUND(I253*H253,2)</f>
        <v>0</v>
      </c>
      <c r="BL253" s="19" t="s">
        <v>155</v>
      </c>
      <c r="BM253" s="191" t="s">
        <v>990</v>
      </c>
    </row>
    <row r="254" s="2" customFormat="1" ht="24.15" customHeight="1">
      <c r="A254" s="38"/>
      <c r="B254" s="179"/>
      <c r="C254" s="223" t="s">
        <v>454</v>
      </c>
      <c r="D254" s="223" t="s">
        <v>288</v>
      </c>
      <c r="E254" s="224" t="s">
        <v>991</v>
      </c>
      <c r="F254" s="225" t="s">
        <v>992</v>
      </c>
      <c r="G254" s="226" t="s">
        <v>346</v>
      </c>
      <c r="H254" s="227">
        <v>12</v>
      </c>
      <c r="I254" s="228"/>
      <c r="J254" s="229">
        <f>ROUND(I254*H254,2)</f>
        <v>0</v>
      </c>
      <c r="K254" s="225" t="s">
        <v>154</v>
      </c>
      <c r="L254" s="230"/>
      <c r="M254" s="231" t="s">
        <v>1</v>
      </c>
      <c r="N254" s="232" t="s">
        <v>43</v>
      </c>
      <c r="O254" s="77"/>
      <c r="P254" s="189">
        <f>O254*H254</f>
        <v>0</v>
      </c>
      <c r="Q254" s="189">
        <v>0.002</v>
      </c>
      <c r="R254" s="189">
        <f>Q254*H254</f>
        <v>0.024</v>
      </c>
      <c r="S254" s="189">
        <v>0</v>
      </c>
      <c r="T254" s="190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191" t="s">
        <v>199</v>
      </c>
      <c r="AT254" s="191" t="s">
        <v>288</v>
      </c>
      <c r="AU254" s="191" t="s">
        <v>87</v>
      </c>
      <c r="AY254" s="19" t="s">
        <v>148</v>
      </c>
      <c r="BE254" s="192">
        <f>IF(N254="základní",J254,0)</f>
        <v>0</v>
      </c>
      <c r="BF254" s="192">
        <f>IF(N254="snížená",J254,0)</f>
        <v>0</v>
      </c>
      <c r="BG254" s="192">
        <f>IF(N254="zákl. přenesená",J254,0)</f>
        <v>0</v>
      </c>
      <c r="BH254" s="192">
        <f>IF(N254="sníž. přenesená",J254,0)</f>
        <v>0</v>
      </c>
      <c r="BI254" s="192">
        <f>IF(N254="nulová",J254,0)</f>
        <v>0</v>
      </c>
      <c r="BJ254" s="19" t="s">
        <v>85</v>
      </c>
      <c r="BK254" s="192">
        <f>ROUND(I254*H254,2)</f>
        <v>0</v>
      </c>
      <c r="BL254" s="19" t="s">
        <v>155</v>
      </c>
      <c r="BM254" s="191" t="s">
        <v>993</v>
      </c>
    </row>
    <row r="255" s="2" customFormat="1" ht="24.15" customHeight="1">
      <c r="A255" s="38"/>
      <c r="B255" s="179"/>
      <c r="C255" s="180" t="s">
        <v>459</v>
      </c>
      <c r="D255" s="180" t="s">
        <v>150</v>
      </c>
      <c r="E255" s="181" t="s">
        <v>994</v>
      </c>
      <c r="F255" s="182" t="s">
        <v>995</v>
      </c>
      <c r="G255" s="183" t="s">
        <v>346</v>
      </c>
      <c r="H255" s="184">
        <v>3</v>
      </c>
      <c r="I255" s="185"/>
      <c r="J255" s="186">
        <f>ROUND(I255*H255,2)</f>
        <v>0</v>
      </c>
      <c r="K255" s="182" t="s">
        <v>154</v>
      </c>
      <c r="L255" s="39"/>
      <c r="M255" s="187" t="s">
        <v>1</v>
      </c>
      <c r="N255" s="188" t="s">
        <v>43</v>
      </c>
      <c r="O255" s="77"/>
      <c r="P255" s="189">
        <f>O255*H255</f>
        <v>0</v>
      </c>
      <c r="Q255" s="189">
        <v>0.0098899999999999995</v>
      </c>
      <c r="R255" s="189">
        <f>Q255*H255</f>
        <v>0.029669999999999998</v>
      </c>
      <c r="S255" s="189">
        <v>0</v>
      </c>
      <c r="T255" s="19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191" t="s">
        <v>155</v>
      </c>
      <c r="AT255" s="191" t="s">
        <v>150</v>
      </c>
      <c r="AU255" s="191" t="s">
        <v>87</v>
      </c>
      <c r="AY255" s="19" t="s">
        <v>148</v>
      </c>
      <c r="BE255" s="192">
        <f>IF(N255="základní",J255,0)</f>
        <v>0</v>
      </c>
      <c r="BF255" s="192">
        <f>IF(N255="snížená",J255,0)</f>
        <v>0</v>
      </c>
      <c r="BG255" s="192">
        <f>IF(N255="zákl. přenesená",J255,0)</f>
        <v>0</v>
      </c>
      <c r="BH255" s="192">
        <f>IF(N255="sníž. přenesená",J255,0)</f>
        <v>0</v>
      </c>
      <c r="BI255" s="192">
        <f>IF(N255="nulová",J255,0)</f>
        <v>0</v>
      </c>
      <c r="BJ255" s="19" t="s">
        <v>85</v>
      </c>
      <c r="BK255" s="192">
        <f>ROUND(I255*H255,2)</f>
        <v>0</v>
      </c>
      <c r="BL255" s="19" t="s">
        <v>155</v>
      </c>
      <c r="BM255" s="191" t="s">
        <v>996</v>
      </c>
    </row>
    <row r="256" s="2" customFormat="1">
      <c r="A256" s="38"/>
      <c r="B256" s="39"/>
      <c r="C256" s="38"/>
      <c r="D256" s="193" t="s">
        <v>157</v>
      </c>
      <c r="E256" s="38"/>
      <c r="F256" s="194" t="s">
        <v>997</v>
      </c>
      <c r="G256" s="38"/>
      <c r="H256" s="38"/>
      <c r="I256" s="195"/>
      <c r="J256" s="38"/>
      <c r="K256" s="38"/>
      <c r="L256" s="39"/>
      <c r="M256" s="196"/>
      <c r="N256" s="197"/>
      <c r="O256" s="77"/>
      <c r="P256" s="77"/>
      <c r="Q256" s="77"/>
      <c r="R256" s="77"/>
      <c r="S256" s="77"/>
      <c r="T256" s="7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9" t="s">
        <v>157</v>
      </c>
      <c r="AU256" s="19" t="s">
        <v>87</v>
      </c>
    </row>
    <row r="257" s="2" customFormat="1" ht="16.5" customHeight="1">
      <c r="A257" s="38"/>
      <c r="B257" s="179"/>
      <c r="C257" s="223" t="s">
        <v>465</v>
      </c>
      <c r="D257" s="223" t="s">
        <v>288</v>
      </c>
      <c r="E257" s="224" t="s">
        <v>998</v>
      </c>
      <c r="F257" s="225" t="s">
        <v>999</v>
      </c>
      <c r="G257" s="226" t="s">
        <v>346</v>
      </c>
      <c r="H257" s="227">
        <v>3</v>
      </c>
      <c r="I257" s="228"/>
      <c r="J257" s="229">
        <f>ROUND(I257*H257,2)</f>
        <v>0</v>
      </c>
      <c r="K257" s="225" t="s">
        <v>154</v>
      </c>
      <c r="L257" s="230"/>
      <c r="M257" s="231" t="s">
        <v>1</v>
      </c>
      <c r="N257" s="232" t="s">
        <v>43</v>
      </c>
      <c r="O257" s="77"/>
      <c r="P257" s="189">
        <f>O257*H257</f>
        <v>0</v>
      </c>
      <c r="Q257" s="189">
        <v>0.26200000000000001</v>
      </c>
      <c r="R257" s="189">
        <f>Q257*H257</f>
        <v>0.78600000000000003</v>
      </c>
      <c r="S257" s="189">
        <v>0</v>
      </c>
      <c r="T257" s="190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91" t="s">
        <v>199</v>
      </c>
      <c r="AT257" s="191" t="s">
        <v>288</v>
      </c>
      <c r="AU257" s="191" t="s">
        <v>87</v>
      </c>
      <c r="AY257" s="19" t="s">
        <v>148</v>
      </c>
      <c r="BE257" s="192">
        <f>IF(N257="základní",J257,0)</f>
        <v>0</v>
      </c>
      <c r="BF257" s="192">
        <f>IF(N257="snížená",J257,0)</f>
        <v>0</v>
      </c>
      <c r="BG257" s="192">
        <f>IF(N257="zákl. přenesená",J257,0)</f>
        <v>0</v>
      </c>
      <c r="BH257" s="192">
        <f>IF(N257="sníž. přenesená",J257,0)</f>
        <v>0</v>
      </c>
      <c r="BI257" s="192">
        <f>IF(N257="nulová",J257,0)</f>
        <v>0</v>
      </c>
      <c r="BJ257" s="19" t="s">
        <v>85</v>
      </c>
      <c r="BK257" s="192">
        <f>ROUND(I257*H257,2)</f>
        <v>0</v>
      </c>
      <c r="BL257" s="19" t="s">
        <v>155</v>
      </c>
      <c r="BM257" s="191" t="s">
        <v>1000</v>
      </c>
    </row>
    <row r="258" s="2" customFormat="1" ht="24.15" customHeight="1">
      <c r="A258" s="38"/>
      <c r="B258" s="179"/>
      <c r="C258" s="180" t="s">
        <v>469</v>
      </c>
      <c r="D258" s="180" t="s">
        <v>150</v>
      </c>
      <c r="E258" s="181" t="s">
        <v>1001</v>
      </c>
      <c r="F258" s="182" t="s">
        <v>1002</v>
      </c>
      <c r="G258" s="183" t="s">
        <v>346</v>
      </c>
      <c r="H258" s="184">
        <v>1</v>
      </c>
      <c r="I258" s="185"/>
      <c r="J258" s="186">
        <f>ROUND(I258*H258,2)</f>
        <v>0</v>
      </c>
      <c r="K258" s="182" t="s">
        <v>154</v>
      </c>
      <c r="L258" s="39"/>
      <c r="M258" s="187" t="s">
        <v>1</v>
      </c>
      <c r="N258" s="188" t="s">
        <v>43</v>
      </c>
      <c r="O258" s="77"/>
      <c r="P258" s="189">
        <f>O258*H258</f>
        <v>0</v>
      </c>
      <c r="Q258" s="189">
        <v>0.0098899999999999995</v>
      </c>
      <c r="R258" s="189">
        <f>Q258*H258</f>
        <v>0.0098899999999999995</v>
      </c>
      <c r="S258" s="189">
        <v>0</v>
      </c>
      <c r="T258" s="190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191" t="s">
        <v>155</v>
      </c>
      <c r="AT258" s="191" t="s">
        <v>150</v>
      </c>
      <c r="AU258" s="191" t="s">
        <v>87</v>
      </c>
      <c r="AY258" s="19" t="s">
        <v>148</v>
      </c>
      <c r="BE258" s="192">
        <f>IF(N258="základní",J258,0)</f>
        <v>0</v>
      </c>
      <c r="BF258" s="192">
        <f>IF(N258="snížená",J258,0)</f>
        <v>0</v>
      </c>
      <c r="BG258" s="192">
        <f>IF(N258="zákl. přenesená",J258,0)</f>
        <v>0</v>
      </c>
      <c r="BH258" s="192">
        <f>IF(N258="sníž. přenesená",J258,0)</f>
        <v>0</v>
      </c>
      <c r="BI258" s="192">
        <f>IF(N258="nulová",J258,0)</f>
        <v>0</v>
      </c>
      <c r="BJ258" s="19" t="s">
        <v>85</v>
      </c>
      <c r="BK258" s="192">
        <f>ROUND(I258*H258,2)</f>
        <v>0</v>
      </c>
      <c r="BL258" s="19" t="s">
        <v>155</v>
      </c>
      <c r="BM258" s="191" t="s">
        <v>1003</v>
      </c>
    </row>
    <row r="259" s="2" customFormat="1">
      <c r="A259" s="38"/>
      <c r="B259" s="39"/>
      <c r="C259" s="38"/>
      <c r="D259" s="193" t="s">
        <v>157</v>
      </c>
      <c r="E259" s="38"/>
      <c r="F259" s="194" t="s">
        <v>1004</v>
      </c>
      <c r="G259" s="38"/>
      <c r="H259" s="38"/>
      <c r="I259" s="195"/>
      <c r="J259" s="38"/>
      <c r="K259" s="38"/>
      <c r="L259" s="39"/>
      <c r="M259" s="196"/>
      <c r="N259" s="197"/>
      <c r="O259" s="77"/>
      <c r="P259" s="77"/>
      <c r="Q259" s="77"/>
      <c r="R259" s="77"/>
      <c r="S259" s="77"/>
      <c r="T259" s="7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9" t="s">
        <v>157</v>
      </c>
      <c r="AU259" s="19" t="s">
        <v>87</v>
      </c>
    </row>
    <row r="260" s="2" customFormat="1" ht="16.5" customHeight="1">
      <c r="A260" s="38"/>
      <c r="B260" s="179"/>
      <c r="C260" s="223" t="s">
        <v>473</v>
      </c>
      <c r="D260" s="223" t="s">
        <v>288</v>
      </c>
      <c r="E260" s="224" t="s">
        <v>1005</v>
      </c>
      <c r="F260" s="225" t="s">
        <v>1006</v>
      </c>
      <c r="G260" s="226" t="s">
        <v>346</v>
      </c>
      <c r="H260" s="227">
        <v>1</v>
      </c>
      <c r="I260" s="228"/>
      <c r="J260" s="229">
        <f>ROUND(I260*H260,2)</f>
        <v>0</v>
      </c>
      <c r="K260" s="225" t="s">
        <v>154</v>
      </c>
      <c r="L260" s="230"/>
      <c r="M260" s="231" t="s">
        <v>1</v>
      </c>
      <c r="N260" s="232" t="s">
        <v>43</v>
      </c>
      <c r="O260" s="77"/>
      <c r="P260" s="189">
        <f>O260*H260</f>
        <v>0</v>
      </c>
      <c r="Q260" s="189">
        <v>0.52600000000000002</v>
      </c>
      <c r="R260" s="189">
        <f>Q260*H260</f>
        <v>0.52600000000000002</v>
      </c>
      <c r="S260" s="189">
        <v>0</v>
      </c>
      <c r="T260" s="190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191" t="s">
        <v>199</v>
      </c>
      <c r="AT260" s="191" t="s">
        <v>288</v>
      </c>
      <c r="AU260" s="191" t="s">
        <v>87</v>
      </c>
      <c r="AY260" s="19" t="s">
        <v>148</v>
      </c>
      <c r="BE260" s="192">
        <f>IF(N260="základní",J260,0)</f>
        <v>0</v>
      </c>
      <c r="BF260" s="192">
        <f>IF(N260="snížená",J260,0)</f>
        <v>0</v>
      </c>
      <c r="BG260" s="192">
        <f>IF(N260="zákl. přenesená",J260,0)</f>
        <v>0</v>
      </c>
      <c r="BH260" s="192">
        <f>IF(N260="sníž. přenesená",J260,0)</f>
        <v>0</v>
      </c>
      <c r="BI260" s="192">
        <f>IF(N260="nulová",J260,0)</f>
        <v>0</v>
      </c>
      <c r="BJ260" s="19" t="s">
        <v>85</v>
      </c>
      <c r="BK260" s="192">
        <f>ROUND(I260*H260,2)</f>
        <v>0</v>
      </c>
      <c r="BL260" s="19" t="s">
        <v>155</v>
      </c>
      <c r="BM260" s="191" t="s">
        <v>1007</v>
      </c>
    </row>
    <row r="261" s="2" customFormat="1" ht="24.15" customHeight="1">
      <c r="A261" s="38"/>
      <c r="B261" s="179"/>
      <c r="C261" s="180" t="s">
        <v>477</v>
      </c>
      <c r="D261" s="180" t="s">
        <v>150</v>
      </c>
      <c r="E261" s="181" t="s">
        <v>1008</v>
      </c>
      <c r="F261" s="182" t="s">
        <v>1009</v>
      </c>
      <c r="G261" s="183" t="s">
        <v>346</v>
      </c>
      <c r="H261" s="184">
        <v>4</v>
      </c>
      <c r="I261" s="185"/>
      <c r="J261" s="186">
        <f>ROUND(I261*H261,2)</f>
        <v>0</v>
      </c>
      <c r="K261" s="182" t="s">
        <v>154</v>
      </c>
      <c r="L261" s="39"/>
      <c r="M261" s="187" t="s">
        <v>1</v>
      </c>
      <c r="N261" s="188" t="s">
        <v>43</v>
      </c>
      <c r="O261" s="77"/>
      <c r="P261" s="189">
        <f>O261*H261</f>
        <v>0</v>
      </c>
      <c r="Q261" s="189">
        <v>0.0098899999999999995</v>
      </c>
      <c r="R261" s="189">
        <f>Q261*H261</f>
        <v>0.039559999999999998</v>
      </c>
      <c r="S261" s="189">
        <v>0</v>
      </c>
      <c r="T261" s="190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1" t="s">
        <v>155</v>
      </c>
      <c r="AT261" s="191" t="s">
        <v>150</v>
      </c>
      <c r="AU261" s="191" t="s">
        <v>87</v>
      </c>
      <c r="AY261" s="19" t="s">
        <v>148</v>
      </c>
      <c r="BE261" s="192">
        <f>IF(N261="základní",J261,0)</f>
        <v>0</v>
      </c>
      <c r="BF261" s="192">
        <f>IF(N261="snížená",J261,0)</f>
        <v>0</v>
      </c>
      <c r="BG261" s="192">
        <f>IF(N261="zákl. přenesená",J261,0)</f>
        <v>0</v>
      </c>
      <c r="BH261" s="192">
        <f>IF(N261="sníž. přenesená",J261,0)</f>
        <v>0</v>
      </c>
      <c r="BI261" s="192">
        <f>IF(N261="nulová",J261,0)</f>
        <v>0</v>
      </c>
      <c r="BJ261" s="19" t="s">
        <v>85</v>
      </c>
      <c r="BK261" s="192">
        <f>ROUND(I261*H261,2)</f>
        <v>0</v>
      </c>
      <c r="BL261" s="19" t="s">
        <v>155</v>
      </c>
      <c r="BM261" s="191" t="s">
        <v>1010</v>
      </c>
    </row>
    <row r="262" s="2" customFormat="1">
      <c r="A262" s="38"/>
      <c r="B262" s="39"/>
      <c r="C262" s="38"/>
      <c r="D262" s="193" t="s">
        <v>157</v>
      </c>
      <c r="E262" s="38"/>
      <c r="F262" s="194" t="s">
        <v>1011</v>
      </c>
      <c r="G262" s="38"/>
      <c r="H262" s="38"/>
      <c r="I262" s="195"/>
      <c r="J262" s="38"/>
      <c r="K262" s="38"/>
      <c r="L262" s="39"/>
      <c r="M262" s="196"/>
      <c r="N262" s="197"/>
      <c r="O262" s="77"/>
      <c r="P262" s="77"/>
      <c r="Q262" s="77"/>
      <c r="R262" s="77"/>
      <c r="S262" s="77"/>
      <c r="T262" s="7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9" t="s">
        <v>157</v>
      </c>
      <c r="AU262" s="19" t="s">
        <v>87</v>
      </c>
    </row>
    <row r="263" s="2" customFormat="1" ht="21.75" customHeight="1">
      <c r="A263" s="38"/>
      <c r="B263" s="179"/>
      <c r="C263" s="223" t="s">
        <v>481</v>
      </c>
      <c r="D263" s="223" t="s">
        <v>288</v>
      </c>
      <c r="E263" s="224" t="s">
        <v>1012</v>
      </c>
      <c r="F263" s="225" t="s">
        <v>1013</v>
      </c>
      <c r="G263" s="226" t="s">
        <v>346</v>
      </c>
      <c r="H263" s="227">
        <v>4</v>
      </c>
      <c r="I263" s="228"/>
      <c r="J263" s="229">
        <f>ROUND(I263*H263,2)</f>
        <v>0</v>
      </c>
      <c r="K263" s="225" t="s">
        <v>154</v>
      </c>
      <c r="L263" s="230"/>
      <c r="M263" s="231" t="s">
        <v>1</v>
      </c>
      <c r="N263" s="232" t="s">
        <v>43</v>
      </c>
      <c r="O263" s="77"/>
      <c r="P263" s="189">
        <f>O263*H263</f>
        <v>0</v>
      </c>
      <c r="Q263" s="189">
        <v>1.0129999999999999</v>
      </c>
      <c r="R263" s="189">
        <f>Q263*H263</f>
        <v>4.0519999999999996</v>
      </c>
      <c r="S263" s="189">
        <v>0</v>
      </c>
      <c r="T263" s="190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191" t="s">
        <v>199</v>
      </c>
      <c r="AT263" s="191" t="s">
        <v>288</v>
      </c>
      <c r="AU263" s="191" t="s">
        <v>87</v>
      </c>
      <c r="AY263" s="19" t="s">
        <v>148</v>
      </c>
      <c r="BE263" s="192">
        <f>IF(N263="základní",J263,0)</f>
        <v>0</v>
      </c>
      <c r="BF263" s="192">
        <f>IF(N263="snížená",J263,0)</f>
        <v>0</v>
      </c>
      <c r="BG263" s="192">
        <f>IF(N263="zákl. přenesená",J263,0)</f>
        <v>0</v>
      </c>
      <c r="BH263" s="192">
        <f>IF(N263="sníž. přenesená",J263,0)</f>
        <v>0</v>
      </c>
      <c r="BI263" s="192">
        <f>IF(N263="nulová",J263,0)</f>
        <v>0</v>
      </c>
      <c r="BJ263" s="19" t="s">
        <v>85</v>
      </c>
      <c r="BK263" s="192">
        <f>ROUND(I263*H263,2)</f>
        <v>0</v>
      </c>
      <c r="BL263" s="19" t="s">
        <v>155</v>
      </c>
      <c r="BM263" s="191" t="s">
        <v>1014</v>
      </c>
    </row>
    <row r="264" s="2" customFormat="1" ht="24.15" customHeight="1">
      <c r="A264" s="38"/>
      <c r="B264" s="179"/>
      <c r="C264" s="180" t="s">
        <v>487</v>
      </c>
      <c r="D264" s="180" t="s">
        <v>150</v>
      </c>
      <c r="E264" s="181" t="s">
        <v>1015</v>
      </c>
      <c r="F264" s="182" t="s">
        <v>1016</v>
      </c>
      <c r="G264" s="183" t="s">
        <v>346</v>
      </c>
      <c r="H264" s="184">
        <v>4</v>
      </c>
      <c r="I264" s="185"/>
      <c r="J264" s="186">
        <f>ROUND(I264*H264,2)</f>
        <v>0</v>
      </c>
      <c r="K264" s="182" t="s">
        <v>154</v>
      </c>
      <c r="L264" s="39"/>
      <c r="M264" s="187" t="s">
        <v>1</v>
      </c>
      <c r="N264" s="188" t="s">
        <v>43</v>
      </c>
      <c r="O264" s="77"/>
      <c r="P264" s="189">
        <f>O264*H264</f>
        <v>0</v>
      </c>
      <c r="Q264" s="189">
        <v>0.01218</v>
      </c>
      <c r="R264" s="189">
        <f>Q264*H264</f>
        <v>0.048719999999999999</v>
      </c>
      <c r="S264" s="189">
        <v>0</v>
      </c>
      <c r="T264" s="19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191" t="s">
        <v>155</v>
      </c>
      <c r="AT264" s="191" t="s">
        <v>150</v>
      </c>
      <c r="AU264" s="191" t="s">
        <v>87</v>
      </c>
      <c r="AY264" s="19" t="s">
        <v>148</v>
      </c>
      <c r="BE264" s="192">
        <f>IF(N264="základní",J264,0)</f>
        <v>0</v>
      </c>
      <c r="BF264" s="192">
        <f>IF(N264="snížená",J264,0)</f>
        <v>0</v>
      </c>
      <c r="BG264" s="192">
        <f>IF(N264="zákl. přenesená",J264,0)</f>
        <v>0</v>
      </c>
      <c r="BH264" s="192">
        <f>IF(N264="sníž. přenesená",J264,0)</f>
        <v>0</v>
      </c>
      <c r="BI264" s="192">
        <f>IF(N264="nulová",J264,0)</f>
        <v>0</v>
      </c>
      <c r="BJ264" s="19" t="s">
        <v>85</v>
      </c>
      <c r="BK264" s="192">
        <f>ROUND(I264*H264,2)</f>
        <v>0</v>
      </c>
      <c r="BL264" s="19" t="s">
        <v>155</v>
      </c>
      <c r="BM264" s="191" t="s">
        <v>1017</v>
      </c>
    </row>
    <row r="265" s="2" customFormat="1">
      <c r="A265" s="38"/>
      <c r="B265" s="39"/>
      <c r="C265" s="38"/>
      <c r="D265" s="193" t="s">
        <v>157</v>
      </c>
      <c r="E265" s="38"/>
      <c r="F265" s="194" t="s">
        <v>1018</v>
      </c>
      <c r="G265" s="38"/>
      <c r="H265" s="38"/>
      <c r="I265" s="195"/>
      <c r="J265" s="38"/>
      <c r="K265" s="38"/>
      <c r="L265" s="39"/>
      <c r="M265" s="196"/>
      <c r="N265" s="197"/>
      <c r="O265" s="77"/>
      <c r="P265" s="77"/>
      <c r="Q265" s="77"/>
      <c r="R265" s="77"/>
      <c r="S265" s="77"/>
      <c r="T265" s="7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9" t="s">
        <v>157</v>
      </c>
      <c r="AU265" s="19" t="s">
        <v>87</v>
      </c>
    </row>
    <row r="266" s="2" customFormat="1" ht="24.15" customHeight="1">
      <c r="A266" s="38"/>
      <c r="B266" s="179"/>
      <c r="C266" s="223" t="s">
        <v>492</v>
      </c>
      <c r="D266" s="223" t="s">
        <v>288</v>
      </c>
      <c r="E266" s="224" t="s">
        <v>1019</v>
      </c>
      <c r="F266" s="225" t="s">
        <v>1020</v>
      </c>
      <c r="G266" s="226" t="s">
        <v>346</v>
      </c>
      <c r="H266" s="227">
        <v>4</v>
      </c>
      <c r="I266" s="228"/>
      <c r="J266" s="229">
        <f>ROUND(I266*H266,2)</f>
        <v>0</v>
      </c>
      <c r="K266" s="225" t="s">
        <v>154</v>
      </c>
      <c r="L266" s="230"/>
      <c r="M266" s="231" t="s">
        <v>1</v>
      </c>
      <c r="N266" s="232" t="s">
        <v>43</v>
      </c>
      <c r="O266" s="77"/>
      <c r="P266" s="189">
        <f>O266*H266</f>
        <v>0</v>
      </c>
      <c r="Q266" s="189">
        <v>0.58499999999999996</v>
      </c>
      <c r="R266" s="189">
        <f>Q266*H266</f>
        <v>2.3399999999999999</v>
      </c>
      <c r="S266" s="189">
        <v>0</v>
      </c>
      <c r="T266" s="190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191" t="s">
        <v>199</v>
      </c>
      <c r="AT266" s="191" t="s">
        <v>288</v>
      </c>
      <c r="AU266" s="191" t="s">
        <v>87</v>
      </c>
      <c r="AY266" s="19" t="s">
        <v>148</v>
      </c>
      <c r="BE266" s="192">
        <f>IF(N266="základní",J266,0)</f>
        <v>0</v>
      </c>
      <c r="BF266" s="192">
        <f>IF(N266="snížená",J266,0)</f>
        <v>0</v>
      </c>
      <c r="BG266" s="192">
        <f>IF(N266="zákl. přenesená",J266,0)</f>
        <v>0</v>
      </c>
      <c r="BH266" s="192">
        <f>IF(N266="sníž. přenesená",J266,0)</f>
        <v>0</v>
      </c>
      <c r="BI266" s="192">
        <f>IF(N266="nulová",J266,0)</f>
        <v>0</v>
      </c>
      <c r="BJ266" s="19" t="s">
        <v>85</v>
      </c>
      <c r="BK266" s="192">
        <f>ROUND(I266*H266,2)</f>
        <v>0</v>
      </c>
      <c r="BL266" s="19" t="s">
        <v>155</v>
      </c>
      <c r="BM266" s="191" t="s">
        <v>1021</v>
      </c>
    </row>
    <row r="267" s="2" customFormat="1" ht="37.8" customHeight="1">
      <c r="A267" s="38"/>
      <c r="B267" s="179"/>
      <c r="C267" s="180" t="s">
        <v>496</v>
      </c>
      <c r="D267" s="180" t="s">
        <v>150</v>
      </c>
      <c r="E267" s="181" t="s">
        <v>670</v>
      </c>
      <c r="F267" s="182" t="s">
        <v>671</v>
      </c>
      <c r="G267" s="183" t="s">
        <v>346</v>
      </c>
      <c r="H267" s="184">
        <v>4</v>
      </c>
      <c r="I267" s="185"/>
      <c r="J267" s="186">
        <f>ROUND(I267*H267,2)</f>
        <v>0</v>
      </c>
      <c r="K267" s="182" t="s">
        <v>154</v>
      </c>
      <c r="L267" s="39"/>
      <c r="M267" s="187" t="s">
        <v>1</v>
      </c>
      <c r="N267" s="188" t="s">
        <v>43</v>
      </c>
      <c r="O267" s="77"/>
      <c r="P267" s="189">
        <f>O267*H267</f>
        <v>0</v>
      </c>
      <c r="Q267" s="189">
        <v>0.089999999999999997</v>
      </c>
      <c r="R267" s="189">
        <f>Q267*H267</f>
        <v>0.35999999999999999</v>
      </c>
      <c r="S267" s="189">
        <v>0</v>
      </c>
      <c r="T267" s="190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191" t="s">
        <v>155</v>
      </c>
      <c r="AT267" s="191" t="s">
        <v>150</v>
      </c>
      <c r="AU267" s="191" t="s">
        <v>87</v>
      </c>
      <c r="AY267" s="19" t="s">
        <v>148</v>
      </c>
      <c r="BE267" s="192">
        <f>IF(N267="základní",J267,0)</f>
        <v>0</v>
      </c>
      <c r="BF267" s="192">
        <f>IF(N267="snížená",J267,0)</f>
        <v>0</v>
      </c>
      <c r="BG267" s="192">
        <f>IF(N267="zákl. přenesená",J267,0)</f>
        <v>0</v>
      </c>
      <c r="BH267" s="192">
        <f>IF(N267="sníž. přenesená",J267,0)</f>
        <v>0</v>
      </c>
      <c r="BI267" s="192">
        <f>IF(N267="nulová",J267,0)</f>
        <v>0</v>
      </c>
      <c r="BJ267" s="19" t="s">
        <v>85</v>
      </c>
      <c r="BK267" s="192">
        <f>ROUND(I267*H267,2)</f>
        <v>0</v>
      </c>
      <c r="BL267" s="19" t="s">
        <v>155</v>
      </c>
      <c r="BM267" s="191" t="s">
        <v>1022</v>
      </c>
    </row>
    <row r="268" s="2" customFormat="1">
      <c r="A268" s="38"/>
      <c r="B268" s="39"/>
      <c r="C268" s="38"/>
      <c r="D268" s="193" t="s">
        <v>157</v>
      </c>
      <c r="E268" s="38"/>
      <c r="F268" s="194" t="s">
        <v>673</v>
      </c>
      <c r="G268" s="38"/>
      <c r="H268" s="38"/>
      <c r="I268" s="195"/>
      <c r="J268" s="38"/>
      <c r="K268" s="38"/>
      <c r="L268" s="39"/>
      <c r="M268" s="196"/>
      <c r="N268" s="197"/>
      <c r="O268" s="77"/>
      <c r="P268" s="77"/>
      <c r="Q268" s="77"/>
      <c r="R268" s="77"/>
      <c r="S268" s="77"/>
      <c r="T268" s="7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9" t="s">
        <v>157</v>
      </c>
      <c r="AU268" s="19" t="s">
        <v>87</v>
      </c>
    </row>
    <row r="269" s="2" customFormat="1" ht="16.5" customHeight="1">
      <c r="A269" s="38"/>
      <c r="B269" s="179"/>
      <c r="C269" s="223" t="s">
        <v>501</v>
      </c>
      <c r="D269" s="223" t="s">
        <v>288</v>
      </c>
      <c r="E269" s="224" t="s">
        <v>1023</v>
      </c>
      <c r="F269" s="225" t="s">
        <v>1024</v>
      </c>
      <c r="G269" s="226" t="s">
        <v>346</v>
      </c>
      <c r="H269" s="227">
        <v>4</v>
      </c>
      <c r="I269" s="228"/>
      <c r="J269" s="229">
        <f>ROUND(I269*H269,2)</f>
        <v>0</v>
      </c>
      <c r="K269" s="225" t="s">
        <v>154</v>
      </c>
      <c r="L269" s="230"/>
      <c r="M269" s="231" t="s">
        <v>1</v>
      </c>
      <c r="N269" s="232" t="s">
        <v>43</v>
      </c>
      <c r="O269" s="77"/>
      <c r="P269" s="189">
        <f>O269*H269</f>
        <v>0</v>
      </c>
      <c r="Q269" s="189">
        <v>0.081000000000000003</v>
      </c>
      <c r="R269" s="189">
        <f>Q269*H269</f>
        <v>0.32400000000000001</v>
      </c>
      <c r="S269" s="189">
        <v>0</v>
      </c>
      <c r="T269" s="190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191" t="s">
        <v>199</v>
      </c>
      <c r="AT269" s="191" t="s">
        <v>288</v>
      </c>
      <c r="AU269" s="191" t="s">
        <v>87</v>
      </c>
      <c r="AY269" s="19" t="s">
        <v>148</v>
      </c>
      <c r="BE269" s="192">
        <f>IF(N269="základní",J269,0)</f>
        <v>0</v>
      </c>
      <c r="BF269" s="192">
        <f>IF(N269="snížená",J269,0)</f>
        <v>0</v>
      </c>
      <c r="BG269" s="192">
        <f>IF(N269="zákl. přenesená",J269,0)</f>
        <v>0</v>
      </c>
      <c r="BH269" s="192">
        <f>IF(N269="sníž. přenesená",J269,0)</f>
        <v>0</v>
      </c>
      <c r="BI269" s="192">
        <f>IF(N269="nulová",J269,0)</f>
        <v>0</v>
      </c>
      <c r="BJ269" s="19" t="s">
        <v>85</v>
      </c>
      <c r="BK269" s="192">
        <f>ROUND(I269*H269,2)</f>
        <v>0</v>
      </c>
      <c r="BL269" s="19" t="s">
        <v>155</v>
      </c>
      <c r="BM269" s="191" t="s">
        <v>1025</v>
      </c>
    </row>
    <row r="270" s="12" customFormat="1" ht="22.8" customHeight="1">
      <c r="A270" s="12"/>
      <c r="B270" s="166"/>
      <c r="C270" s="12"/>
      <c r="D270" s="167" t="s">
        <v>77</v>
      </c>
      <c r="E270" s="177" t="s">
        <v>204</v>
      </c>
      <c r="F270" s="177" t="s">
        <v>721</v>
      </c>
      <c r="G270" s="12"/>
      <c r="H270" s="12"/>
      <c r="I270" s="169"/>
      <c r="J270" s="178">
        <f>BK270</f>
        <v>0</v>
      </c>
      <c r="K270" s="12"/>
      <c r="L270" s="166"/>
      <c r="M270" s="171"/>
      <c r="N270" s="172"/>
      <c r="O270" s="172"/>
      <c r="P270" s="173">
        <f>SUM(P271:P279)</f>
        <v>0</v>
      </c>
      <c r="Q270" s="172"/>
      <c r="R270" s="173">
        <f>SUM(R271:R279)</f>
        <v>0.0062740000000000001</v>
      </c>
      <c r="S270" s="172"/>
      <c r="T270" s="174">
        <f>SUM(T271:T279)</f>
        <v>0.024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167" t="s">
        <v>85</v>
      </c>
      <c r="AT270" s="175" t="s">
        <v>77</v>
      </c>
      <c r="AU270" s="175" t="s">
        <v>85</v>
      </c>
      <c r="AY270" s="167" t="s">
        <v>148</v>
      </c>
      <c r="BK270" s="176">
        <f>SUM(BK271:BK279)</f>
        <v>0</v>
      </c>
    </row>
    <row r="271" s="2" customFormat="1" ht="33" customHeight="1">
      <c r="A271" s="38"/>
      <c r="B271" s="179"/>
      <c r="C271" s="180" t="s">
        <v>506</v>
      </c>
      <c r="D271" s="180" t="s">
        <v>150</v>
      </c>
      <c r="E271" s="181" t="s">
        <v>723</v>
      </c>
      <c r="F271" s="182" t="s">
        <v>724</v>
      </c>
      <c r="G271" s="183" t="s">
        <v>183</v>
      </c>
      <c r="H271" s="184">
        <v>9.4000000000000004</v>
      </c>
      <c r="I271" s="185"/>
      <c r="J271" s="186">
        <f>ROUND(I271*H271,2)</f>
        <v>0</v>
      </c>
      <c r="K271" s="182" t="s">
        <v>154</v>
      </c>
      <c r="L271" s="39"/>
      <c r="M271" s="187" t="s">
        <v>1</v>
      </c>
      <c r="N271" s="188" t="s">
        <v>43</v>
      </c>
      <c r="O271" s="77"/>
      <c r="P271" s="189">
        <f>O271*H271</f>
        <v>0</v>
      </c>
      <c r="Q271" s="189">
        <v>0.00060999999999999997</v>
      </c>
      <c r="R271" s="189">
        <f>Q271*H271</f>
        <v>0.0057340000000000004</v>
      </c>
      <c r="S271" s="189">
        <v>0</v>
      </c>
      <c r="T271" s="19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1" t="s">
        <v>155</v>
      </c>
      <c r="AT271" s="191" t="s">
        <v>150</v>
      </c>
      <c r="AU271" s="191" t="s">
        <v>87</v>
      </c>
      <c r="AY271" s="19" t="s">
        <v>148</v>
      </c>
      <c r="BE271" s="192">
        <f>IF(N271="základní",J271,0)</f>
        <v>0</v>
      </c>
      <c r="BF271" s="192">
        <f>IF(N271="snížená",J271,0)</f>
        <v>0</v>
      </c>
      <c r="BG271" s="192">
        <f>IF(N271="zákl. přenesená",J271,0)</f>
        <v>0</v>
      </c>
      <c r="BH271" s="192">
        <f>IF(N271="sníž. přenesená",J271,0)</f>
        <v>0</v>
      </c>
      <c r="BI271" s="192">
        <f>IF(N271="nulová",J271,0)</f>
        <v>0</v>
      </c>
      <c r="BJ271" s="19" t="s">
        <v>85</v>
      </c>
      <c r="BK271" s="192">
        <f>ROUND(I271*H271,2)</f>
        <v>0</v>
      </c>
      <c r="BL271" s="19" t="s">
        <v>155</v>
      </c>
      <c r="BM271" s="191" t="s">
        <v>1026</v>
      </c>
    </row>
    <row r="272" s="2" customFormat="1">
      <c r="A272" s="38"/>
      <c r="B272" s="39"/>
      <c r="C272" s="38"/>
      <c r="D272" s="193" t="s">
        <v>157</v>
      </c>
      <c r="E272" s="38"/>
      <c r="F272" s="194" t="s">
        <v>726</v>
      </c>
      <c r="G272" s="38"/>
      <c r="H272" s="38"/>
      <c r="I272" s="195"/>
      <c r="J272" s="38"/>
      <c r="K272" s="38"/>
      <c r="L272" s="39"/>
      <c r="M272" s="196"/>
      <c r="N272" s="197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157</v>
      </c>
      <c r="AU272" s="19" t="s">
        <v>87</v>
      </c>
    </row>
    <row r="273" s="13" customFormat="1">
      <c r="A273" s="13"/>
      <c r="B273" s="198"/>
      <c r="C273" s="13"/>
      <c r="D273" s="199" t="s">
        <v>159</v>
      </c>
      <c r="E273" s="200" t="s">
        <v>1</v>
      </c>
      <c r="F273" s="201" t="s">
        <v>1027</v>
      </c>
      <c r="G273" s="13"/>
      <c r="H273" s="202">
        <v>9.4000000000000004</v>
      </c>
      <c r="I273" s="203"/>
      <c r="J273" s="13"/>
      <c r="K273" s="13"/>
      <c r="L273" s="198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159</v>
      </c>
      <c r="AU273" s="200" t="s">
        <v>87</v>
      </c>
      <c r="AV273" s="13" t="s">
        <v>87</v>
      </c>
      <c r="AW273" s="13" t="s">
        <v>33</v>
      </c>
      <c r="AX273" s="13" t="s">
        <v>85</v>
      </c>
      <c r="AY273" s="200" t="s">
        <v>148</v>
      </c>
    </row>
    <row r="274" s="2" customFormat="1" ht="24.15" customHeight="1">
      <c r="A274" s="38"/>
      <c r="B274" s="179"/>
      <c r="C274" s="180" t="s">
        <v>510</v>
      </c>
      <c r="D274" s="180" t="s">
        <v>150</v>
      </c>
      <c r="E274" s="181" t="s">
        <v>730</v>
      </c>
      <c r="F274" s="182" t="s">
        <v>731</v>
      </c>
      <c r="G274" s="183" t="s">
        <v>183</v>
      </c>
      <c r="H274" s="184">
        <v>9.4000000000000004</v>
      </c>
      <c r="I274" s="185"/>
      <c r="J274" s="186">
        <f>ROUND(I274*H274,2)</f>
        <v>0</v>
      </c>
      <c r="K274" s="182" t="s">
        <v>154</v>
      </c>
      <c r="L274" s="39"/>
      <c r="M274" s="187" t="s">
        <v>1</v>
      </c>
      <c r="N274" s="188" t="s">
        <v>43</v>
      </c>
      <c r="O274" s="77"/>
      <c r="P274" s="189">
        <f>O274*H274</f>
        <v>0</v>
      </c>
      <c r="Q274" s="189">
        <v>0</v>
      </c>
      <c r="R274" s="189">
        <f>Q274*H274</f>
        <v>0</v>
      </c>
      <c r="S274" s="189">
        <v>0</v>
      </c>
      <c r="T274" s="19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1" t="s">
        <v>155</v>
      </c>
      <c r="AT274" s="191" t="s">
        <v>150</v>
      </c>
      <c r="AU274" s="191" t="s">
        <v>87</v>
      </c>
      <c r="AY274" s="19" t="s">
        <v>148</v>
      </c>
      <c r="BE274" s="192">
        <f>IF(N274="základní",J274,0)</f>
        <v>0</v>
      </c>
      <c r="BF274" s="192">
        <f>IF(N274="snížená",J274,0)</f>
        <v>0</v>
      </c>
      <c r="BG274" s="192">
        <f>IF(N274="zákl. přenesená",J274,0)</f>
        <v>0</v>
      </c>
      <c r="BH274" s="192">
        <f>IF(N274="sníž. přenesená",J274,0)</f>
        <v>0</v>
      </c>
      <c r="BI274" s="192">
        <f>IF(N274="nulová",J274,0)</f>
        <v>0</v>
      </c>
      <c r="BJ274" s="19" t="s">
        <v>85</v>
      </c>
      <c r="BK274" s="192">
        <f>ROUND(I274*H274,2)</f>
        <v>0</v>
      </c>
      <c r="BL274" s="19" t="s">
        <v>155</v>
      </c>
      <c r="BM274" s="191" t="s">
        <v>1028</v>
      </c>
    </row>
    <row r="275" s="2" customFormat="1">
      <c r="A275" s="38"/>
      <c r="B275" s="39"/>
      <c r="C275" s="38"/>
      <c r="D275" s="193" t="s">
        <v>157</v>
      </c>
      <c r="E275" s="38"/>
      <c r="F275" s="194" t="s">
        <v>733</v>
      </c>
      <c r="G275" s="38"/>
      <c r="H275" s="38"/>
      <c r="I275" s="195"/>
      <c r="J275" s="38"/>
      <c r="K275" s="38"/>
      <c r="L275" s="39"/>
      <c r="M275" s="196"/>
      <c r="N275" s="197"/>
      <c r="O275" s="77"/>
      <c r="P275" s="77"/>
      <c r="Q275" s="77"/>
      <c r="R275" s="77"/>
      <c r="S275" s="77"/>
      <c r="T275" s="7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9" t="s">
        <v>157</v>
      </c>
      <c r="AU275" s="19" t="s">
        <v>87</v>
      </c>
    </row>
    <row r="276" s="13" customFormat="1">
      <c r="A276" s="13"/>
      <c r="B276" s="198"/>
      <c r="C276" s="13"/>
      <c r="D276" s="199" t="s">
        <v>159</v>
      </c>
      <c r="E276" s="200" t="s">
        <v>1</v>
      </c>
      <c r="F276" s="201" t="s">
        <v>1027</v>
      </c>
      <c r="G276" s="13"/>
      <c r="H276" s="202">
        <v>9.4000000000000004</v>
      </c>
      <c r="I276" s="203"/>
      <c r="J276" s="13"/>
      <c r="K276" s="13"/>
      <c r="L276" s="198"/>
      <c r="M276" s="204"/>
      <c r="N276" s="205"/>
      <c r="O276" s="205"/>
      <c r="P276" s="205"/>
      <c r="Q276" s="205"/>
      <c r="R276" s="205"/>
      <c r="S276" s="205"/>
      <c r="T276" s="206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00" t="s">
        <v>159</v>
      </c>
      <c r="AU276" s="200" t="s">
        <v>87</v>
      </c>
      <c r="AV276" s="13" t="s">
        <v>87</v>
      </c>
      <c r="AW276" s="13" t="s">
        <v>33</v>
      </c>
      <c r="AX276" s="13" t="s">
        <v>85</v>
      </c>
      <c r="AY276" s="200" t="s">
        <v>148</v>
      </c>
    </row>
    <row r="277" s="2" customFormat="1" ht="24.15" customHeight="1">
      <c r="A277" s="38"/>
      <c r="B277" s="179"/>
      <c r="C277" s="180" t="s">
        <v>514</v>
      </c>
      <c r="D277" s="180" t="s">
        <v>150</v>
      </c>
      <c r="E277" s="181" t="s">
        <v>1029</v>
      </c>
      <c r="F277" s="182" t="s">
        <v>1030</v>
      </c>
      <c r="G277" s="183" t="s">
        <v>183</v>
      </c>
      <c r="H277" s="184">
        <v>0.14999999999999999</v>
      </c>
      <c r="I277" s="185"/>
      <c r="J277" s="186">
        <f>ROUND(I277*H277,2)</f>
        <v>0</v>
      </c>
      <c r="K277" s="182" t="s">
        <v>154</v>
      </c>
      <c r="L277" s="39"/>
      <c r="M277" s="187" t="s">
        <v>1</v>
      </c>
      <c r="N277" s="188" t="s">
        <v>43</v>
      </c>
      <c r="O277" s="77"/>
      <c r="P277" s="189">
        <f>O277*H277</f>
        <v>0</v>
      </c>
      <c r="Q277" s="189">
        <v>0.0035999999999999999</v>
      </c>
      <c r="R277" s="189">
        <f>Q277*H277</f>
        <v>0.00054000000000000001</v>
      </c>
      <c r="S277" s="189">
        <v>0.16</v>
      </c>
      <c r="T277" s="190">
        <f>S277*H277</f>
        <v>0.024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1" t="s">
        <v>155</v>
      </c>
      <c r="AT277" s="191" t="s">
        <v>150</v>
      </c>
      <c r="AU277" s="191" t="s">
        <v>87</v>
      </c>
      <c r="AY277" s="19" t="s">
        <v>148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85</v>
      </c>
      <c r="BK277" s="192">
        <f>ROUND(I277*H277,2)</f>
        <v>0</v>
      </c>
      <c r="BL277" s="19" t="s">
        <v>155</v>
      </c>
      <c r="BM277" s="191" t="s">
        <v>1031</v>
      </c>
    </row>
    <row r="278" s="2" customFormat="1">
      <c r="A278" s="38"/>
      <c r="B278" s="39"/>
      <c r="C278" s="38"/>
      <c r="D278" s="193" t="s">
        <v>157</v>
      </c>
      <c r="E278" s="38"/>
      <c r="F278" s="194" t="s">
        <v>1032</v>
      </c>
      <c r="G278" s="38"/>
      <c r="H278" s="38"/>
      <c r="I278" s="195"/>
      <c r="J278" s="38"/>
      <c r="K278" s="38"/>
      <c r="L278" s="39"/>
      <c r="M278" s="196"/>
      <c r="N278" s="197"/>
      <c r="O278" s="77"/>
      <c r="P278" s="77"/>
      <c r="Q278" s="77"/>
      <c r="R278" s="77"/>
      <c r="S278" s="77"/>
      <c r="T278" s="7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9" t="s">
        <v>157</v>
      </c>
      <c r="AU278" s="19" t="s">
        <v>87</v>
      </c>
    </row>
    <row r="279" s="13" customFormat="1">
      <c r="A279" s="13"/>
      <c r="B279" s="198"/>
      <c r="C279" s="13"/>
      <c r="D279" s="199" t="s">
        <v>159</v>
      </c>
      <c r="E279" s="200" t="s">
        <v>1</v>
      </c>
      <c r="F279" s="201" t="s">
        <v>1033</v>
      </c>
      <c r="G279" s="13"/>
      <c r="H279" s="202">
        <v>0.14999999999999999</v>
      </c>
      <c r="I279" s="203"/>
      <c r="J279" s="13"/>
      <c r="K279" s="13"/>
      <c r="L279" s="198"/>
      <c r="M279" s="204"/>
      <c r="N279" s="205"/>
      <c r="O279" s="205"/>
      <c r="P279" s="205"/>
      <c r="Q279" s="205"/>
      <c r="R279" s="205"/>
      <c r="S279" s="205"/>
      <c r="T279" s="206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00" t="s">
        <v>159</v>
      </c>
      <c r="AU279" s="200" t="s">
        <v>87</v>
      </c>
      <c r="AV279" s="13" t="s">
        <v>87</v>
      </c>
      <c r="AW279" s="13" t="s">
        <v>33</v>
      </c>
      <c r="AX279" s="13" t="s">
        <v>85</v>
      </c>
      <c r="AY279" s="200" t="s">
        <v>148</v>
      </c>
    </row>
    <row r="280" s="12" customFormat="1" ht="22.8" customHeight="1">
      <c r="A280" s="12"/>
      <c r="B280" s="166"/>
      <c r="C280" s="12"/>
      <c r="D280" s="167" t="s">
        <v>77</v>
      </c>
      <c r="E280" s="177" t="s">
        <v>734</v>
      </c>
      <c r="F280" s="177" t="s">
        <v>735</v>
      </c>
      <c r="G280" s="12"/>
      <c r="H280" s="12"/>
      <c r="I280" s="169"/>
      <c r="J280" s="178">
        <f>BK280</f>
        <v>0</v>
      </c>
      <c r="K280" s="12"/>
      <c r="L280" s="166"/>
      <c r="M280" s="171"/>
      <c r="N280" s="172"/>
      <c r="O280" s="172"/>
      <c r="P280" s="173">
        <f>SUM(P281:P299)</f>
        <v>0</v>
      </c>
      <c r="Q280" s="172"/>
      <c r="R280" s="173">
        <f>SUM(R281:R299)</f>
        <v>0</v>
      </c>
      <c r="S280" s="172"/>
      <c r="T280" s="174">
        <f>SUM(T281:T299)</f>
        <v>0</v>
      </c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R280" s="167" t="s">
        <v>85</v>
      </c>
      <c r="AT280" s="175" t="s">
        <v>77</v>
      </c>
      <c r="AU280" s="175" t="s">
        <v>85</v>
      </c>
      <c r="AY280" s="167" t="s">
        <v>148</v>
      </c>
      <c r="BK280" s="176">
        <f>SUM(BK281:BK299)</f>
        <v>0</v>
      </c>
    </row>
    <row r="281" s="2" customFormat="1" ht="21.75" customHeight="1">
      <c r="A281" s="38"/>
      <c r="B281" s="179"/>
      <c r="C281" s="180" t="s">
        <v>519</v>
      </c>
      <c r="D281" s="180" t="s">
        <v>150</v>
      </c>
      <c r="E281" s="181" t="s">
        <v>737</v>
      </c>
      <c r="F281" s="182" t="s">
        <v>738</v>
      </c>
      <c r="G281" s="183" t="s">
        <v>273</v>
      </c>
      <c r="H281" s="184">
        <v>3.3170000000000002</v>
      </c>
      <c r="I281" s="185"/>
      <c r="J281" s="186">
        <f>ROUND(I281*H281,2)</f>
        <v>0</v>
      </c>
      <c r="K281" s="182" t="s">
        <v>154</v>
      </c>
      <c r="L281" s="39"/>
      <c r="M281" s="187" t="s">
        <v>1</v>
      </c>
      <c r="N281" s="188" t="s">
        <v>43</v>
      </c>
      <c r="O281" s="77"/>
      <c r="P281" s="189">
        <f>O281*H281</f>
        <v>0</v>
      </c>
      <c r="Q281" s="189">
        <v>0</v>
      </c>
      <c r="R281" s="189">
        <f>Q281*H281</f>
        <v>0</v>
      </c>
      <c r="S281" s="189">
        <v>0</v>
      </c>
      <c r="T281" s="190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91" t="s">
        <v>155</v>
      </c>
      <c r="AT281" s="191" t="s">
        <v>150</v>
      </c>
      <c r="AU281" s="191" t="s">
        <v>87</v>
      </c>
      <c r="AY281" s="19" t="s">
        <v>148</v>
      </c>
      <c r="BE281" s="192">
        <f>IF(N281="základní",J281,0)</f>
        <v>0</v>
      </c>
      <c r="BF281" s="192">
        <f>IF(N281="snížená",J281,0)</f>
        <v>0</v>
      </c>
      <c r="BG281" s="192">
        <f>IF(N281="zákl. přenesená",J281,0)</f>
        <v>0</v>
      </c>
      <c r="BH281" s="192">
        <f>IF(N281="sníž. přenesená",J281,0)</f>
        <v>0</v>
      </c>
      <c r="BI281" s="192">
        <f>IF(N281="nulová",J281,0)</f>
        <v>0</v>
      </c>
      <c r="BJ281" s="19" t="s">
        <v>85</v>
      </c>
      <c r="BK281" s="192">
        <f>ROUND(I281*H281,2)</f>
        <v>0</v>
      </c>
      <c r="BL281" s="19" t="s">
        <v>155</v>
      </c>
      <c r="BM281" s="191" t="s">
        <v>1034</v>
      </c>
    </row>
    <row r="282" s="2" customFormat="1">
      <c r="A282" s="38"/>
      <c r="B282" s="39"/>
      <c r="C282" s="38"/>
      <c r="D282" s="193" t="s">
        <v>157</v>
      </c>
      <c r="E282" s="38"/>
      <c r="F282" s="194" t="s">
        <v>740</v>
      </c>
      <c r="G282" s="38"/>
      <c r="H282" s="38"/>
      <c r="I282" s="195"/>
      <c r="J282" s="38"/>
      <c r="K282" s="38"/>
      <c r="L282" s="39"/>
      <c r="M282" s="196"/>
      <c r="N282" s="197"/>
      <c r="O282" s="77"/>
      <c r="P282" s="77"/>
      <c r="Q282" s="77"/>
      <c r="R282" s="77"/>
      <c r="S282" s="77"/>
      <c r="T282" s="7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9" t="s">
        <v>157</v>
      </c>
      <c r="AU282" s="19" t="s">
        <v>87</v>
      </c>
    </row>
    <row r="283" s="2" customFormat="1" ht="24.15" customHeight="1">
      <c r="A283" s="38"/>
      <c r="B283" s="179"/>
      <c r="C283" s="180" t="s">
        <v>523</v>
      </c>
      <c r="D283" s="180" t="s">
        <v>150</v>
      </c>
      <c r="E283" s="181" t="s">
        <v>742</v>
      </c>
      <c r="F283" s="182" t="s">
        <v>743</v>
      </c>
      <c r="G283" s="183" t="s">
        <v>273</v>
      </c>
      <c r="H283" s="184">
        <v>6.6340000000000003</v>
      </c>
      <c r="I283" s="185"/>
      <c r="J283" s="186">
        <f>ROUND(I283*H283,2)</f>
        <v>0</v>
      </c>
      <c r="K283" s="182" t="s">
        <v>154</v>
      </c>
      <c r="L283" s="39"/>
      <c r="M283" s="187" t="s">
        <v>1</v>
      </c>
      <c r="N283" s="188" t="s">
        <v>43</v>
      </c>
      <c r="O283" s="77"/>
      <c r="P283" s="189">
        <f>O283*H283</f>
        <v>0</v>
      </c>
      <c r="Q283" s="189">
        <v>0</v>
      </c>
      <c r="R283" s="189">
        <f>Q283*H283</f>
        <v>0</v>
      </c>
      <c r="S283" s="189">
        <v>0</v>
      </c>
      <c r="T283" s="190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191" t="s">
        <v>155</v>
      </c>
      <c r="AT283" s="191" t="s">
        <v>150</v>
      </c>
      <c r="AU283" s="191" t="s">
        <v>87</v>
      </c>
      <c r="AY283" s="19" t="s">
        <v>148</v>
      </c>
      <c r="BE283" s="192">
        <f>IF(N283="základní",J283,0)</f>
        <v>0</v>
      </c>
      <c r="BF283" s="192">
        <f>IF(N283="snížená",J283,0)</f>
        <v>0</v>
      </c>
      <c r="BG283" s="192">
        <f>IF(N283="zákl. přenesená",J283,0)</f>
        <v>0</v>
      </c>
      <c r="BH283" s="192">
        <f>IF(N283="sníž. přenesená",J283,0)</f>
        <v>0</v>
      </c>
      <c r="BI283" s="192">
        <f>IF(N283="nulová",J283,0)</f>
        <v>0</v>
      </c>
      <c r="BJ283" s="19" t="s">
        <v>85</v>
      </c>
      <c r="BK283" s="192">
        <f>ROUND(I283*H283,2)</f>
        <v>0</v>
      </c>
      <c r="BL283" s="19" t="s">
        <v>155</v>
      </c>
      <c r="BM283" s="191" t="s">
        <v>1035</v>
      </c>
    </row>
    <row r="284" s="2" customFormat="1">
      <c r="A284" s="38"/>
      <c r="B284" s="39"/>
      <c r="C284" s="38"/>
      <c r="D284" s="193" t="s">
        <v>157</v>
      </c>
      <c r="E284" s="38"/>
      <c r="F284" s="194" t="s">
        <v>745</v>
      </c>
      <c r="G284" s="38"/>
      <c r="H284" s="38"/>
      <c r="I284" s="195"/>
      <c r="J284" s="38"/>
      <c r="K284" s="38"/>
      <c r="L284" s="39"/>
      <c r="M284" s="196"/>
      <c r="N284" s="197"/>
      <c r="O284" s="77"/>
      <c r="P284" s="77"/>
      <c r="Q284" s="77"/>
      <c r="R284" s="77"/>
      <c r="S284" s="77"/>
      <c r="T284" s="7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9" t="s">
        <v>157</v>
      </c>
      <c r="AU284" s="19" t="s">
        <v>87</v>
      </c>
    </row>
    <row r="285" s="13" customFormat="1">
      <c r="A285" s="13"/>
      <c r="B285" s="198"/>
      <c r="C285" s="13"/>
      <c r="D285" s="199" t="s">
        <v>159</v>
      </c>
      <c r="E285" s="13"/>
      <c r="F285" s="201" t="s">
        <v>1036</v>
      </c>
      <c r="G285" s="13"/>
      <c r="H285" s="202">
        <v>6.6340000000000003</v>
      </c>
      <c r="I285" s="203"/>
      <c r="J285" s="13"/>
      <c r="K285" s="13"/>
      <c r="L285" s="198"/>
      <c r="M285" s="204"/>
      <c r="N285" s="205"/>
      <c r="O285" s="205"/>
      <c r="P285" s="205"/>
      <c r="Q285" s="205"/>
      <c r="R285" s="205"/>
      <c r="S285" s="205"/>
      <c r="T285" s="20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00" t="s">
        <v>159</v>
      </c>
      <c r="AU285" s="200" t="s">
        <v>87</v>
      </c>
      <c r="AV285" s="13" t="s">
        <v>87</v>
      </c>
      <c r="AW285" s="13" t="s">
        <v>3</v>
      </c>
      <c r="AX285" s="13" t="s">
        <v>85</v>
      </c>
      <c r="AY285" s="200" t="s">
        <v>148</v>
      </c>
    </row>
    <row r="286" s="2" customFormat="1" ht="24.15" customHeight="1">
      <c r="A286" s="38"/>
      <c r="B286" s="179"/>
      <c r="C286" s="180" t="s">
        <v>528</v>
      </c>
      <c r="D286" s="180" t="s">
        <v>150</v>
      </c>
      <c r="E286" s="181" t="s">
        <v>748</v>
      </c>
      <c r="F286" s="182" t="s">
        <v>749</v>
      </c>
      <c r="G286" s="183" t="s">
        <v>273</v>
      </c>
      <c r="H286" s="184">
        <v>3.3170000000000002</v>
      </c>
      <c r="I286" s="185"/>
      <c r="J286" s="186">
        <f>ROUND(I286*H286,2)</f>
        <v>0</v>
      </c>
      <c r="K286" s="182" t="s">
        <v>154</v>
      </c>
      <c r="L286" s="39"/>
      <c r="M286" s="187" t="s">
        <v>1</v>
      </c>
      <c r="N286" s="188" t="s">
        <v>43</v>
      </c>
      <c r="O286" s="77"/>
      <c r="P286" s="189">
        <f>O286*H286</f>
        <v>0</v>
      </c>
      <c r="Q286" s="189">
        <v>0</v>
      </c>
      <c r="R286" s="189">
        <f>Q286*H286</f>
        <v>0</v>
      </c>
      <c r="S286" s="189">
        <v>0</v>
      </c>
      <c r="T286" s="190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1" t="s">
        <v>155</v>
      </c>
      <c r="AT286" s="191" t="s">
        <v>150</v>
      </c>
      <c r="AU286" s="191" t="s">
        <v>87</v>
      </c>
      <c r="AY286" s="19" t="s">
        <v>148</v>
      </c>
      <c r="BE286" s="192">
        <f>IF(N286="základní",J286,0)</f>
        <v>0</v>
      </c>
      <c r="BF286" s="192">
        <f>IF(N286="snížená",J286,0)</f>
        <v>0</v>
      </c>
      <c r="BG286" s="192">
        <f>IF(N286="zákl. přenesená",J286,0)</f>
        <v>0</v>
      </c>
      <c r="BH286" s="192">
        <f>IF(N286="sníž. přenesená",J286,0)</f>
        <v>0</v>
      </c>
      <c r="BI286" s="192">
        <f>IF(N286="nulová",J286,0)</f>
        <v>0</v>
      </c>
      <c r="BJ286" s="19" t="s">
        <v>85</v>
      </c>
      <c r="BK286" s="192">
        <f>ROUND(I286*H286,2)</f>
        <v>0</v>
      </c>
      <c r="BL286" s="19" t="s">
        <v>155</v>
      </c>
      <c r="BM286" s="191" t="s">
        <v>1037</v>
      </c>
    </row>
    <row r="287" s="2" customFormat="1">
      <c r="A287" s="38"/>
      <c r="B287" s="39"/>
      <c r="C287" s="38"/>
      <c r="D287" s="193" t="s">
        <v>157</v>
      </c>
      <c r="E287" s="38"/>
      <c r="F287" s="194" t="s">
        <v>751</v>
      </c>
      <c r="G287" s="38"/>
      <c r="H287" s="38"/>
      <c r="I287" s="195"/>
      <c r="J287" s="38"/>
      <c r="K287" s="38"/>
      <c r="L287" s="39"/>
      <c r="M287" s="196"/>
      <c r="N287" s="197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157</v>
      </c>
      <c r="AU287" s="19" t="s">
        <v>87</v>
      </c>
    </row>
    <row r="288" s="2" customFormat="1" ht="37.8" customHeight="1">
      <c r="A288" s="38"/>
      <c r="B288" s="179"/>
      <c r="C288" s="180" t="s">
        <v>533</v>
      </c>
      <c r="D288" s="180" t="s">
        <v>150</v>
      </c>
      <c r="E288" s="181" t="s">
        <v>1038</v>
      </c>
      <c r="F288" s="182" t="s">
        <v>1039</v>
      </c>
      <c r="G288" s="183" t="s">
        <v>273</v>
      </c>
      <c r="H288" s="184">
        <v>0.024</v>
      </c>
      <c r="I288" s="185"/>
      <c r="J288" s="186">
        <f>ROUND(I288*H288,2)</f>
        <v>0</v>
      </c>
      <c r="K288" s="182" t="s">
        <v>154</v>
      </c>
      <c r="L288" s="39"/>
      <c r="M288" s="187" t="s">
        <v>1</v>
      </c>
      <c r="N288" s="188" t="s">
        <v>43</v>
      </c>
      <c r="O288" s="77"/>
      <c r="P288" s="189">
        <f>O288*H288</f>
        <v>0</v>
      </c>
      <c r="Q288" s="189">
        <v>0</v>
      </c>
      <c r="R288" s="189">
        <f>Q288*H288</f>
        <v>0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155</v>
      </c>
      <c r="AT288" s="191" t="s">
        <v>150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1040</v>
      </c>
    </row>
    <row r="289" s="2" customFormat="1">
      <c r="A289" s="38"/>
      <c r="B289" s="39"/>
      <c r="C289" s="38"/>
      <c r="D289" s="193" t="s">
        <v>157</v>
      </c>
      <c r="E289" s="38"/>
      <c r="F289" s="194" t="s">
        <v>1041</v>
      </c>
      <c r="G289" s="38"/>
      <c r="H289" s="38"/>
      <c r="I289" s="195"/>
      <c r="J289" s="38"/>
      <c r="K289" s="38"/>
      <c r="L289" s="39"/>
      <c r="M289" s="196"/>
      <c r="N289" s="197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157</v>
      </c>
      <c r="AU289" s="19" t="s">
        <v>87</v>
      </c>
    </row>
    <row r="290" s="13" customFormat="1">
      <c r="A290" s="13"/>
      <c r="B290" s="198"/>
      <c r="C290" s="13"/>
      <c r="D290" s="199" t="s">
        <v>159</v>
      </c>
      <c r="E290" s="200" t="s">
        <v>1</v>
      </c>
      <c r="F290" s="201" t="s">
        <v>1033</v>
      </c>
      <c r="G290" s="13"/>
      <c r="H290" s="202">
        <v>0.14999999999999999</v>
      </c>
      <c r="I290" s="203"/>
      <c r="J290" s="13"/>
      <c r="K290" s="13"/>
      <c r="L290" s="198"/>
      <c r="M290" s="204"/>
      <c r="N290" s="205"/>
      <c r="O290" s="205"/>
      <c r="P290" s="205"/>
      <c r="Q290" s="205"/>
      <c r="R290" s="205"/>
      <c r="S290" s="205"/>
      <c r="T290" s="206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00" t="s">
        <v>159</v>
      </c>
      <c r="AU290" s="200" t="s">
        <v>87</v>
      </c>
      <c r="AV290" s="13" t="s">
        <v>87</v>
      </c>
      <c r="AW290" s="13" t="s">
        <v>33</v>
      </c>
      <c r="AX290" s="13" t="s">
        <v>85</v>
      </c>
      <c r="AY290" s="200" t="s">
        <v>148</v>
      </c>
    </row>
    <row r="291" s="13" customFormat="1">
      <c r="A291" s="13"/>
      <c r="B291" s="198"/>
      <c r="C291" s="13"/>
      <c r="D291" s="199" t="s">
        <v>159</v>
      </c>
      <c r="E291" s="13"/>
      <c r="F291" s="201" t="s">
        <v>1042</v>
      </c>
      <c r="G291" s="13"/>
      <c r="H291" s="202">
        <v>0.024</v>
      </c>
      <c r="I291" s="203"/>
      <c r="J291" s="13"/>
      <c r="K291" s="13"/>
      <c r="L291" s="198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159</v>
      </c>
      <c r="AU291" s="200" t="s">
        <v>87</v>
      </c>
      <c r="AV291" s="13" t="s">
        <v>87</v>
      </c>
      <c r="AW291" s="13" t="s">
        <v>3</v>
      </c>
      <c r="AX291" s="13" t="s">
        <v>85</v>
      </c>
      <c r="AY291" s="200" t="s">
        <v>148</v>
      </c>
    </row>
    <row r="292" s="2" customFormat="1" ht="44.25" customHeight="1">
      <c r="A292" s="38"/>
      <c r="B292" s="179"/>
      <c r="C292" s="180" t="s">
        <v>538</v>
      </c>
      <c r="D292" s="180" t="s">
        <v>150</v>
      </c>
      <c r="E292" s="181" t="s">
        <v>753</v>
      </c>
      <c r="F292" s="182" t="s">
        <v>754</v>
      </c>
      <c r="G292" s="183" t="s">
        <v>273</v>
      </c>
      <c r="H292" s="184">
        <v>1.6279999999999999</v>
      </c>
      <c r="I292" s="185"/>
      <c r="J292" s="186">
        <f>ROUND(I292*H292,2)</f>
        <v>0</v>
      </c>
      <c r="K292" s="182" t="s">
        <v>154</v>
      </c>
      <c r="L292" s="39"/>
      <c r="M292" s="187" t="s">
        <v>1</v>
      </c>
      <c r="N292" s="188" t="s">
        <v>43</v>
      </c>
      <c r="O292" s="77"/>
      <c r="P292" s="189">
        <f>O292*H292</f>
        <v>0</v>
      </c>
      <c r="Q292" s="189">
        <v>0</v>
      </c>
      <c r="R292" s="189">
        <f>Q292*H292</f>
        <v>0</v>
      </c>
      <c r="S292" s="189">
        <v>0</v>
      </c>
      <c r="T292" s="190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191" t="s">
        <v>155</v>
      </c>
      <c r="AT292" s="191" t="s">
        <v>150</v>
      </c>
      <c r="AU292" s="191" t="s">
        <v>87</v>
      </c>
      <c r="AY292" s="19" t="s">
        <v>148</v>
      </c>
      <c r="BE292" s="192">
        <f>IF(N292="základní",J292,0)</f>
        <v>0</v>
      </c>
      <c r="BF292" s="192">
        <f>IF(N292="snížená",J292,0)</f>
        <v>0</v>
      </c>
      <c r="BG292" s="192">
        <f>IF(N292="zákl. přenesená",J292,0)</f>
        <v>0</v>
      </c>
      <c r="BH292" s="192">
        <f>IF(N292="sníž. přenesená",J292,0)</f>
        <v>0</v>
      </c>
      <c r="BI292" s="192">
        <f>IF(N292="nulová",J292,0)</f>
        <v>0</v>
      </c>
      <c r="BJ292" s="19" t="s">
        <v>85</v>
      </c>
      <c r="BK292" s="192">
        <f>ROUND(I292*H292,2)</f>
        <v>0</v>
      </c>
      <c r="BL292" s="19" t="s">
        <v>155</v>
      </c>
      <c r="BM292" s="191" t="s">
        <v>1043</v>
      </c>
    </row>
    <row r="293" s="2" customFormat="1">
      <c r="A293" s="38"/>
      <c r="B293" s="39"/>
      <c r="C293" s="38"/>
      <c r="D293" s="193" t="s">
        <v>157</v>
      </c>
      <c r="E293" s="38"/>
      <c r="F293" s="194" t="s">
        <v>756</v>
      </c>
      <c r="G293" s="38"/>
      <c r="H293" s="38"/>
      <c r="I293" s="195"/>
      <c r="J293" s="38"/>
      <c r="K293" s="38"/>
      <c r="L293" s="39"/>
      <c r="M293" s="196"/>
      <c r="N293" s="197"/>
      <c r="O293" s="77"/>
      <c r="P293" s="77"/>
      <c r="Q293" s="77"/>
      <c r="R293" s="77"/>
      <c r="S293" s="77"/>
      <c r="T293" s="7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9" t="s">
        <v>157</v>
      </c>
      <c r="AU293" s="19" t="s">
        <v>87</v>
      </c>
    </row>
    <row r="294" s="13" customFormat="1">
      <c r="A294" s="13"/>
      <c r="B294" s="198"/>
      <c r="C294" s="13"/>
      <c r="D294" s="199" t="s">
        <v>159</v>
      </c>
      <c r="E294" s="200" t="s">
        <v>1</v>
      </c>
      <c r="F294" s="201" t="s">
        <v>862</v>
      </c>
      <c r="G294" s="13"/>
      <c r="H294" s="202">
        <v>3.7000000000000002</v>
      </c>
      <c r="I294" s="203"/>
      <c r="J294" s="13"/>
      <c r="K294" s="13"/>
      <c r="L294" s="198"/>
      <c r="M294" s="204"/>
      <c r="N294" s="205"/>
      <c r="O294" s="205"/>
      <c r="P294" s="205"/>
      <c r="Q294" s="205"/>
      <c r="R294" s="205"/>
      <c r="S294" s="205"/>
      <c r="T294" s="206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00" t="s">
        <v>159</v>
      </c>
      <c r="AU294" s="200" t="s">
        <v>87</v>
      </c>
      <c r="AV294" s="13" t="s">
        <v>87</v>
      </c>
      <c r="AW294" s="13" t="s">
        <v>33</v>
      </c>
      <c r="AX294" s="13" t="s">
        <v>85</v>
      </c>
      <c r="AY294" s="200" t="s">
        <v>148</v>
      </c>
    </row>
    <row r="295" s="13" customFormat="1">
      <c r="A295" s="13"/>
      <c r="B295" s="198"/>
      <c r="C295" s="13"/>
      <c r="D295" s="199" t="s">
        <v>159</v>
      </c>
      <c r="E295" s="13"/>
      <c r="F295" s="201" t="s">
        <v>1044</v>
      </c>
      <c r="G295" s="13"/>
      <c r="H295" s="202">
        <v>1.6279999999999999</v>
      </c>
      <c r="I295" s="203"/>
      <c r="J295" s="13"/>
      <c r="K295" s="13"/>
      <c r="L295" s="198"/>
      <c r="M295" s="204"/>
      <c r="N295" s="205"/>
      <c r="O295" s="205"/>
      <c r="P295" s="205"/>
      <c r="Q295" s="205"/>
      <c r="R295" s="205"/>
      <c r="S295" s="205"/>
      <c r="T295" s="206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00" t="s">
        <v>159</v>
      </c>
      <c r="AU295" s="200" t="s">
        <v>87</v>
      </c>
      <c r="AV295" s="13" t="s">
        <v>87</v>
      </c>
      <c r="AW295" s="13" t="s">
        <v>3</v>
      </c>
      <c r="AX295" s="13" t="s">
        <v>85</v>
      </c>
      <c r="AY295" s="200" t="s">
        <v>148</v>
      </c>
    </row>
    <row r="296" s="2" customFormat="1" ht="44.25" customHeight="1">
      <c r="A296" s="38"/>
      <c r="B296" s="179"/>
      <c r="C296" s="180" t="s">
        <v>543</v>
      </c>
      <c r="D296" s="180" t="s">
        <v>150</v>
      </c>
      <c r="E296" s="181" t="s">
        <v>759</v>
      </c>
      <c r="F296" s="182" t="s">
        <v>760</v>
      </c>
      <c r="G296" s="183" t="s">
        <v>273</v>
      </c>
      <c r="H296" s="184">
        <v>1.665</v>
      </c>
      <c r="I296" s="185"/>
      <c r="J296" s="186">
        <f>ROUND(I296*H296,2)</f>
        <v>0</v>
      </c>
      <c r="K296" s="182" t="s">
        <v>154</v>
      </c>
      <c r="L296" s="39"/>
      <c r="M296" s="187" t="s">
        <v>1</v>
      </c>
      <c r="N296" s="188" t="s">
        <v>43</v>
      </c>
      <c r="O296" s="77"/>
      <c r="P296" s="189">
        <f>O296*H296</f>
        <v>0</v>
      </c>
      <c r="Q296" s="189">
        <v>0</v>
      </c>
      <c r="R296" s="189">
        <f>Q296*H296</f>
        <v>0</v>
      </c>
      <c r="S296" s="189">
        <v>0</v>
      </c>
      <c r="T296" s="190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1" t="s">
        <v>155</v>
      </c>
      <c r="AT296" s="191" t="s">
        <v>150</v>
      </c>
      <c r="AU296" s="191" t="s">
        <v>87</v>
      </c>
      <c r="AY296" s="19" t="s">
        <v>148</v>
      </c>
      <c r="BE296" s="192">
        <f>IF(N296="základní",J296,0)</f>
        <v>0</v>
      </c>
      <c r="BF296" s="192">
        <f>IF(N296="snížená",J296,0)</f>
        <v>0</v>
      </c>
      <c r="BG296" s="192">
        <f>IF(N296="zákl. přenesená",J296,0)</f>
        <v>0</v>
      </c>
      <c r="BH296" s="192">
        <f>IF(N296="sníž. přenesená",J296,0)</f>
        <v>0</v>
      </c>
      <c r="BI296" s="192">
        <f>IF(N296="nulová",J296,0)</f>
        <v>0</v>
      </c>
      <c r="BJ296" s="19" t="s">
        <v>85</v>
      </c>
      <c r="BK296" s="192">
        <f>ROUND(I296*H296,2)</f>
        <v>0</v>
      </c>
      <c r="BL296" s="19" t="s">
        <v>155</v>
      </c>
      <c r="BM296" s="191" t="s">
        <v>1045</v>
      </c>
    </row>
    <row r="297" s="2" customFormat="1">
      <c r="A297" s="38"/>
      <c r="B297" s="39"/>
      <c r="C297" s="38"/>
      <c r="D297" s="193" t="s">
        <v>157</v>
      </c>
      <c r="E297" s="38"/>
      <c r="F297" s="194" t="s">
        <v>762</v>
      </c>
      <c r="G297" s="38"/>
      <c r="H297" s="38"/>
      <c r="I297" s="195"/>
      <c r="J297" s="38"/>
      <c r="K297" s="38"/>
      <c r="L297" s="39"/>
      <c r="M297" s="196"/>
      <c r="N297" s="197"/>
      <c r="O297" s="77"/>
      <c r="P297" s="77"/>
      <c r="Q297" s="77"/>
      <c r="R297" s="77"/>
      <c r="S297" s="77"/>
      <c r="T297" s="7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9" t="s">
        <v>157</v>
      </c>
      <c r="AU297" s="19" t="s">
        <v>87</v>
      </c>
    </row>
    <row r="298" s="13" customFormat="1">
      <c r="A298" s="13"/>
      <c r="B298" s="198"/>
      <c r="C298" s="13"/>
      <c r="D298" s="199" t="s">
        <v>159</v>
      </c>
      <c r="E298" s="200" t="s">
        <v>1</v>
      </c>
      <c r="F298" s="201" t="s">
        <v>862</v>
      </c>
      <c r="G298" s="13"/>
      <c r="H298" s="202">
        <v>3.7000000000000002</v>
      </c>
      <c r="I298" s="203"/>
      <c r="J298" s="13"/>
      <c r="K298" s="13"/>
      <c r="L298" s="198"/>
      <c r="M298" s="204"/>
      <c r="N298" s="205"/>
      <c r="O298" s="205"/>
      <c r="P298" s="205"/>
      <c r="Q298" s="205"/>
      <c r="R298" s="205"/>
      <c r="S298" s="205"/>
      <c r="T298" s="206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00" t="s">
        <v>159</v>
      </c>
      <c r="AU298" s="200" t="s">
        <v>87</v>
      </c>
      <c r="AV298" s="13" t="s">
        <v>87</v>
      </c>
      <c r="AW298" s="13" t="s">
        <v>33</v>
      </c>
      <c r="AX298" s="13" t="s">
        <v>85</v>
      </c>
      <c r="AY298" s="200" t="s">
        <v>148</v>
      </c>
    </row>
    <row r="299" s="13" customFormat="1">
      <c r="A299" s="13"/>
      <c r="B299" s="198"/>
      <c r="C299" s="13"/>
      <c r="D299" s="199" t="s">
        <v>159</v>
      </c>
      <c r="E299" s="13"/>
      <c r="F299" s="201" t="s">
        <v>1046</v>
      </c>
      <c r="G299" s="13"/>
      <c r="H299" s="202">
        <v>1.665</v>
      </c>
      <c r="I299" s="203"/>
      <c r="J299" s="13"/>
      <c r="K299" s="13"/>
      <c r="L299" s="198"/>
      <c r="M299" s="204"/>
      <c r="N299" s="205"/>
      <c r="O299" s="205"/>
      <c r="P299" s="205"/>
      <c r="Q299" s="205"/>
      <c r="R299" s="205"/>
      <c r="S299" s="205"/>
      <c r="T299" s="206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00" t="s">
        <v>159</v>
      </c>
      <c r="AU299" s="200" t="s">
        <v>87</v>
      </c>
      <c r="AV299" s="13" t="s">
        <v>87</v>
      </c>
      <c r="AW299" s="13" t="s">
        <v>3</v>
      </c>
      <c r="AX299" s="13" t="s">
        <v>85</v>
      </c>
      <c r="AY299" s="200" t="s">
        <v>148</v>
      </c>
    </row>
    <row r="300" s="12" customFormat="1" ht="22.8" customHeight="1">
      <c r="A300" s="12"/>
      <c r="B300" s="166"/>
      <c r="C300" s="12"/>
      <c r="D300" s="167" t="s">
        <v>77</v>
      </c>
      <c r="E300" s="177" t="s">
        <v>764</v>
      </c>
      <c r="F300" s="177" t="s">
        <v>765</v>
      </c>
      <c r="G300" s="12"/>
      <c r="H300" s="12"/>
      <c r="I300" s="169"/>
      <c r="J300" s="178">
        <f>BK300</f>
        <v>0</v>
      </c>
      <c r="K300" s="12"/>
      <c r="L300" s="166"/>
      <c r="M300" s="171"/>
      <c r="N300" s="172"/>
      <c r="O300" s="172"/>
      <c r="P300" s="173">
        <f>SUM(P301:P302)</f>
        <v>0</v>
      </c>
      <c r="Q300" s="172"/>
      <c r="R300" s="173">
        <f>SUM(R301:R302)</f>
        <v>0</v>
      </c>
      <c r="S300" s="172"/>
      <c r="T300" s="174">
        <f>SUM(T301:T302)</f>
        <v>0</v>
      </c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R300" s="167" t="s">
        <v>85</v>
      </c>
      <c r="AT300" s="175" t="s">
        <v>77</v>
      </c>
      <c r="AU300" s="175" t="s">
        <v>85</v>
      </c>
      <c r="AY300" s="167" t="s">
        <v>148</v>
      </c>
      <c r="BK300" s="176">
        <f>SUM(BK301:BK302)</f>
        <v>0</v>
      </c>
    </row>
    <row r="301" s="2" customFormat="1" ht="24.15" customHeight="1">
      <c r="A301" s="38"/>
      <c r="B301" s="179"/>
      <c r="C301" s="180" t="s">
        <v>548</v>
      </c>
      <c r="D301" s="180" t="s">
        <v>150</v>
      </c>
      <c r="E301" s="181" t="s">
        <v>767</v>
      </c>
      <c r="F301" s="182" t="s">
        <v>768</v>
      </c>
      <c r="G301" s="183" t="s">
        <v>273</v>
      </c>
      <c r="H301" s="184">
        <v>18.515999999999998</v>
      </c>
      <c r="I301" s="185"/>
      <c r="J301" s="186">
        <f>ROUND(I301*H301,2)</f>
        <v>0</v>
      </c>
      <c r="K301" s="182" t="s">
        <v>154</v>
      </c>
      <c r="L301" s="39"/>
      <c r="M301" s="187" t="s">
        <v>1</v>
      </c>
      <c r="N301" s="188" t="s">
        <v>43</v>
      </c>
      <c r="O301" s="77"/>
      <c r="P301" s="189">
        <f>O301*H301</f>
        <v>0</v>
      </c>
      <c r="Q301" s="189">
        <v>0</v>
      </c>
      <c r="R301" s="189">
        <f>Q301*H301</f>
        <v>0</v>
      </c>
      <c r="S301" s="189">
        <v>0</v>
      </c>
      <c r="T301" s="190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191" t="s">
        <v>155</v>
      </c>
      <c r="AT301" s="191" t="s">
        <v>150</v>
      </c>
      <c r="AU301" s="191" t="s">
        <v>87</v>
      </c>
      <c r="AY301" s="19" t="s">
        <v>148</v>
      </c>
      <c r="BE301" s="192">
        <f>IF(N301="základní",J301,0)</f>
        <v>0</v>
      </c>
      <c r="BF301" s="192">
        <f>IF(N301="snížená",J301,0)</f>
        <v>0</v>
      </c>
      <c r="BG301" s="192">
        <f>IF(N301="zákl. přenesená",J301,0)</f>
        <v>0</v>
      </c>
      <c r="BH301" s="192">
        <f>IF(N301="sníž. přenesená",J301,0)</f>
        <v>0</v>
      </c>
      <c r="BI301" s="192">
        <f>IF(N301="nulová",J301,0)</f>
        <v>0</v>
      </c>
      <c r="BJ301" s="19" t="s">
        <v>85</v>
      </c>
      <c r="BK301" s="192">
        <f>ROUND(I301*H301,2)</f>
        <v>0</v>
      </c>
      <c r="BL301" s="19" t="s">
        <v>155</v>
      </c>
      <c r="BM301" s="191" t="s">
        <v>1047</v>
      </c>
    </row>
    <row r="302" s="2" customFormat="1">
      <c r="A302" s="38"/>
      <c r="B302" s="39"/>
      <c r="C302" s="38"/>
      <c r="D302" s="193" t="s">
        <v>157</v>
      </c>
      <c r="E302" s="38"/>
      <c r="F302" s="194" t="s">
        <v>770</v>
      </c>
      <c r="G302" s="38"/>
      <c r="H302" s="38"/>
      <c r="I302" s="195"/>
      <c r="J302" s="38"/>
      <c r="K302" s="38"/>
      <c r="L302" s="39"/>
      <c r="M302" s="233"/>
      <c r="N302" s="234"/>
      <c r="O302" s="235"/>
      <c r="P302" s="235"/>
      <c r="Q302" s="235"/>
      <c r="R302" s="235"/>
      <c r="S302" s="235"/>
      <c r="T302" s="236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9" t="s">
        <v>157</v>
      </c>
      <c r="AU302" s="19" t="s">
        <v>87</v>
      </c>
    </row>
    <row r="303" s="2" customFormat="1" ht="6.96" customHeight="1">
      <c r="A303" s="38"/>
      <c r="B303" s="60"/>
      <c r="C303" s="61"/>
      <c r="D303" s="61"/>
      <c r="E303" s="61"/>
      <c r="F303" s="61"/>
      <c r="G303" s="61"/>
      <c r="H303" s="61"/>
      <c r="I303" s="61"/>
      <c r="J303" s="61"/>
      <c r="K303" s="61"/>
      <c r="L303" s="39"/>
      <c r="M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</row>
  </sheetData>
  <autoFilter ref="C124:K302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29" r:id="rId1" display="https://podminky.urs.cz/item/CS_URS_2025_02/113107323"/>
    <hyperlink ref="F132" r:id="rId2" display="https://podminky.urs.cz/item/CS_URS_2025_02/113107344"/>
    <hyperlink ref="F134" r:id="rId3" display="https://podminky.urs.cz/item/CS_URS_2025_02/115101201"/>
    <hyperlink ref="F136" r:id="rId4" display="https://podminky.urs.cz/item/CS_URS_2025_02/115101301"/>
    <hyperlink ref="F138" r:id="rId5" display="https://podminky.urs.cz/item/CS_URS_2025_02/119003131"/>
    <hyperlink ref="F141" r:id="rId6" display="https://podminky.urs.cz/item/CS_URS_2025_02/119003132"/>
    <hyperlink ref="F143" r:id="rId7" display="https://podminky.urs.cz/item/CS_URS_2025_02/119003215"/>
    <hyperlink ref="F145" r:id="rId8" display="https://podminky.urs.cz/item/CS_URS_2025_02/119003216"/>
    <hyperlink ref="F147" r:id="rId9" display="https://podminky.urs.cz/item/CS_URS_2025_02/121151113"/>
    <hyperlink ref="F150" r:id="rId10" display="https://podminky.urs.cz/item/CS_URS_2025_02/132254204"/>
    <hyperlink ref="F153" r:id="rId11" display="https://podminky.urs.cz/item/CS_URS_2025_02/151101102"/>
    <hyperlink ref="F156" r:id="rId12" display="https://podminky.urs.cz/item/CS_URS_2025_02/151101112"/>
    <hyperlink ref="F158" r:id="rId13" display="https://podminky.urs.cz/item/CS_URS_2025_02/162751117"/>
    <hyperlink ref="F165" r:id="rId14" display="https://podminky.urs.cz/item/CS_URS_2025_02/167151111"/>
    <hyperlink ref="F167" r:id="rId15" display="https://podminky.urs.cz/item/CS_URS_2025_02/171201231"/>
    <hyperlink ref="F170" r:id="rId16" display="https://podminky.urs.cz/item/CS_URS_2025_02/174151101"/>
    <hyperlink ref="F183" r:id="rId17" display="https://podminky.urs.cz/item/CS_URS_2025_02/175151101"/>
    <hyperlink ref="F188" r:id="rId18" display="https://podminky.urs.cz/item/CS_URS_2025_02/181351103"/>
    <hyperlink ref="F190" r:id="rId19" display="https://podminky.urs.cz/item/CS_URS_2025_02/181411131"/>
    <hyperlink ref="F194" r:id="rId20" display="https://podminky.urs.cz/item/CS_URS_2025_02/181951111"/>
    <hyperlink ref="F196" r:id="rId21" display="https://podminky.urs.cz/item/CS_URS_2025_02/181951112"/>
    <hyperlink ref="F198" r:id="rId22" display="https://podminky.urs.cz/item/CS_URS_2025_02/185803111"/>
    <hyperlink ref="F200" r:id="rId23" display="https://podminky.urs.cz/item/CS_URS_2025_02/185804312"/>
    <hyperlink ref="F204" r:id="rId24" display="https://podminky.urs.cz/item/CS_URS_2025_02/451573111"/>
    <hyperlink ref="F207" r:id="rId25" display="https://podminky.urs.cz/item/CS_URS_2025_02/452112111"/>
    <hyperlink ref="F213" r:id="rId26" display="https://podminky.urs.cz/item/CS_URS_2025_02/452112121"/>
    <hyperlink ref="F216" r:id="rId27" display="https://podminky.urs.cz/item/CS_URS_2025_02/452311121"/>
    <hyperlink ref="F220" r:id="rId28" display="https://podminky.urs.cz/item/CS_URS_2025_02/564871016"/>
    <hyperlink ref="F223" r:id="rId29" display="https://podminky.urs.cz/item/CS_URS_2025_02/565175011"/>
    <hyperlink ref="F225" r:id="rId30" display="https://podminky.urs.cz/item/CS_URS_2025_02/573111111"/>
    <hyperlink ref="F227" r:id="rId31" display="https://podminky.urs.cz/item/CS_URS_2025_02/573211107"/>
    <hyperlink ref="F229" r:id="rId32" display="https://podminky.urs.cz/item/CS_URS_2025_02/577144111"/>
    <hyperlink ref="F231" r:id="rId33" display="https://podminky.urs.cz/item/CS_URS_2025_02/577145111"/>
    <hyperlink ref="F234" r:id="rId34" display="https://podminky.urs.cz/item/CS_URS_2025_02/617633112"/>
    <hyperlink ref="F237" r:id="rId35" display="https://podminky.urs.cz/item/CS_URS_2025_02/627633112"/>
    <hyperlink ref="F241" r:id="rId36" display="https://podminky.urs.cz/item/CS_URS_2025_02/871363123"/>
    <hyperlink ref="F245" r:id="rId37" display="https://podminky.urs.cz/item/CS_URS_2025_02/877360340"/>
    <hyperlink ref="F248" r:id="rId38" display="https://podminky.urs.cz/item/CS_URS_2025_02/892372111"/>
    <hyperlink ref="F250" r:id="rId39" display="https://podminky.urs.cz/item/CS_URS_2025_02/892381111"/>
    <hyperlink ref="F252" r:id="rId40" display="https://podminky.urs.cz/item/CS_URS_2025_02/894410100"/>
    <hyperlink ref="F256" r:id="rId41" display="https://podminky.urs.cz/item/CS_URS_2025_02/894410211"/>
    <hyperlink ref="F259" r:id="rId42" display="https://podminky.urs.cz/item/CS_URS_2025_02/894410212"/>
    <hyperlink ref="F262" r:id="rId43" display="https://podminky.urs.cz/item/CS_URS_2025_02/894410213"/>
    <hyperlink ref="F265" r:id="rId44" display="https://podminky.urs.cz/item/CS_URS_2025_02/894410232"/>
    <hyperlink ref="F268" r:id="rId45" display="https://podminky.urs.cz/item/CS_URS_2025_02/899104112"/>
    <hyperlink ref="F272" r:id="rId46" display="https://podminky.urs.cz/item/CS_URS_2025_02/919732211"/>
    <hyperlink ref="F275" r:id="rId47" display="https://podminky.urs.cz/item/CS_URS_2025_02/919735113"/>
    <hyperlink ref="F278" r:id="rId48" display="https://podminky.urs.cz/item/CS_URS_2025_02/977151128"/>
    <hyperlink ref="F282" r:id="rId49" display="https://podminky.urs.cz/item/CS_URS_2025_02/997221551"/>
    <hyperlink ref="F284" r:id="rId50" display="https://podminky.urs.cz/item/CS_URS_2025_02/997221559"/>
    <hyperlink ref="F287" r:id="rId51" display="https://podminky.urs.cz/item/CS_URS_2025_02/997221611"/>
    <hyperlink ref="F289" r:id="rId52" display="https://podminky.urs.cz/item/CS_URS_2025_02/997221861"/>
    <hyperlink ref="F293" r:id="rId53" display="https://podminky.urs.cz/item/CS_URS_2025_02/997221873"/>
    <hyperlink ref="F297" r:id="rId54" display="https://podminky.urs.cz/item/CS_URS_2025_02/997221875"/>
    <hyperlink ref="F302" r:id="rId55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6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99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1048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ROUND(J127,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ROUND((SUM(BE127:BE329)),  2)</f>
        <v>0</v>
      </c>
      <c r="G33" s="38"/>
      <c r="H33" s="38"/>
      <c r="I33" s="136">
        <v>0.20999999999999999</v>
      </c>
      <c r="J33" s="135">
        <f>ROUND(((SUM(BE127:BE329))*I33),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ROUND((SUM(BF127:BF329)),  2)</f>
        <v>0</v>
      </c>
      <c r="G34" s="38"/>
      <c r="H34" s="38"/>
      <c r="I34" s="136">
        <v>0.12</v>
      </c>
      <c r="J34" s="135">
        <f>ROUND(((SUM(BF127:BF329))*I34),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ROUND((SUM(BG127:BG329)),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ROUND((SUM(BH127:BH329)),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ROUND((SUM(BI127:BI329)),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D.3 - ČSOV Petrovice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J127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J128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J129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126</v>
      </c>
      <c r="E99" s="154"/>
      <c r="F99" s="154"/>
      <c r="G99" s="154"/>
      <c r="H99" s="154"/>
      <c r="I99" s="154"/>
      <c r="J99" s="155">
        <f>J225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J249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128</v>
      </c>
      <c r="E101" s="154"/>
      <c r="F101" s="154"/>
      <c r="G101" s="154"/>
      <c r="H101" s="154"/>
      <c r="I101" s="154"/>
      <c r="J101" s="155">
        <f>J259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J270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J302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J307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J319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48"/>
      <c r="C106" s="9"/>
      <c r="D106" s="149" t="s">
        <v>1049</v>
      </c>
      <c r="E106" s="150"/>
      <c r="F106" s="150"/>
      <c r="G106" s="150"/>
      <c r="H106" s="150"/>
      <c r="I106" s="150"/>
      <c r="J106" s="151">
        <f>J322</f>
        <v>0</v>
      </c>
      <c r="K106" s="9"/>
      <c r="L106" s="148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52"/>
      <c r="C107" s="10"/>
      <c r="D107" s="153" t="s">
        <v>1050</v>
      </c>
      <c r="E107" s="154"/>
      <c r="F107" s="154"/>
      <c r="G107" s="154"/>
      <c r="H107" s="154"/>
      <c r="I107" s="154"/>
      <c r="J107" s="155">
        <f>J323</f>
        <v>0</v>
      </c>
      <c r="K107" s="10"/>
      <c r="L107" s="15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133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29" t="str">
        <f>E7</f>
        <v>Vodohospodářská infrastruktura v obci Petrovice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117</v>
      </c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6.5" customHeight="1">
      <c r="A119" s="38"/>
      <c r="B119" s="39"/>
      <c r="C119" s="38"/>
      <c r="D119" s="38"/>
      <c r="E119" s="67" t="str">
        <f>E9</f>
        <v>D.3 - ČSOV Petrovice</v>
      </c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20</v>
      </c>
      <c r="D121" s="38"/>
      <c r="E121" s="38"/>
      <c r="F121" s="27" t="str">
        <f>F12</f>
        <v>Petrovice u Domažlic</v>
      </c>
      <c r="G121" s="38"/>
      <c r="H121" s="38"/>
      <c r="I121" s="32" t="s">
        <v>22</v>
      </c>
      <c r="J121" s="69" t="str">
        <f>IF(J12="","",J12)</f>
        <v>3. 11. 2025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38"/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40.05" customHeight="1">
      <c r="A123" s="38"/>
      <c r="B123" s="39"/>
      <c r="C123" s="32" t="s">
        <v>24</v>
      </c>
      <c r="D123" s="38"/>
      <c r="E123" s="38"/>
      <c r="F123" s="27" t="str">
        <f>E15</f>
        <v>Obec Újezd, Domažlice</v>
      </c>
      <c r="G123" s="38"/>
      <c r="H123" s="38"/>
      <c r="I123" s="32" t="s">
        <v>30</v>
      </c>
      <c r="J123" s="36" t="str">
        <f>E21</f>
        <v>INGVAMA inženýrská a projektová spol. s r.o.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5.15" customHeight="1">
      <c r="A124" s="38"/>
      <c r="B124" s="39"/>
      <c r="C124" s="32" t="s">
        <v>28</v>
      </c>
      <c r="D124" s="38"/>
      <c r="E124" s="38"/>
      <c r="F124" s="27" t="str">
        <f>IF(E18="","",E18)</f>
        <v>Vyplň údaj</v>
      </c>
      <c r="G124" s="38"/>
      <c r="H124" s="38"/>
      <c r="I124" s="32" t="s">
        <v>34</v>
      </c>
      <c r="J124" s="36" t="str">
        <f>E24</f>
        <v>Jitka Heřmanová</v>
      </c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0.32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11" customFormat="1" ht="29.28" customHeight="1">
      <c r="A126" s="156"/>
      <c r="B126" s="157"/>
      <c r="C126" s="158" t="s">
        <v>134</v>
      </c>
      <c r="D126" s="159" t="s">
        <v>63</v>
      </c>
      <c r="E126" s="159" t="s">
        <v>59</v>
      </c>
      <c r="F126" s="159" t="s">
        <v>60</v>
      </c>
      <c r="G126" s="159" t="s">
        <v>135</v>
      </c>
      <c r="H126" s="159" t="s">
        <v>136</v>
      </c>
      <c r="I126" s="159" t="s">
        <v>137</v>
      </c>
      <c r="J126" s="159" t="s">
        <v>121</v>
      </c>
      <c r="K126" s="160" t="s">
        <v>138</v>
      </c>
      <c r="L126" s="161"/>
      <c r="M126" s="86" t="s">
        <v>1</v>
      </c>
      <c r="N126" s="87" t="s">
        <v>42</v>
      </c>
      <c r="O126" s="87" t="s">
        <v>139</v>
      </c>
      <c r="P126" s="87" t="s">
        <v>140</v>
      </c>
      <c r="Q126" s="87" t="s">
        <v>141</v>
      </c>
      <c r="R126" s="87" t="s">
        <v>142</v>
      </c>
      <c r="S126" s="87" t="s">
        <v>143</v>
      </c>
      <c r="T126" s="88" t="s">
        <v>144</v>
      </c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  <c r="AE126" s="156"/>
    </row>
    <row r="127" s="2" customFormat="1" ht="22.8" customHeight="1">
      <c r="A127" s="38"/>
      <c r="B127" s="39"/>
      <c r="C127" s="93" t="s">
        <v>145</v>
      </c>
      <c r="D127" s="38"/>
      <c r="E127" s="38"/>
      <c r="F127" s="38"/>
      <c r="G127" s="38"/>
      <c r="H127" s="38"/>
      <c r="I127" s="38"/>
      <c r="J127" s="162">
        <f>BK127</f>
        <v>0</v>
      </c>
      <c r="K127" s="38"/>
      <c r="L127" s="39"/>
      <c r="M127" s="89"/>
      <c r="N127" s="73"/>
      <c r="O127" s="90"/>
      <c r="P127" s="163">
        <f>P128+P322</f>
        <v>0</v>
      </c>
      <c r="Q127" s="90"/>
      <c r="R127" s="163">
        <f>R128+R322</f>
        <v>13.452809699999998</v>
      </c>
      <c r="S127" s="90"/>
      <c r="T127" s="164">
        <f>T128+T322</f>
        <v>1.452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9" t="s">
        <v>77</v>
      </c>
      <c r="AU127" s="19" t="s">
        <v>123</v>
      </c>
      <c r="BK127" s="165">
        <f>BK128+BK322</f>
        <v>0</v>
      </c>
    </row>
    <row r="128" s="12" customFormat="1" ht="25.92" customHeight="1">
      <c r="A128" s="12"/>
      <c r="B128" s="166"/>
      <c r="C128" s="12"/>
      <c r="D128" s="167" t="s">
        <v>77</v>
      </c>
      <c r="E128" s="168" t="s">
        <v>146</v>
      </c>
      <c r="F128" s="168" t="s">
        <v>147</v>
      </c>
      <c r="G128" s="12"/>
      <c r="H128" s="12"/>
      <c r="I128" s="169"/>
      <c r="J128" s="170">
        <f>BK128</f>
        <v>0</v>
      </c>
      <c r="K128" s="12"/>
      <c r="L128" s="166"/>
      <c r="M128" s="171"/>
      <c r="N128" s="172"/>
      <c r="O128" s="172"/>
      <c r="P128" s="173">
        <f>P129+P225+P249+P259+P270+P302+P307+P319</f>
        <v>0</v>
      </c>
      <c r="Q128" s="172"/>
      <c r="R128" s="173">
        <f>R129+R225+R249+R259+R270+R302+R307+R319</f>
        <v>13.448959699999998</v>
      </c>
      <c r="S128" s="172"/>
      <c r="T128" s="174">
        <f>T129+T225+T249+T259+T270+T302+T307+T319</f>
        <v>1.452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67" t="s">
        <v>85</v>
      </c>
      <c r="AT128" s="175" t="s">
        <v>77</v>
      </c>
      <c r="AU128" s="175" t="s">
        <v>78</v>
      </c>
      <c r="AY128" s="167" t="s">
        <v>148</v>
      </c>
      <c r="BK128" s="176">
        <f>BK129+BK225+BK249+BK259+BK270+BK302+BK307+BK319</f>
        <v>0</v>
      </c>
    </row>
    <row r="129" s="12" customFormat="1" ht="22.8" customHeight="1">
      <c r="A129" s="12"/>
      <c r="B129" s="166"/>
      <c r="C129" s="12"/>
      <c r="D129" s="167" t="s">
        <v>77</v>
      </c>
      <c r="E129" s="177" t="s">
        <v>85</v>
      </c>
      <c r="F129" s="177" t="s">
        <v>149</v>
      </c>
      <c r="G129" s="12"/>
      <c r="H129" s="12"/>
      <c r="I129" s="169"/>
      <c r="J129" s="178">
        <f>BK129</f>
        <v>0</v>
      </c>
      <c r="K129" s="12"/>
      <c r="L129" s="166"/>
      <c r="M129" s="171"/>
      <c r="N129" s="172"/>
      <c r="O129" s="172"/>
      <c r="P129" s="173">
        <f>SUM(P130:P224)</f>
        <v>0</v>
      </c>
      <c r="Q129" s="172"/>
      <c r="R129" s="173">
        <f>SUM(R130:R224)</f>
        <v>0.063599200000000009</v>
      </c>
      <c r="S129" s="172"/>
      <c r="T129" s="174">
        <f>SUM(T130:T224)</f>
        <v>1.452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167" t="s">
        <v>85</v>
      </c>
      <c r="AT129" s="175" t="s">
        <v>77</v>
      </c>
      <c r="AU129" s="175" t="s">
        <v>85</v>
      </c>
      <c r="AY129" s="167" t="s">
        <v>148</v>
      </c>
      <c r="BK129" s="176">
        <f>SUM(BK130:BK224)</f>
        <v>0</v>
      </c>
    </row>
    <row r="130" s="2" customFormat="1" ht="24.15" customHeight="1">
      <c r="A130" s="38"/>
      <c r="B130" s="179"/>
      <c r="C130" s="180" t="s">
        <v>85</v>
      </c>
      <c r="D130" s="180" t="s">
        <v>150</v>
      </c>
      <c r="E130" s="181" t="s">
        <v>151</v>
      </c>
      <c r="F130" s="182" t="s">
        <v>152</v>
      </c>
      <c r="G130" s="183" t="s">
        <v>153</v>
      </c>
      <c r="H130" s="184">
        <v>3.2999999999999998</v>
      </c>
      <c r="I130" s="185"/>
      <c r="J130" s="186">
        <f>ROUND(I130*H130,2)</f>
        <v>0</v>
      </c>
      <c r="K130" s="182" t="s">
        <v>154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0.44</v>
      </c>
      <c r="T130" s="190">
        <f>S130*H130</f>
        <v>1.452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1051</v>
      </c>
    </row>
    <row r="131" s="2" customFormat="1">
      <c r="A131" s="38"/>
      <c r="B131" s="39"/>
      <c r="C131" s="38"/>
      <c r="D131" s="193" t="s">
        <v>157</v>
      </c>
      <c r="E131" s="38"/>
      <c r="F131" s="194" t="s">
        <v>158</v>
      </c>
      <c r="G131" s="38"/>
      <c r="H131" s="38"/>
      <c r="I131" s="195"/>
      <c r="J131" s="38"/>
      <c r="K131" s="38"/>
      <c r="L131" s="39"/>
      <c r="M131" s="196"/>
      <c r="N131" s="197"/>
      <c r="O131" s="77"/>
      <c r="P131" s="77"/>
      <c r="Q131" s="77"/>
      <c r="R131" s="77"/>
      <c r="S131" s="77"/>
      <c r="T131" s="7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157</v>
      </c>
      <c r="AU131" s="19" t="s">
        <v>87</v>
      </c>
    </row>
    <row r="132" s="13" customFormat="1">
      <c r="A132" s="13"/>
      <c r="B132" s="198"/>
      <c r="C132" s="13"/>
      <c r="D132" s="199" t="s">
        <v>159</v>
      </c>
      <c r="E132" s="200" t="s">
        <v>1</v>
      </c>
      <c r="F132" s="201" t="s">
        <v>1052</v>
      </c>
      <c r="G132" s="13"/>
      <c r="H132" s="202">
        <v>3.2999999999999998</v>
      </c>
      <c r="I132" s="203"/>
      <c r="J132" s="13"/>
      <c r="K132" s="13"/>
      <c r="L132" s="198"/>
      <c r="M132" s="204"/>
      <c r="N132" s="205"/>
      <c r="O132" s="205"/>
      <c r="P132" s="205"/>
      <c r="Q132" s="205"/>
      <c r="R132" s="205"/>
      <c r="S132" s="205"/>
      <c r="T132" s="20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00" t="s">
        <v>159</v>
      </c>
      <c r="AU132" s="200" t="s">
        <v>87</v>
      </c>
      <c r="AV132" s="13" t="s">
        <v>87</v>
      </c>
      <c r="AW132" s="13" t="s">
        <v>33</v>
      </c>
      <c r="AX132" s="13" t="s">
        <v>85</v>
      </c>
      <c r="AY132" s="200" t="s">
        <v>148</v>
      </c>
    </row>
    <row r="133" s="2" customFormat="1" ht="24.15" customHeight="1">
      <c r="A133" s="38"/>
      <c r="B133" s="179"/>
      <c r="C133" s="180" t="s">
        <v>87</v>
      </c>
      <c r="D133" s="180" t="s">
        <v>150</v>
      </c>
      <c r="E133" s="181" t="s">
        <v>170</v>
      </c>
      <c r="F133" s="182" t="s">
        <v>171</v>
      </c>
      <c r="G133" s="183" t="s">
        <v>172</v>
      </c>
      <c r="H133" s="184">
        <v>8</v>
      </c>
      <c r="I133" s="185"/>
      <c r="J133" s="186">
        <f>ROUND(I133*H133,2)</f>
        <v>0</v>
      </c>
      <c r="K133" s="182" t="s">
        <v>154</v>
      </c>
      <c r="L133" s="39"/>
      <c r="M133" s="187" t="s">
        <v>1</v>
      </c>
      <c r="N133" s="188" t="s">
        <v>43</v>
      </c>
      <c r="O133" s="77"/>
      <c r="P133" s="189">
        <f>O133*H133</f>
        <v>0</v>
      </c>
      <c r="Q133" s="189">
        <v>3.0000000000000001E-05</v>
      </c>
      <c r="R133" s="189">
        <f>Q133*H133</f>
        <v>0.00024000000000000001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155</v>
      </c>
      <c r="AT133" s="191" t="s">
        <v>150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155</v>
      </c>
      <c r="BM133" s="191" t="s">
        <v>1053</v>
      </c>
    </row>
    <row r="134" s="2" customFormat="1">
      <c r="A134" s="38"/>
      <c r="B134" s="39"/>
      <c r="C134" s="38"/>
      <c r="D134" s="193" t="s">
        <v>157</v>
      </c>
      <c r="E134" s="38"/>
      <c r="F134" s="194" t="s">
        <v>174</v>
      </c>
      <c r="G134" s="38"/>
      <c r="H134" s="38"/>
      <c r="I134" s="195"/>
      <c r="J134" s="38"/>
      <c r="K134" s="38"/>
      <c r="L134" s="39"/>
      <c r="M134" s="196"/>
      <c r="N134" s="197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157</v>
      </c>
      <c r="AU134" s="19" t="s">
        <v>87</v>
      </c>
    </row>
    <row r="135" s="2" customFormat="1" ht="24.15" customHeight="1">
      <c r="A135" s="38"/>
      <c r="B135" s="179"/>
      <c r="C135" s="180" t="s">
        <v>169</v>
      </c>
      <c r="D135" s="180" t="s">
        <v>150</v>
      </c>
      <c r="E135" s="181" t="s">
        <v>175</v>
      </c>
      <c r="F135" s="182" t="s">
        <v>176</v>
      </c>
      <c r="G135" s="183" t="s">
        <v>177</v>
      </c>
      <c r="H135" s="184">
        <v>1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1054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179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2" customFormat="1" ht="16.5" customHeight="1">
      <c r="A137" s="38"/>
      <c r="B137" s="179"/>
      <c r="C137" s="180" t="s">
        <v>155</v>
      </c>
      <c r="D137" s="180" t="s">
        <v>150</v>
      </c>
      <c r="E137" s="181" t="s">
        <v>181</v>
      </c>
      <c r="F137" s="182" t="s">
        <v>182</v>
      </c>
      <c r="G137" s="183" t="s">
        <v>183</v>
      </c>
      <c r="H137" s="184">
        <v>16</v>
      </c>
      <c r="I137" s="185"/>
      <c r="J137" s="186">
        <f>ROUND(I137*H137,2)</f>
        <v>0</v>
      </c>
      <c r="K137" s="182" t="s">
        <v>154</v>
      </c>
      <c r="L137" s="39"/>
      <c r="M137" s="187" t="s">
        <v>1</v>
      </c>
      <c r="N137" s="188" t="s">
        <v>43</v>
      </c>
      <c r="O137" s="77"/>
      <c r="P137" s="189">
        <f>O137*H137</f>
        <v>0</v>
      </c>
      <c r="Q137" s="189">
        <v>0.00055999999999999995</v>
      </c>
      <c r="R137" s="189">
        <f>Q137*H137</f>
        <v>0.0089599999999999992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155</v>
      </c>
      <c r="AT137" s="191" t="s">
        <v>150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1055</v>
      </c>
    </row>
    <row r="138" s="2" customFormat="1">
      <c r="A138" s="38"/>
      <c r="B138" s="39"/>
      <c r="C138" s="38"/>
      <c r="D138" s="193" t="s">
        <v>157</v>
      </c>
      <c r="E138" s="38"/>
      <c r="F138" s="194" t="s">
        <v>185</v>
      </c>
      <c r="G138" s="38"/>
      <c r="H138" s="38"/>
      <c r="I138" s="195"/>
      <c r="J138" s="38"/>
      <c r="K138" s="38"/>
      <c r="L138" s="39"/>
      <c r="M138" s="196"/>
      <c r="N138" s="197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157</v>
      </c>
      <c r="AU138" s="19" t="s">
        <v>87</v>
      </c>
    </row>
    <row r="139" s="13" customFormat="1">
      <c r="A139" s="13"/>
      <c r="B139" s="198"/>
      <c r="C139" s="13"/>
      <c r="D139" s="199" t="s">
        <v>159</v>
      </c>
      <c r="E139" s="200" t="s">
        <v>1</v>
      </c>
      <c r="F139" s="201" t="s">
        <v>1056</v>
      </c>
      <c r="G139" s="13"/>
      <c r="H139" s="202">
        <v>16</v>
      </c>
      <c r="I139" s="203"/>
      <c r="J139" s="13"/>
      <c r="K139" s="13"/>
      <c r="L139" s="198"/>
      <c r="M139" s="204"/>
      <c r="N139" s="205"/>
      <c r="O139" s="205"/>
      <c r="P139" s="205"/>
      <c r="Q139" s="205"/>
      <c r="R139" s="205"/>
      <c r="S139" s="205"/>
      <c r="T139" s="20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00" t="s">
        <v>159</v>
      </c>
      <c r="AU139" s="200" t="s">
        <v>87</v>
      </c>
      <c r="AV139" s="13" t="s">
        <v>87</v>
      </c>
      <c r="AW139" s="13" t="s">
        <v>33</v>
      </c>
      <c r="AX139" s="13" t="s">
        <v>85</v>
      </c>
      <c r="AY139" s="200" t="s">
        <v>148</v>
      </c>
    </row>
    <row r="140" s="2" customFormat="1" ht="21.75" customHeight="1">
      <c r="A140" s="38"/>
      <c r="B140" s="179"/>
      <c r="C140" s="180" t="s">
        <v>180</v>
      </c>
      <c r="D140" s="180" t="s">
        <v>150</v>
      </c>
      <c r="E140" s="181" t="s">
        <v>190</v>
      </c>
      <c r="F140" s="182" t="s">
        <v>191</v>
      </c>
      <c r="G140" s="183" t="s">
        <v>183</v>
      </c>
      <c r="H140" s="184">
        <v>16</v>
      </c>
      <c r="I140" s="185"/>
      <c r="J140" s="186">
        <f>ROUND(I140*H140,2)</f>
        <v>0</v>
      </c>
      <c r="K140" s="182" t="s">
        <v>154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155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1057</v>
      </c>
    </row>
    <row r="141" s="2" customFormat="1">
      <c r="A141" s="38"/>
      <c r="B141" s="39"/>
      <c r="C141" s="38"/>
      <c r="D141" s="193" t="s">
        <v>157</v>
      </c>
      <c r="E141" s="38"/>
      <c r="F141" s="194" t="s">
        <v>193</v>
      </c>
      <c r="G141" s="38"/>
      <c r="H141" s="38"/>
      <c r="I141" s="195"/>
      <c r="J141" s="38"/>
      <c r="K141" s="38"/>
      <c r="L141" s="39"/>
      <c r="M141" s="196"/>
      <c r="N141" s="197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157</v>
      </c>
      <c r="AU141" s="19" t="s">
        <v>87</v>
      </c>
    </row>
    <row r="142" s="2" customFormat="1" ht="24.15" customHeight="1">
      <c r="A142" s="38"/>
      <c r="B142" s="179"/>
      <c r="C142" s="180" t="s">
        <v>189</v>
      </c>
      <c r="D142" s="180" t="s">
        <v>150</v>
      </c>
      <c r="E142" s="181" t="s">
        <v>195</v>
      </c>
      <c r="F142" s="182" t="s">
        <v>196</v>
      </c>
      <c r="G142" s="183" t="s">
        <v>183</v>
      </c>
      <c r="H142" s="184">
        <v>16</v>
      </c>
      <c r="I142" s="185"/>
      <c r="J142" s="186">
        <f>ROUND(I142*H142,2)</f>
        <v>0</v>
      </c>
      <c r="K142" s="182" t="s">
        <v>154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6.0000000000000002E-05</v>
      </c>
      <c r="R142" s="189">
        <f>Q142*H142</f>
        <v>0.00096000000000000002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1058</v>
      </c>
    </row>
    <row r="143" s="2" customFormat="1">
      <c r="A143" s="38"/>
      <c r="B143" s="39"/>
      <c r="C143" s="38"/>
      <c r="D143" s="193" t="s">
        <v>157</v>
      </c>
      <c r="E143" s="38"/>
      <c r="F143" s="194" t="s">
        <v>198</v>
      </c>
      <c r="G143" s="38"/>
      <c r="H143" s="38"/>
      <c r="I143" s="195"/>
      <c r="J143" s="38"/>
      <c r="K143" s="38"/>
      <c r="L143" s="39"/>
      <c r="M143" s="196"/>
      <c r="N143" s="197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157</v>
      </c>
      <c r="AU143" s="19" t="s">
        <v>87</v>
      </c>
    </row>
    <row r="144" s="2" customFormat="1" ht="24.15" customHeight="1">
      <c r="A144" s="38"/>
      <c r="B144" s="179"/>
      <c r="C144" s="180" t="s">
        <v>194</v>
      </c>
      <c r="D144" s="180" t="s">
        <v>150</v>
      </c>
      <c r="E144" s="181" t="s">
        <v>200</v>
      </c>
      <c r="F144" s="182" t="s">
        <v>201</v>
      </c>
      <c r="G144" s="183" t="s">
        <v>183</v>
      </c>
      <c r="H144" s="184">
        <v>16</v>
      </c>
      <c r="I144" s="185"/>
      <c r="J144" s="186">
        <f>ROUND(I144*H144,2)</f>
        <v>0</v>
      </c>
      <c r="K144" s="182" t="s">
        <v>154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1059</v>
      </c>
    </row>
    <row r="145" s="2" customFormat="1">
      <c r="A145" s="38"/>
      <c r="B145" s="39"/>
      <c r="C145" s="38"/>
      <c r="D145" s="193" t="s">
        <v>157</v>
      </c>
      <c r="E145" s="38"/>
      <c r="F145" s="194" t="s">
        <v>203</v>
      </c>
      <c r="G145" s="38"/>
      <c r="H145" s="38"/>
      <c r="I145" s="195"/>
      <c r="J145" s="38"/>
      <c r="K145" s="38"/>
      <c r="L145" s="39"/>
      <c r="M145" s="196"/>
      <c r="N145" s="197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157</v>
      </c>
      <c r="AU145" s="19" t="s">
        <v>87</v>
      </c>
    </row>
    <row r="146" s="2" customFormat="1" ht="24.15" customHeight="1">
      <c r="A146" s="38"/>
      <c r="B146" s="179"/>
      <c r="C146" s="180" t="s">
        <v>199</v>
      </c>
      <c r="D146" s="180" t="s">
        <v>150</v>
      </c>
      <c r="E146" s="181" t="s">
        <v>205</v>
      </c>
      <c r="F146" s="182" t="s">
        <v>206</v>
      </c>
      <c r="G146" s="183" t="s">
        <v>153</v>
      </c>
      <c r="H146" s="184">
        <v>25</v>
      </c>
      <c r="I146" s="185"/>
      <c r="J146" s="186">
        <f>ROUND(I146*H146,2)</f>
        <v>0</v>
      </c>
      <c r="K146" s="182" t="s">
        <v>154</v>
      </c>
      <c r="L146" s="39"/>
      <c r="M146" s="187" t="s">
        <v>1</v>
      </c>
      <c r="N146" s="188" t="s">
        <v>43</v>
      </c>
      <c r="O146" s="77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1" t="s">
        <v>155</v>
      </c>
      <c r="AT146" s="191" t="s">
        <v>150</v>
      </c>
      <c r="AU146" s="191" t="s">
        <v>87</v>
      </c>
      <c r="AY146" s="19" t="s">
        <v>148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85</v>
      </c>
      <c r="BK146" s="192">
        <f>ROUND(I146*H146,2)</f>
        <v>0</v>
      </c>
      <c r="BL146" s="19" t="s">
        <v>155</v>
      </c>
      <c r="BM146" s="191" t="s">
        <v>1060</v>
      </c>
    </row>
    <row r="147" s="2" customFormat="1">
      <c r="A147" s="38"/>
      <c r="B147" s="39"/>
      <c r="C147" s="38"/>
      <c r="D147" s="193" t="s">
        <v>157</v>
      </c>
      <c r="E147" s="38"/>
      <c r="F147" s="194" t="s">
        <v>208</v>
      </c>
      <c r="G147" s="38"/>
      <c r="H147" s="38"/>
      <c r="I147" s="195"/>
      <c r="J147" s="38"/>
      <c r="K147" s="38"/>
      <c r="L147" s="39"/>
      <c r="M147" s="196"/>
      <c r="N147" s="197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157</v>
      </c>
      <c r="AU147" s="19" t="s">
        <v>87</v>
      </c>
    </row>
    <row r="148" s="13" customFormat="1">
      <c r="A148" s="13"/>
      <c r="B148" s="198"/>
      <c r="C148" s="13"/>
      <c r="D148" s="199" t="s">
        <v>159</v>
      </c>
      <c r="E148" s="200" t="s">
        <v>1</v>
      </c>
      <c r="F148" s="201" t="s">
        <v>1061</v>
      </c>
      <c r="G148" s="13"/>
      <c r="H148" s="202">
        <v>25</v>
      </c>
      <c r="I148" s="203"/>
      <c r="J148" s="13"/>
      <c r="K148" s="13"/>
      <c r="L148" s="198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159</v>
      </c>
      <c r="AU148" s="200" t="s">
        <v>87</v>
      </c>
      <c r="AV148" s="13" t="s">
        <v>87</v>
      </c>
      <c r="AW148" s="13" t="s">
        <v>33</v>
      </c>
      <c r="AX148" s="13" t="s">
        <v>85</v>
      </c>
      <c r="AY148" s="200" t="s">
        <v>148</v>
      </c>
    </row>
    <row r="149" s="2" customFormat="1" ht="33" customHeight="1">
      <c r="A149" s="38"/>
      <c r="B149" s="179"/>
      <c r="C149" s="180" t="s">
        <v>204</v>
      </c>
      <c r="D149" s="180" t="s">
        <v>150</v>
      </c>
      <c r="E149" s="181" t="s">
        <v>1062</v>
      </c>
      <c r="F149" s="182" t="s">
        <v>1063</v>
      </c>
      <c r="G149" s="183" t="s">
        <v>215</v>
      </c>
      <c r="H149" s="184">
        <v>2.5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1064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1065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13" customFormat="1">
      <c r="A151" s="13"/>
      <c r="B151" s="198"/>
      <c r="C151" s="13"/>
      <c r="D151" s="199" t="s">
        <v>159</v>
      </c>
      <c r="E151" s="200" t="s">
        <v>1</v>
      </c>
      <c r="F151" s="201" t="s">
        <v>1066</v>
      </c>
      <c r="G151" s="13"/>
      <c r="H151" s="202">
        <v>2.5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159</v>
      </c>
      <c r="AU151" s="200" t="s">
        <v>87</v>
      </c>
      <c r="AV151" s="13" t="s">
        <v>87</v>
      </c>
      <c r="AW151" s="13" t="s">
        <v>33</v>
      </c>
      <c r="AX151" s="13" t="s">
        <v>85</v>
      </c>
      <c r="AY151" s="200" t="s">
        <v>148</v>
      </c>
    </row>
    <row r="152" s="2" customFormat="1" ht="24.15" customHeight="1">
      <c r="A152" s="38"/>
      <c r="B152" s="179"/>
      <c r="C152" s="180" t="s">
        <v>212</v>
      </c>
      <c r="D152" s="180" t="s">
        <v>150</v>
      </c>
      <c r="E152" s="181" t="s">
        <v>1067</v>
      </c>
      <c r="F152" s="182" t="s">
        <v>1068</v>
      </c>
      <c r="G152" s="183" t="s">
        <v>215</v>
      </c>
      <c r="H152" s="184">
        <v>1.1739999999999999</v>
      </c>
      <c r="I152" s="185"/>
      <c r="J152" s="186">
        <f>ROUND(I152*H152,2)</f>
        <v>0</v>
      </c>
      <c r="K152" s="182" t="s">
        <v>154</v>
      </c>
      <c r="L152" s="39"/>
      <c r="M152" s="187" t="s">
        <v>1</v>
      </c>
      <c r="N152" s="188" t="s">
        <v>43</v>
      </c>
      <c r="O152" s="77"/>
      <c r="P152" s="189">
        <f>O152*H152</f>
        <v>0</v>
      </c>
      <c r="Q152" s="189">
        <v>0</v>
      </c>
      <c r="R152" s="189">
        <f>Q152*H152</f>
        <v>0</v>
      </c>
      <c r="S152" s="189">
        <v>0</v>
      </c>
      <c r="T152" s="19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1" t="s">
        <v>155</v>
      </c>
      <c r="AT152" s="191" t="s">
        <v>150</v>
      </c>
      <c r="AU152" s="191" t="s">
        <v>87</v>
      </c>
      <c r="AY152" s="19" t="s">
        <v>148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85</v>
      </c>
      <c r="BK152" s="192">
        <f>ROUND(I152*H152,2)</f>
        <v>0</v>
      </c>
      <c r="BL152" s="19" t="s">
        <v>155</v>
      </c>
      <c r="BM152" s="191" t="s">
        <v>1069</v>
      </c>
    </row>
    <row r="153" s="2" customFormat="1">
      <c r="A153" s="38"/>
      <c r="B153" s="39"/>
      <c r="C153" s="38"/>
      <c r="D153" s="193" t="s">
        <v>157</v>
      </c>
      <c r="E153" s="38"/>
      <c r="F153" s="194" t="s">
        <v>1070</v>
      </c>
      <c r="G153" s="38"/>
      <c r="H153" s="38"/>
      <c r="I153" s="195"/>
      <c r="J153" s="38"/>
      <c r="K153" s="38"/>
      <c r="L153" s="39"/>
      <c r="M153" s="196"/>
      <c r="N153" s="197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157</v>
      </c>
      <c r="AU153" s="19" t="s">
        <v>87</v>
      </c>
    </row>
    <row r="154" s="13" customFormat="1">
      <c r="A154" s="13"/>
      <c r="B154" s="198"/>
      <c r="C154" s="13"/>
      <c r="D154" s="199" t="s">
        <v>159</v>
      </c>
      <c r="E154" s="200" t="s">
        <v>1</v>
      </c>
      <c r="F154" s="201" t="s">
        <v>1071</v>
      </c>
      <c r="G154" s="13"/>
      <c r="H154" s="202">
        <v>1.1739999999999999</v>
      </c>
      <c r="I154" s="203"/>
      <c r="J154" s="13"/>
      <c r="K154" s="13"/>
      <c r="L154" s="198"/>
      <c r="M154" s="204"/>
      <c r="N154" s="205"/>
      <c r="O154" s="205"/>
      <c r="P154" s="205"/>
      <c r="Q154" s="205"/>
      <c r="R154" s="205"/>
      <c r="S154" s="205"/>
      <c r="T154" s="206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00" t="s">
        <v>159</v>
      </c>
      <c r="AU154" s="200" t="s">
        <v>87</v>
      </c>
      <c r="AV154" s="13" t="s">
        <v>87</v>
      </c>
      <c r="AW154" s="13" t="s">
        <v>33</v>
      </c>
      <c r="AX154" s="13" t="s">
        <v>85</v>
      </c>
      <c r="AY154" s="200" t="s">
        <v>148</v>
      </c>
    </row>
    <row r="155" s="2" customFormat="1" ht="33" customHeight="1">
      <c r="A155" s="38"/>
      <c r="B155" s="179"/>
      <c r="C155" s="180" t="s">
        <v>225</v>
      </c>
      <c r="D155" s="180" t="s">
        <v>150</v>
      </c>
      <c r="E155" s="181" t="s">
        <v>1072</v>
      </c>
      <c r="F155" s="182" t="s">
        <v>1073</v>
      </c>
      <c r="G155" s="183" t="s">
        <v>215</v>
      </c>
      <c r="H155" s="184">
        <v>62.231999999999999</v>
      </c>
      <c r="I155" s="185"/>
      <c r="J155" s="186">
        <f>ROUND(I155*H155,2)</f>
        <v>0</v>
      </c>
      <c r="K155" s="182" t="s">
        <v>154</v>
      </c>
      <c r="L155" s="39"/>
      <c r="M155" s="187" t="s">
        <v>1</v>
      </c>
      <c r="N155" s="188" t="s">
        <v>43</v>
      </c>
      <c r="O155" s="77"/>
      <c r="P155" s="189">
        <f>O155*H155</f>
        <v>0</v>
      </c>
      <c r="Q155" s="189">
        <v>0</v>
      </c>
      <c r="R155" s="189">
        <f>Q155*H155</f>
        <v>0</v>
      </c>
      <c r="S155" s="189">
        <v>0</v>
      </c>
      <c r="T155" s="19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155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155</v>
      </c>
      <c r="BM155" s="191" t="s">
        <v>1074</v>
      </c>
    </row>
    <row r="156" s="2" customFormat="1">
      <c r="A156" s="38"/>
      <c r="B156" s="39"/>
      <c r="C156" s="38"/>
      <c r="D156" s="193" t="s">
        <v>157</v>
      </c>
      <c r="E156" s="38"/>
      <c r="F156" s="194" t="s">
        <v>1075</v>
      </c>
      <c r="G156" s="38"/>
      <c r="H156" s="38"/>
      <c r="I156" s="195"/>
      <c r="J156" s="38"/>
      <c r="K156" s="38"/>
      <c r="L156" s="39"/>
      <c r="M156" s="196"/>
      <c r="N156" s="197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157</v>
      </c>
      <c r="AU156" s="19" t="s">
        <v>87</v>
      </c>
    </row>
    <row r="157" s="13" customFormat="1">
      <c r="A157" s="13"/>
      <c r="B157" s="198"/>
      <c r="C157" s="13"/>
      <c r="D157" s="199" t="s">
        <v>159</v>
      </c>
      <c r="E157" s="200" t="s">
        <v>1</v>
      </c>
      <c r="F157" s="201" t="s">
        <v>1076</v>
      </c>
      <c r="G157" s="13"/>
      <c r="H157" s="202">
        <v>60</v>
      </c>
      <c r="I157" s="203"/>
      <c r="J157" s="13"/>
      <c r="K157" s="13"/>
      <c r="L157" s="198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159</v>
      </c>
      <c r="AU157" s="200" t="s">
        <v>87</v>
      </c>
      <c r="AV157" s="13" t="s">
        <v>87</v>
      </c>
      <c r="AW157" s="13" t="s">
        <v>33</v>
      </c>
      <c r="AX157" s="13" t="s">
        <v>78</v>
      </c>
      <c r="AY157" s="200" t="s">
        <v>148</v>
      </c>
    </row>
    <row r="158" s="13" customFormat="1">
      <c r="A158" s="13"/>
      <c r="B158" s="198"/>
      <c r="C158" s="13"/>
      <c r="D158" s="199" t="s">
        <v>159</v>
      </c>
      <c r="E158" s="200" t="s">
        <v>1</v>
      </c>
      <c r="F158" s="201" t="s">
        <v>1077</v>
      </c>
      <c r="G158" s="13"/>
      <c r="H158" s="202">
        <v>2.2320000000000002</v>
      </c>
      <c r="I158" s="203"/>
      <c r="J158" s="13"/>
      <c r="K158" s="13"/>
      <c r="L158" s="198"/>
      <c r="M158" s="204"/>
      <c r="N158" s="205"/>
      <c r="O158" s="205"/>
      <c r="P158" s="205"/>
      <c r="Q158" s="205"/>
      <c r="R158" s="205"/>
      <c r="S158" s="205"/>
      <c r="T158" s="20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00" t="s">
        <v>159</v>
      </c>
      <c r="AU158" s="200" t="s">
        <v>87</v>
      </c>
      <c r="AV158" s="13" t="s">
        <v>87</v>
      </c>
      <c r="AW158" s="13" t="s">
        <v>33</v>
      </c>
      <c r="AX158" s="13" t="s">
        <v>78</v>
      </c>
      <c r="AY158" s="200" t="s">
        <v>148</v>
      </c>
    </row>
    <row r="159" s="14" customFormat="1">
      <c r="A159" s="14"/>
      <c r="B159" s="207"/>
      <c r="C159" s="14"/>
      <c r="D159" s="199" t="s">
        <v>159</v>
      </c>
      <c r="E159" s="208" t="s">
        <v>1</v>
      </c>
      <c r="F159" s="209" t="s">
        <v>164</v>
      </c>
      <c r="G159" s="14"/>
      <c r="H159" s="210">
        <v>62.231999999999999</v>
      </c>
      <c r="I159" s="211"/>
      <c r="J159" s="14"/>
      <c r="K159" s="14"/>
      <c r="L159" s="207"/>
      <c r="M159" s="212"/>
      <c r="N159" s="213"/>
      <c r="O159" s="213"/>
      <c r="P159" s="213"/>
      <c r="Q159" s="213"/>
      <c r="R159" s="213"/>
      <c r="S159" s="213"/>
      <c r="T159" s="2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08" t="s">
        <v>159</v>
      </c>
      <c r="AU159" s="208" t="s">
        <v>87</v>
      </c>
      <c r="AV159" s="14" t="s">
        <v>155</v>
      </c>
      <c r="AW159" s="14" t="s">
        <v>33</v>
      </c>
      <c r="AX159" s="14" t="s">
        <v>85</v>
      </c>
      <c r="AY159" s="208" t="s">
        <v>148</v>
      </c>
    </row>
    <row r="160" s="2" customFormat="1" ht="33" customHeight="1">
      <c r="A160" s="38"/>
      <c r="B160" s="179"/>
      <c r="C160" s="180" t="s">
        <v>8</v>
      </c>
      <c r="D160" s="180" t="s">
        <v>150</v>
      </c>
      <c r="E160" s="181" t="s">
        <v>1078</v>
      </c>
      <c r="F160" s="182" t="s">
        <v>1079</v>
      </c>
      <c r="G160" s="183" t="s">
        <v>215</v>
      </c>
      <c r="H160" s="184">
        <v>3.96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155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155</v>
      </c>
      <c r="BM160" s="191" t="s">
        <v>1080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1081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13" customFormat="1">
      <c r="A162" s="13"/>
      <c r="B162" s="198"/>
      <c r="C162" s="13"/>
      <c r="D162" s="199" t="s">
        <v>159</v>
      </c>
      <c r="E162" s="200" t="s">
        <v>1</v>
      </c>
      <c r="F162" s="201" t="s">
        <v>1082</v>
      </c>
      <c r="G162" s="13"/>
      <c r="H162" s="202">
        <v>3.96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159</v>
      </c>
      <c r="AU162" s="200" t="s">
        <v>87</v>
      </c>
      <c r="AV162" s="13" t="s">
        <v>87</v>
      </c>
      <c r="AW162" s="13" t="s">
        <v>33</v>
      </c>
      <c r="AX162" s="13" t="s">
        <v>85</v>
      </c>
      <c r="AY162" s="200" t="s">
        <v>148</v>
      </c>
    </row>
    <row r="163" s="2" customFormat="1" ht="21.75" customHeight="1">
      <c r="A163" s="38"/>
      <c r="B163" s="179"/>
      <c r="C163" s="180" t="s">
        <v>234</v>
      </c>
      <c r="D163" s="180" t="s">
        <v>150</v>
      </c>
      <c r="E163" s="181" t="s">
        <v>235</v>
      </c>
      <c r="F163" s="182" t="s">
        <v>236</v>
      </c>
      <c r="G163" s="183" t="s">
        <v>153</v>
      </c>
      <c r="H163" s="184">
        <v>15.48</v>
      </c>
      <c r="I163" s="185"/>
      <c r="J163" s="186">
        <f>ROUND(I163*H163,2)</f>
        <v>0</v>
      </c>
      <c r="K163" s="182" t="s">
        <v>154</v>
      </c>
      <c r="L163" s="39"/>
      <c r="M163" s="187" t="s">
        <v>1</v>
      </c>
      <c r="N163" s="188" t="s">
        <v>43</v>
      </c>
      <c r="O163" s="77"/>
      <c r="P163" s="189">
        <f>O163*H163</f>
        <v>0</v>
      </c>
      <c r="Q163" s="189">
        <v>0.00084000000000000003</v>
      </c>
      <c r="R163" s="189">
        <f>Q163*H163</f>
        <v>0.013003200000000001</v>
      </c>
      <c r="S163" s="189">
        <v>0</v>
      </c>
      <c r="T163" s="19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1" t="s">
        <v>155</v>
      </c>
      <c r="AT163" s="191" t="s">
        <v>150</v>
      </c>
      <c r="AU163" s="191" t="s">
        <v>87</v>
      </c>
      <c r="AY163" s="19" t="s">
        <v>148</v>
      </c>
      <c r="BE163" s="192">
        <f>IF(N163="základní",J163,0)</f>
        <v>0</v>
      </c>
      <c r="BF163" s="192">
        <f>IF(N163="snížená",J163,0)</f>
        <v>0</v>
      </c>
      <c r="BG163" s="192">
        <f>IF(N163="zákl. přenesená",J163,0)</f>
        <v>0</v>
      </c>
      <c r="BH163" s="192">
        <f>IF(N163="sníž. přenesená",J163,0)</f>
        <v>0</v>
      </c>
      <c r="BI163" s="192">
        <f>IF(N163="nulová",J163,0)</f>
        <v>0</v>
      </c>
      <c r="BJ163" s="19" t="s">
        <v>85</v>
      </c>
      <c r="BK163" s="192">
        <f>ROUND(I163*H163,2)</f>
        <v>0</v>
      </c>
      <c r="BL163" s="19" t="s">
        <v>155</v>
      </c>
      <c r="BM163" s="191" t="s">
        <v>1083</v>
      </c>
    </row>
    <row r="164" s="2" customFormat="1">
      <c r="A164" s="38"/>
      <c r="B164" s="39"/>
      <c r="C164" s="38"/>
      <c r="D164" s="193" t="s">
        <v>157</v>
      </c>
      <c r="E164" s="38"/>
      <c r="F164" s="194" t="s">
        <v>238</v>
      </c>
      <c r="G164" s="38"/>
      <c r="H164" s="38"/>
      <c r="I164" s="195"/>
      <c r="J164" s="38"/>
      <c r="K164" s="38"/>
      <c r="L164" s="39"/>
      <c r="M164" s="196"/>
      <c r="N164" s="197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157</v>
      </c>
      <c r="AU164" s="19" t="s">
        <v>87</v>
      </c>
    </row>
    <row r="165" s="13" customFormat="1">
      <c r="A165" s="13"/>
      <c r="B165" s="198"/>
      <c r="C165" s="13"/>
      <c r="D165" s="199" t="s">
        <v>159</v>
      </c>
      <c r="E165" s="200" t="s">
        <v>1</v>
      </c>
      <c r="F165" s="201" t="s">
        <v>1084</v>
      </c>
      <c r="G165" s="13"/>
      <c r="H165" s="202">
        <v>9.9000000000000004</v>
      </c>
      <c r="I165" s="203"/>
      <c r="J165" s="13"/>
      <c r="K165" s="13"/>
      <c r="L165" s="198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159</v>
      </c>
      <c r="AU165" s="200" t="s">
        <v>87</v>
      </c>
      <c r="AV165" s="13" t="s">
        <v>87</v>
      </c>
      <c r="AW165" s="13" t="s">
        <v>33</v>
      </c>
      <c r="AX165" s="13" t="s">
        <v>78</v>
      </c>
      <c r="AY165" s="200" t="s">
        <v>148</v>
      </c>
    </row>
    <row r="166" s="13" customFormat="1">
      <c r="A166" s="13"/>
      <c r="B166" s="198"/>
      <c r="C166" s="13"/>
      <c r="D166" s="199" t="s">
        <v>159</v>
      </c>
      <c r="E166" s="200" t="s">
        <v>1</v>
      </c>
      <c r="F166" s="201" t="s">
        <v>1085</v>
      </c>
      <c r="G166" s="13"/>
      <c r="H166" s="202">
        <v>5.5800000000000001</v>
      </c>
      <c r="I166" s="203"/>
      <c r="J166" s="13"/>
      <c r="K166" s="13"/>
      <c r="L166" s="198"/>
      <c r="M166" s="204"/>
      <c r="N166" s="205"/>
      <c r="O166" s="205"/>
      <c r="P166" s="205"/>
      <c r="Q166" s="205"/>
      <c r="R166" s="205"/>
      <c r="S166" s="205"/>
      <c r="T166" s="20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00" t="s">
        <v>159</v>
      </c>
      <c r="AU166" s="200" t="s">
        <v>87</v>
      </c>
      <c r="AV166" s="13" t="s">
        <v>87</v>
      </c>
      <c r="AW166" s="13" t="s">
        <v>33</v>
      </c>
      <c r="AX166" s="13" t="s">
        <v>78</v>
      </c>
      <c r="AY166" s="200" t="s">
        <v>148</v>
      </c>
    </row>
    <row r="167" s="14" customFormat="1">
      <c r="A167" s="14"/>
      <c r="B167" s="207"/>
      <c r="C167" s="14"/>
      <c r="D167" s="199" t="s">
        <v>159</v>
      </c>
      <c r="E167" s="208" t="s">
        <v>1</v>
      </c>
      <c r="F167" s="209" t="s">
        <v>164</v>
      </c>
      <c r="G167" s="14"/>
      <c r="H167" s="210">
        <v>15.48</v>
      </c>
      <c r="I167" s="211"/>
      <c r="J167" s="14"/>
      <c r="K167" s="14"/>
      <c r="L167" s="207"/>
      <c r="M167" s="212"/>
      <c r="N167" s="213"/>
      <c r="O167" s="213"/>
      <c r="P167" s="213"/>
      <c r="Q167" s="213"/>
      <c r="R167" s="213"/>
      <c r="S167" s="213"/>
      <c r="T167" s="2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08" t="s">
        <v>159</v>
      </c>
      <c r="AU167" s="208" t="s">
        <v>87</v>
      </c>
      <c r="AV167" s="14" t="s">
        <v>155</v>
      </c>
      <c r="AW167" s="14" t="s">
        <v>33</v>
      </c>
      <c r="AX167" s="14" t="s">
        <v>85</v>
      </c>
      <c r="AY167" s="208" t="s">
        <v>148</v>
      </c>
    </row>
    <row r="168" s="2" customFormat="1" ht="24.15" customHeight="1">
      <c r="A168" s="38"/>
      <c r="B168" s="179"/>
      <c r="C168" s="180" t="s">
        <v>241</v>
      </c>
      <c r="D168" s="180" t="s">
        <v>150</v>
      </c>
      <c r="E168" s="181" t="s">
        <v>248</v>
      </c>
      <c r="F168" s="182" t="s">
        <v>249</v>
      </c>
      <c r="G168" s="183" t="s">
        <v>153</v>
      </c>
      <c r="H168" s="184">
        <v>15.48</v>
      </c>
      <c r="I168" s="185"/>
      <c r="J168" s="186">
        <f>ROUND(I168*H168,2)</f>
        <v>0</v>
      </c>
      <c r="K168" s="182" t="s">
        <v>154</v>
      </c>
      <c r="L168" s="39"/>
      <c r="M168" s="187" t="s">
        <v>1</v>
      </c>
      <c r="N168" s="188" t="s">
        <v>43</v>
      </c>
      <c r="O168" s="77"/>
      <c r="P168" s="189">
        <f>O168*H168</f>
        <v>0</v>
      </c>
      <c r="Q168" s="189">
        <v>0</v>
      </c>
      <c r="R168" s="189">
        <f>Q168*H168</f>
        <v>0</v>
      </c>
      <c r="S168" s="189">
        <v>0</v>
      </c>
      <c r="T168" s="190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1" t="s">
        <v>155</v>
      </c>
      <c r="AT168" s="191" t="s">
        <v>150</v>
      </c>
      <c r="AU168" s="191" t="s">
        <v>87</v>
      </c>
      <c r="AY168" s="19" t="s">
        <v>148</v>
      </c>
      <c r="BE168" s="192">
        <f>IF(N168="základní",J168,0)</f>
        <v>0</v>
      </c>
      <c r="BF168" s="192">
        <f>IF(N168="snížená",J168,0)</f>
        <v>0</v>
      </c>
      <c r="BG168" s="192">
        <f>IF(N168="zákl. přenesená",J168,0)</f>
        <v>0</v>
      </c>
      <c r="BH168" s="192">
        <f>IF(N168="sníž. přenesená",J168,0)</f>
        <v>0</v>
      </c>
      <c r="BI168" s="192">
        <f>IF(N168="nulová",J168,0)</f>
        <v>0</v>
      </c>
      <c r="BJ168" s="19" t="s">
        <v>85</v>
      </c>
      <c r="BK168" s="192">
        <f>ROUND(I168*H168,2)</f>
        <v>0</v>
      </c>
      <c r="BL168" s="19" t="s">
        <v>155</v>
      </c>
      <c r="BM168" s="191" t="s">
        <v>1086</v>
      </c>
    </row>
    <row r="169" s="2" customFormat="1">
      <c r="A169" s="38"/>
      <c r="B169" s="39"/>
      <c r="C169" s="38"/>
      <c r="D169" s="193" t="s">
        <v>157</v>
      </c>
      <c r="E169" s="38"/>
      <c r="F169" s="194" t="s">
        <v>251</v>
      </c>
      <c r="G169" s="38"/>
      <c r="H169" s="38"/>
      <c r="I169" s="195"/>
      <c r="J169" s="38"/>
      <c r="K169" s="38"/>
      <c r="L169" s="39"/>
      <c r="M169" s="196"/>
      <c r="N169" s="197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157</v>
      </c>
      <c r="AU169" s="19" t="s">
        <v>87</v>
      </c>
    </row>
    <row r="170" s="2" customFormat="1" ht="24.15" customHeight="1">
      <c r="A170" s="38"/>
      <c r="B170" s="179"/>
      <c r="C170" s="180" t="s">
        <v>247</v>
      </c>
      <c r="D170" s="180" t="s">
        <v>150</v>
      </c>
      <c r="E170" s="181" t="s">
        <v>1087</v>
      </c>
      <c r="F170" s="182" t="s">
        <v>1088</v>
      </c>
      <c r="G170" s="183" t="s">
        <v>153</v>
      </c>
      <c r="H170" s="184">
        <v>62.399999999999999</v>
      </c>
      <c r="I170" s="185"/>
      <c r="J170" s="186">
        <f>ROUND(I170*H170,2)</f>
        <v>0</v>
      </c>
      <c r="K170" s="182" t="s">
        <v>154</v>
      </c>
      <c r="L170" s="39"/>
      <c r="M170" s="187" t="s">
        <v>1</v>
      </c>
      <c r="N170" s="188" t="s">
        <v>43</v>
      </c>
      <c r="O170" s="77"/>
      <c r="P170" s="189">
        <f>O170*H170</f>
        <v>0</v>
      </c>
      <c r="Q170" s="189">
        <v>0.00064000000000000005</v>
      </c>
      <c r="R170" s="189">
        <f>Q170*H170</f>
        <v>0.039935999999999999</v>
      </c>
      <c r="S170" s="189">
        <v>0</v>
      </c>
      <c r="T170" s="190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1" t="s">
        <v>155</v>
      </c>
      <c r="AT170" s="191" t="s">
        <v>150</v>
      </c>
      <c r="AU170" s="191" t="s">
        <v>87</v>
      </c>
      <c r="AY170" s="19" t="s">
        <v>148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85</v>
      </c>
      <c r="BK170" s="192">
        <f>ROUND(I170*H170,2)</f>
        <v>0</v>
      </c>
      <c r="BL170" s="19" t="s">
        <v>155</v>
      </c>
      <c r="BM170" s="191" t="s">
        <v>1089</v>
      </c>
    </row>
    <row r="171" s="2" customFormat="1">
      <c r="A171" s="38"/>
      <c r="B171" s="39"/>
      <c r="C171" s="38"/>
      <c r="D171" s="193" t="s">
        <v>157</v>
      </c>
      <c r="E171" s="38"/>
      <c r="F171" s="194" t="s">
        <v>1090</v>
      </c>
      <c r="G171" s="38"/>
      <c r="H171" s="38"/>
      <c r="I171" s="195"/>
      <c r="J171" s="38"/>
      <c r="K171" s="38"/>
      <c r="L171" s="39"/>
      <c r="M171" s="196"/>
      <c r="N171" s="197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157</v>
      </c>
      <c r="AU171" s="19" t="s">
        <v>87</v>
      </c>
    </row>
    <row r="172" s="13" customFormat="1">
      <c r="A172" s="13"/>
      <c r="B172" s="198"/>
      <c r="C172" s="13"/>
      <c r="D172" s="199" t="s">
        <v>159</v>
      </c>
      <c r="E172" s="200" t="s">
        <v>1</v>
      </c>
      <c r="F172" s="201" t="s">
        <v>1091</v>
      </c>
      <c r="G172" s="13"/>
      <c r="H172" s="202">
        <v>62.399999999999999</v>
      </c>
      <c r="I172" s="203"/>
      <c r="J172" s="13"/>
      <c r="K172" s="13"/>
      <c r="L172" s="198"/>
      <c r="M172" s="204"/>
      <c r="N172" s="205"/>
      <c r="O172" s="205"/>
      <c r="P172" s="205"/>
      <c r="Q172" s="205"/>
      <c r="R172" s="205"/>
      <c r="S172" s="205"/>
      <c r="T172" s="20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00" t="s">
        <v>159</v>
      </c>
      <c r="AU172" s="200" t="s">
        <v>87</v>
      </c>
      <c r="AV172" s="13" t="s">
        <v>87</v>
      </c>
      <c r="AW172" s="13" t="s">
        <v>33</v>
      </c>
      <c r="AX172" s="13" t="s">
        <v>85</v>
      </c>
      <c r="AY172" s="200" t="s">
        <v>148</v>
      </c>
    </row>
    <row r="173" s="2" customFormat="1" ht="24.15" customHeight="1">
      <c r="A173" s="38"/>
      <c r="B173" s="179"/>
      <c r="C173" s="180" t="s">
        <v>252</v>
      </c>
      <c r="D173" s="180" t="s">
        <v>150</v>
      </c>
      <c r="E173" s="181" t="s">
        <v>1092</v>
      </c>
      <c r="F173" s="182" t="s">
        <v>1093</v>
      </c>
      <c r="G173" s="183" t="s">
        <v>153</v>
      </c>
      <c r="H173" s="184">
        <v>62.399999999999999</v>
      </c>
      <c r="I173" s="185"/>
      <c r="J173" s="186">
        <f>ROUND(I173*H173,2)</f>
        <v>0</v>
      </c>
      <c r="K173" s="182" t="s">
        <v>154</v>
      </c>
      <c r="L173" s="39"/>
      <c r="M173" s="187" t="s">
        <v>1</v>
      </c>
      <c r="N173" s="188" t="s">
        <v>43</v>
      </c>
      <c r="O173" s="77"/>
      <c r="P173" s="189">
        <f>O173*H173</f>
        <v>0</v>
      </c>
      <c r="Q173" s="189">
        <v>0</v>
      </c>
      <c r="R173" s="189">
        <f>Q173*H173</f>
        <v>0</v>
      </c>
      <c r="S173" s="189">
        <v>0</v>
      </c>
      <c r="T173" s="190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1" t="s">
        <v>155</v>
      </c>
      <c r="AT173" s="191" t="s">
        <v>150</v>
      </c>
      <c r="AU173" s="191" t="s">
        <v>87</v>
      </c>
      <c r="AY173" s="19" t="s">
        <v>148</v>
      </c>
      <c r="BE173" s="192">
        <f>IF(N173="základní",J173,0)</f>
        <v>0</v>
      </c>
      <c r="BF173" s="192">
        <f>IF(N173="snížená",J173,0)</f>
        <v>0</v>
      </c>
      <c r="BG173" s="192">
        <f>IF(N173="zákl. přenesená",J173,0)</f>
        <v>0</v>
      </c>
      <c r="BH173" s="192">
        <f>IF(N173="sníž. přenesená",J173,0)</f>
        <v>0</v>
      </c>
      <c r="BI173" s="192">
        <f>IF(N173="nulová",J173,0)</f>
        <v>0</v>
      </c>
      <c r="BJ173" s="19" t="s">
        <v>85</v>
      </c>
      <c r="BK173" s="192">
        <f>ROUND(I173*H173,2)</f>
        <v>0</v>
      </c>
      <c r="BL173" s="19" t="s">
        <v>155</v>
      </c>
      <c r="BM173" s="191" t="s">
        <v>1094</v>
      </c>
    </row>
    <row r="174" s="2" customFormat="1">
      <c r="A174" s="38"/>
      <c r="B174" s="39"/>
      <c r="C174" s="38"/>
      <c r="D174" s="193" t="s">
        <v>157</v>
      </c>
      <c r="E174" s="38"/>
      <c r="F174" s="194" t="s">
        <v>1095</v>
      </c>
      <c r="G174" s="38"/>
      <c r="H174" s="38"/>
      <c r="I174" s="195"/>
      <c r="J174" s="38"/>
      <c r="K174" s="38"/>
      <c r="L174" s="39"/>
      <c r="M174" s="196"/>
      <c r="N174" s="197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157</v>
      </c>
      <c r="AU174" s="19" t="s">
        <v>87</v>
      </c>
    </row>
    <row r="175" s="2" customFormat="1" ht="37.8" customHeight="1">
      <c r="A175" s="38"/>
      <c r="B175" s="179"/>
      <c r="C175" s="180" t="s">
        <v>257</v>
      </c>
      <c r="D175" s="180" t="s">
        <v>150</v>
      </c>
      <c r="E175" s="181" t="s">
        <v>258</v>
      </c>
      <c r="F175" s="182" t="s">
        <v>259</v>
      </c>
      <c r="G175" s="183" t="s">
        <v>215</v>
      </c>
      <c r="H175" s="184">
        <v>48.195999999999998</v>
      </c>
      <c r="I175" s="185"/>
      <c r="J175" s="186">
        <f>ROUND(I175*H175,2)</f>
        <v>0</v>
      </c>
      <c r="K175" s="182" t="s">
        <v>154</v>
      </c>
      <c r="L175" s="39"/>
      <c r="M175" s="187" t="s">
        <v>1</v>
      </c>
      <c r="N175" s="188" t="s">
        <v>43</v>
      </c>
      <c r="O175" s="77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1" t="s">
        <v>155</v>
      </c>
      <c r="AT175" s="191" t="s">
        <v>150</v>
      </c>
      <c r="AU175" s="191" t="s">
        <v>87</v>
      </c>
      <c r="AY175" s="19" t="s">
        <v>148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85</v>
      </c>
      <c r="BK175" s="192">
        <f>ROUND(I175*H175,2)</f>
        <v>0</v>
      </c>
      <c r="BL175" s="19" t="s">
        <v>155</v>
      </c>
      <c r="BM175" s="191" t="s">
        <v>1096</v>
      </c>
    </row>
    <row r="176" s="2" customFormat="1">
      <c r="A176" s="38"/>
      <c r="B176" s="39"/>
      <c r="C176" s="38"/>
      <c r="D176" s="193" t="s">
        <v>157</v>
      </c>
      <c r="E176" s="38"/>
      <c r="F176" s="194" t="s">
        <v>261</v>
      </c>
      <c r="G176" s="38"/>
      <c r="H176" s="38"/>
      <c r="I176" s="195"/>
      <c r="J176" s="38"/>
      <c r="K176" s="38"/>
      <c r="L176" s="39"/>
      <c r="M176" s="196"/>
      <c r="N176" s="197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157</v>
      </c>
      <c r="AU176" s="19" t="s">
        <v>87</v>
      </c>
    </row>
    <row r="177" s="13" customFormat="1">
      <c r="A177" s="13"/>
      <c r="B177" s="198"/>
      <c r="C177" s="13"/>
      <c r="D177" s="199" t="s">
        <v>159</v>
      </c>
      <c r="E177" s="200" t="s">
        <v>1</v>
      </c>
      <c r="F177" s="201" t="s">
        <v>1066</v>
      </c>
      <c r="G177" s="13"/>
      <c r="H177" s="202">
        <v>2.5</v>
      </c>
      <c r="I177" s="203"/>
      <c r="J177" s="13"/>
      <c r="K177" s="13"/>
      <c r="L177" s="198"/>
      <c r="M177" s="204"/>
      <c r="N177" s="205"/>
      <c r="O177" s="205"/>
      <c r="P177" s="205"/>
      <c r="Q177" s="205"/>
      <c r="R177" s="205"/>
      <c r="S177" s="205"/>
      <c r="T177" s="20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00" t="s">
        <v>159</v>
      </c>
      <c r="AU177" s="200" t="s">
        <v>87</v>
      </c>
      <c r="AV177" s="13" t="s">
        <v>87</v>
      </c>
      <c r="AW177" s="13" t="s">
        <v>33</v>
      </c>
      <c r="AX177" s="13" t="s">
        <v>78</v>
      </c>
      <c r="AY177" s="200" t="s">
        <v>148</v>
      </c>
    </row>
    <row r="178" s="13" customFormat="1">
      <c r="A178" s="13"/>
      <c r="B178" s="198"/>
      <c r="C178" s="13"/>
      <c r="D178" s="199" t="s">
        <v>159</v>
      </c>
      <c r="E178" s="200" t="s">
        <v>1</v>
      </c>
      <c r="F178" s="201" t="s">
        <v>1071</v>
      </c>
      <c r="G178" s="13"/>
      <c r="H178" s="202">
        <v>1.1739999999999999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159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3" customFormat="1">
      <c r="A179" s="13"/>
      <c r="B179" s="198"/>
      <c r="C179" s="13"/>
      <c r="D179" s="199" t="s">
        <v>159</v>
      </c>
      <c r="E179" s="200" t="s">
        <v>1</v>
      </c>
      <c r="F179" s="201" t="s">
        <v>1097</v>
      </c>
      <c r="G179" s="13"/>
      <c r="H179" s="202">
        <v>4.2990000000000004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159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159</v>
      </c>
      <c r="E180" s="200" t="s">
        <v>1</v>
      </c>
      <c r="F180" s="201" t="s">
        <v>1098</v>
      </c>
      <c r="G180" s="13"/>
      <c r="H180" s="202">
        <v>15.826000000000001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159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3" customFormat="1">
      <c r="A181" s="13"/>
      <c r="B181" s="198"/>
      <c r="C181" s="13"/>
      <c r="D181" s="199" t="s">
        <v>159</v>
      </c>
      <c r="E181" s="200" t="s">
        <v>1</v>
      </c>
      <c r="F181" s="201" t="s">
        <v>1099</v>
      </c>
      <c r="G181" s="13"/>
      <c r="H181" s="202">
        <v>1.0560000000000001</v>
      </c>
      <c r="I181" s="203"/>
      <c r="J181" s="13"/>
      <c r="K181" s="13"/>
      <c r="L181" s="198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159</v>
      </c>
      <c r="AU181" s="200" t="s">
        <v>87</v>
      </c>
      <c r="AV181" s="13" t="s">
        <v>87</v>
      </c>
      <c r="AW181" s="13" t="s">
        <v>33</v>
      </c>
      <c r="AX181" s="13" t="s">
        <v>78</v>
      </c>
      <c r="AY181" s="200" t="s">
        <v>148</v>
      </c>
    </row>
    <row r="182" s="13" customFormat="1">
      <c r="A182" s="13"/>
      <c r="B182" s="198"/>
      <c r="C182" s="13"/>
      <c r="D182" s="199" t="s">
        <v>159</v>
      </c>
      <c r="E182" s="200" t="s">
        <v>1</v>
      </c>
      <c r="F182" s="201" t="s">
        <v>1100</v>
      </c>
      <c r="G182" s="13"/>
      <c r="H182" s="202">
        <v>1.472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159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159</v>
      </c>
      <c r="E183" s="200" t="s">
        <v>1</v>
      </c>
      <c r="F183" s="201" t="s">
        <v>1101</v>
      </c>
      <c r="G183" s="13"/>
      <c r="H183" s="202">
        <v>21.869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159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4" customFormat="1">
      <c r="A184" s="14"/>
      <c r="B184" s="207"/>
      <c r="C184" s="14"/>
      <c r="D184" s="199" t="s">
        <v>159</v>
      </c>
      <c r="E184" s="208" t="s">
        <v>1</v>
      </c>
      <c r="F184" s="209" t="s">
        <v>164</v>
      </c>
      <c r="G184" s="14"/>
      <c r="H184" s="210">
        <v>48.195999999999998</v>
      </c>
      <c r="I184" s="211"/>
      <c r="J184" s="14"/>
      <c r="K184" s="14"/>
      <c r="L184" s="207"/>
      <c r="M184" s="212"/>
      <c r="N184" s="213"/>
      <c r="O184" s="213"/>
      <c r="P184" s="213"/>
      <c r="Q184" s="213"/>
      <c r="R184" s="213"/>
      <c r="S184" s="213"/>
      <c r="T184" s="2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08" t="s">
        <v>159</v>
      </c>
      <c r="AU184" s="208" t="s">
        <v>87</v>
      </c>
      <c r="AV184" s="14" t="s">
        <v>155</v>
      </c>
      <c r="AW184" s="14" t="s">
        <v>33</v>
      </c>
      <c r="AX184" s="14" t="s">
        <v>85</v>
      </c>
      <c r="AY184" s="208" t="s">
        <v>148</v>
      </c>
    </row>
    <row r="185" s="2" customFormat="1" ht="24.15" customHeight="1">
      <c r="A185" s="38"/>
      <c r="B185" s="179"/>
      <c r="C185" s="180" t="s">
        <v>265</v>
      </c>
      <c r="D185" s="180" t="s">
        <v>150</v>
      </c>
      <c r="E185" s="181" t="s">
        <v>266</v>
      </c>
      <c r="F185" s="182" t="s">
        <v>267</v>
      </c>
      <c r="G185" s="183" t="s">
        <v>215</v>
      </c>
      <c r="H185" s="184">
        <v>48.195999999999998</v>
      </c>
      <c r="I185" s="185"/>
      <c r="J185" s="186">
        <f>ROUND(I185*H185,2)</f>
        <v>0</v>
      </c>
      <c r="K185" s="182" t="s">
        <v>154</v>
      </c>
      <c r="L185" s="39"/>
      <c r="M185" s="187" t="s">
        <v>1</v>
      </c>
      <c r="N185" s="188" t="s">
        <v>43</v>
      </c>
      <c r="O185" s="77"/>
      <c r="P185" s="189">
        <f>O185*H185</f>
        <v>0</v>
      </c>
      <c r="Q185" s="189">
        <v>0</v>
      </c>
      <c r="R185" s="189">
        <f>Q185*H185</f>
        <v>0</v>
      </c>
      <c r="S185" s="189">
        <v>0</v>
      </c>
      <c r="T185" s="19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1" t="s">
        <v>155</v>
      </c>
      <c r="AT185" s="191" t="s">
        <v>150</v>
      </c>
      <c r="AU185" s="191" t="s">
        <v>87</v>
      </c>
      <c r="AY185" s="19" t="s">
        <v>148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85</v>
      </c>
      <c r="BK185" s="192">
        <f>ROUND(I185*H185,2)</f>
        <v>0</v>
      </c>
      <c r="BL185" s="19" t="s">
        <v>155</v>
      </c>
      <c r="BM185" s="191" t="s">
        <v>1102</v>
      </c>
    </row>
    <row r="186" s="2" customFormat="1">
      <c r="A186" s="38"/>
      <c r="B186" s="39"/>
      <c r="C186" s="38"/>
      <c r="D186" s="193" t="s">
        <v>157</v>
      </c>
      <c r="E186" s="38"/>
      <c r="F186" s="194" t="s">
        <v>269</v>
      </c>
      <c r="G186" s="38"/>
      <c r="H186" s="38"/>
      <c r="I186" s="195"/>
      <c r="J186" s="38"/>
      <c r="K186" s="38"/>
      <c r="L186" s="39"/>
      <c r="M186" s="196"/>
      <c r="N186" s="197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157</v>
      </c>
      <c r="AU186" s="19" t="s">
        <v>87</v>
      </c>
    </row>
    <row r="187" s="2" customFormat="1" ht="33" customHeight="1">
      <c r="A187" s="38"/>
      <c r="B187" s="179"/>
      <c r="C187" s="180" t="s">
        <v>270</v>
      </c>
      <c r="D187" s="180" t="s">
        <v>150</v>
      </c>
      <c r="E187" s="181" t="s">
        <v>271</v>
      </c>
      <c r="F187" s="182" t="s">
        <v>272</v>
      </c>
      <c r="G187" s="183" t="s">
        <v>273</v>
      </c>
      <c r="H187" s="184">
        <v>86.753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</v>
      </c>
      <c r="R187" s="189">
        <f>Q187*H187</f>
        <v>0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1103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275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13" customFormat="1">
      <c r="A189" s="13"/>
      <c r="B189" s="198"/>
      <c r="C189" s="13"/>
      <c r="D189" s="199" t="s">
        <v>159</v>
      </c>
      <c r="E189" s="13"/>
      <c r="F189" s="201" t="s">
        <v>1104</v>
      </c>
      <c r="G189" s="13"/>
      <c r="H189" s="202">
        <v>86.753</v>
      </c>
      <c r="I189" s="203"/>
      <c r="J189" s="13"/>
      <c r="K189" s="13"/>
      <c r="L189" s="198"/>
      <c r="M189" s="204"/>
      <c r="N189" s="205"/>
      <c r="O189" s="205"/>
      <c r="P189" s="205"/>
      <c r="Q189" s="205"/>
      <c r="R189" s="205"/>
      <c r="S189" s="205"/>
      <c r="T189" s="20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00" t="s">
        <v>159</v>
      </c>
      <c r="AU189" s="200" t="s">
        <v>87</v>
      </c>
      <c r="AV189" s="13" t="s">
        <v>87</v>
      </c>
      <c r="AW189" s="13" t="s">
        <v>3</v>
      </c>
      <c r="AX189" s="13" t="s">
        <v>85</v>
      </c>
      <c r="AY189" s="200" t="s">
        <v>148</v>
      </c>
    </row>
    <row r="190" s="2" customFormat="1" ht="24.15" customHeight="1">
      <c r="A190" s="38"/>
      <c r="B190" s="179"/>
      <c r="C190" s="180" t="s">
        <v>277</v>
      </c>
      <c r="D190" s="180" t="s">
        <v>150</v>
      </c>
      <c r="E190" s="181" t="s">
        <v>278</v>
      </c>
      <c r="F190" s="182" t="s">
        <v>279</v>
      </c>
      <c r="G190" s="183" t="s">
        <v>215</v>
      </c>
      <c r="H190" s="184">
        <v>43.539000000000001</v>
      </c>
      <c r="I190" s="185"/>
      <c r="J190" s="186">
        <f>ROUND(I190*H190,2)</f>
        <v>0</v>
      </c>
      <c r="K190" s="182" t="s">
        <v>154</v>
      </c>
      <c r="L190" s="39"/>
      <c r="M190" s="187" t="s">
        <v>1</v>
      </c>
      <c r="N190" s="188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155</v>
      </c>
      <c r="AT190" s="191" t="s">
        <v>150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1105</v>
      </c>
    </row>
    <row r="191" s="2" customFormat="1">
      <c r="A191" s="38"/>
      <c r="B191" s="39"/>
      <c r="C191" s="38"/>
      <c r="D191" s="193" t="s">
        <v>157</v>
      </c>
      <c r="E191" s="38"/>
      <c r="F191" s="194" t="s">
        <v>281</v>
      </c>
      <c r="G191" s="38"/>
      <c r="H191" s="38"/>
      <c r="I191" s="195"/>
      <c r="J191" s="38"/>
      <c r="K191" s="38"/>
      <c r="L191" s="39"/>
      <c r="M191" s="196"/>
      <c r="N191" s="197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157</v>
      </c>
      <c r="AU191" s="19" t="s">
        <v>87</v>
      </c>
    </row>
    <row r="192" s="13" customFormat="1">
      <c r="A192" s="13"/>
      <c r="B192" s="198"/>
      <c r="C192" s="13"/>
      <c r="D192" s="199" t="s">
        <v>159</v>
      </c>
      <c r="E192" s="200" t="s">
        <v>1</v>
      </c>
      <c r="F192" s="201" t="s">
        <v>1076</v>
      </c>
      <c r="G192" s="13"/>
      <c r="H192" s="202">
        <v>60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159</v>
      </c>
      <c r="AU192" s="200" t="s">
        <v>87</v>
      </c>
      <c r="AV192" s="13" t="s">
        <v>87</v>
      </c>
      <c r="AW192" s="13" t="s">
        <v>33</v>
      </c>
      <c r="AX192" s="13" t="s">
        <v>78</v>
      </c>
      <c r="AY192" s="200" t="s">
        <v>148</v>
      </c>
    </row>
    <row r="193" s="13" customFormat="1">
      <c r="A193" s="13"/>
      <c r="B193" s="198"/>
      <c r="C193" s="13"/>
      <c r="D193" s="199" t="s">
        <v>159</v>
      </c>
      <c r="E193" s="200" t="s">
        <v>1</v>
      </c>
      <c r="F193" s="201" t="s">
        <v>1077</v>
      </c>
      <c r="G193" s="13"/>
      <c r="H193" s="202">
        <v>2.2320000000000002</v>
      </c>
      <c r="I193" s="203"/>
      <c r="J193" s="13"/>
      <c r="K193" s="13"/>
      <c r="L193" s="198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159</v>
      </c>
      <c r="AU193" s="200" t="s">
        <v>87</v>
      </c>
      <c r="AV193" s="13" t="s">
        <v>87</v>
      </c>
      <c r="AW193" s="13" t="s">
        <v>33</v>
      </c>
      <c r="AX193" s="13" t="s">
        <v>78</v>
      </c>
      <c r="AY193" s="200" t="s">
        <v>148</v>
      </c>
    </row>
    <row r="194" s="13" customFormat="1">
      <c r="A194" s="13"/>
      <c r="B194" s="198"/>
      <c r="C194" s="13"/>
      <c r="D194" s="199" t="s">
        <v>159</v>
      </c>
      <c r="E194" s="200" t="s">
        <v>1</v>
      </c>
      <c r="F194" s="201" t="s">
        <v>1082</v>
      </c>
      <c r="G194" s="13"/>
      <c r="H194" s="202">
        <v>3.96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159</v>
      </c>
      <c r="AU194" s="200" t="s">
        <v>87</v>
      </c>
      <c r="AV194" s="13" t="s">
        <v>87</v>
      </c>
      <c r="AW194" s="13" t="s">
        <v>33</v>
      </c>
      <c r="AX194" s="13" t="s">
        <v>78</v>
      </c>
      <c r="AY194" s="200" t="s">
        <v>148</v>
      </c>
    </row>
    <row r="195" s="15" customFormat="1">
      <c r="A195" s="15"/>
      <c r="B195" s="215"/>
      <c r="C195" s="15"/>
      <c r="D195" s="199" t="s">
        <v>159</v>
      </c>
      <c r="E195" s="216" t="s">
        <v>1</v>
      </c>
      <c r="F195" s="217" t="s">
        <v>282</v>
      </c>
      <c r="G195" s="15"/>
      <c r="H195" s="218">
        <v>66.191999999999993</v>
      </c>
      <c r="I195" s="219"/>
      <c r="J195" s="15"/>
      <c r="K195" s="15"/>
      <c r="L195" s="215"/>
      <c r="M195" s="220"/>
      <c r="N195" s="221"/>
      <c r="O195" s="221"/>
      <c r="P195" s="221"/>
      <c r="Q195" s="221"/>
      <c r="R195" s="221"/>
      <c r="S195" s="221"/>
      <c r="T195" s="222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16" t="s">
        <v>159</v>
      </c>
      <c r="AU195" s="216" t="s">
        <v>87</v>
      </c>
      <c r="AV195" s="15" t="s">
        <v>169</v>
      </c>
      <c r="AW195" s="15" t="s">
        <v>33</v>
      </c>
      <c r="AX195" s="15" t="s">
        <v>78</v>
      </c>
      <c r="AY195" s="216" t="s">
        <v>148</v>
      </c>
    </row>
    <row r="196" s="13" customFormat="1">
      <c r="A196" s="13"/>
      <c r="B196" s="198"/>
      <c r="C196" s="13"/>
      <c r="D196" s="199" t="s">
        <v>159</v>
      </c>
      <c r="E196" s="200" t="s">
        <v>1</v>
      </c>
      <c r="F196" s="201" t="s">
        <v>1106</v>
      </c>
      <c r="G196" s="13"/>
      <c r="H196" s="202">
        <v>-4.2990000000000004</v>
      </c>
      <c r="I196" s="203"/>
      <c r="J196" s="13"/>
      <c r="K196" s="13"/>
      <c r="L196" s="198"/>
      <c r="M196" s="204"/>
      <c r="N196" s="205"/>
      <c r="O196" s="205"/>
      <c r="P196" s="205"/>
      <c r="Q196" s="205"/>
      <c r="R196" s="205"/>
      <c r="S196" s="205"/>
      <c r="T196" s="20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00" t="s">
        <v>159</v>
      </c>
      <c r="AU196" s="200" t="s">
        <v>87</v>
      </c>
      <c r="AV196" s="13" t="s">
        <v>87</v>
      </c>
      <c r="AW196" s="13" t="s">
        <v>33</v>
      </c>
      <c r="AX196" s="13" t="s">
        <v>78</v>
      </c>
      <c r="AY196" s="200" t="s">
        <v>148</v>
      </c>
    </row>
    <row r="197" s="13" customFormat="1">
      <c r="A197" s="13"/>
      <c r="B197" s="198"/>
      <c r="C197" s="13"/>
      <c r="D197" s="199" t="s">
        <v>159</v>
      </c>
      <c r="E197" s="200" t="s">
        <v>1</v>
      </c>
      <c r="F197" s="201" t="s">
        <v>1107</v>
      </c>
      <c r="G197" s="13"/>
      <c r="H197" s="202">
        <v>-15.826000000000001</v>
      </c>
      <c r="I197" s="203"/>
      <c r="J197" s="13"/>
      <c r="K197" s="13"/>
      <c r="L197" s="198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159</v>
      </c>
      <c r="AU197" s="200" t="s">
        <v>87</v>
      </c>
      <c r="AV197" s="13" t="s">
        <v>87</v>
      </c>
      <c r="AW197" s="13" t="s">
        <v>33</v>
      </c>
      <c r="AX197" s="13" t="s">
        <v>78</v>
      </c>
      <c r="AY197" s="200" t="s">
        <v>148</v>
      </c>
    </row>
    <row r="198" s="13" customFormat="1">
      <c r="A198" s="13"/>
      <c r="B198" s="198"/>
      <c r="C198" s="13"/>
      <c r="D198" s="199" t="s">
        <v>159</v>
      </c>
      <c r="E198" s="200" t="s">
        <v>1</v>
      </c>
      <c r="F198" s="201" t="s">
        <v>1108</v>
      </c>
      <c r="G198" s="13"/>
      <c r="H198" s="202">
        <v>-1.0560000000000001</v>
      </c>
      <c r="I198" s="203"/>
      <c r="J198" s="13"/>
      <c r="K198" s="13"/>
      <c r="L198" s="198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159</v>
      </c>
      <c r="AU198" s="200" t="s">
        <v>87</v>
      </c>
      <c r="AV198" s="13" t="s">
        <v>87</v>
      </c>
      <c r="AW198" s="13" t="s">
        <v>33</v>
      </c>
      <c r="AX198" s="13" t="s">
        <v>78</v>
      </c>
      <c r="AY198" s="200" t="s">
        <v>148</v>
      </c>
    </row>
    <row r="199" s="13" customFormat="1">
      <c r="A199" s="13"/>
      <c r="B199" s="198"/>
      <c r="C199" s="13"/>
      <c r="D199" s="199" t="s">
        <v>159</v>
      </c>
      <c r="E199" s="200" t="s">
        <v>1</v>
      </c>
      <c r="F199" s="201" t="s">
        <v>1109</v>
      </c>
      <c r="G199" s="13"/>
      <c r="H199" s="202">
        <v>-1.472</v>
      </c>
      <c r="I199" s="203"/>
      <c r="J199" s="13"/>
      <c r="K199" s="13"/>
      <c r="L199" s="198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159</v>
      </c>
      <c r="AU199" s="200" t="s">
        <v>87</v>
      </c>
      <c r="AV199" s="13" t="s">
        <v>87</v>
      </c>
      <c r="AW199" s="13" t="s">
        <v>33</v>
      </c>
      <c r="AX199" s="13" t="s">
        <v>78</v>
      </c>
      <c r="AY199" s="200" t="s">
        <v>148</v>
      </c>
    </row>
    <row r="200" s="14" customFormat="1">
      <c r="A200" s="14"/>
      <c r="B200" s="207"/>
      <c r="C200" s="14"/>
      <c r="D200" s="199" t="s">
        <v>159</v>
      </c>
      <c r="E200" s="208" t="s">
        <v>1</v>
      </c>
      <c r="F200" s="209" t="s">
        <v>164</v>
      </c>
      <c r="G200" s="14"/>
      <c r="H200" s="210">
        <v>43.538999999999994</v>
      </c>
      <c r="I200" s="211"/>
      <c r="J200" s="14"/>
      <c r="K200" s="14"/>
      <c r="L200" s="207"/>
      <c r="M200" s="212"/>
      <c r="N200" s="213"/>
      <c r="O200" s="213"/>
      <c r="P200" s="213"/>
      <c r="Q200" s="213"/>
      <c r="R200" s="213"/>
      <c r="S200" s="213"/>
      <c r="T200" s="2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08" t="s">
        <v>159</v>
      </c>
      <c r="AU200" s="208" t="s">
        <v>87</v>
      </c>
      <c r="AV200" s="14" t="s">
        <v>155</v>
      </c>
      <c r="AW200" s="14" t="s">
        <v>33</v>
      </c>
      <c r="AX200" s="14" t="s">
        <v>85</v>
      </c>
      <c r="AY200" s="208" t="s">
        <v>148</v>
      </c>
    </row>
    <row r="201" s="2" customFormat="1" ht="16.5" customHeight="1">
      <c r="A201" s="38"/>
      <c r="B201" s="179"/>
      <c r="C201" s="223" t="s">
        <v>7</v>
      </c>
      <c r="D201" s="223" t="s">
        <v>288</v>
      </c>
      <c r="E201" s="224" t="s">
        <v>289</v>
      </c>
      <c r="F201" s="225" t="s">
        <v>290</v>
      </c>
      <c r="G201" s="226" t="s">
        <v>273</v>
      </c>
      <c r="H201" s="227">
        <v>33.295999999999999</v>
      </c>
      <c r="I201" s="228"/>
      <c r="J201" s="229">
        <f>ROUND(I201*H201,2)</f>
        <v>0</v>
      </c>
      <c r="K201" s="225" t="s">
        <v>154</v>
      </c>
      <c r="L201" s="230"/>
      <c r="M201" s="231" t="s">
        <v>1</v>
      </c>
      <c r="N201" s="232" t="s">
        <v>43</v>
      </c>
      <c r="O201" s="77"/>
      <c r="P201" s="189">
        <f>O201*H201</f>
        <v>0</v>
      </c>
      <c r="Q201" s="189">
        <v>0</v>
      </c>
      <c r="R201" s="189">
        <f>Q201*H201</f>
        <v>0</v>
      </c>
      <c r="S201" s="189">
        <v>0</v>
      </c>
      <c r="T201" s="190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91" t="s">
        <v>199</v>
      </c>
      <c r="AT201" s="191" t="s">
        <v>288</v>
      </c>
      <c r="AU201" s="191" t="s">
        <v>87</v>
      </c>
      <c r="AY201" s="19" t="s">
        <v>148</v>
      </c>
      <c r="BE201" s="192">
        <f>IF(N201="základní",J201,0)</f>
        <v>0</v>
      </c>
      <c r="BF201" s="192">
        <f>IF(N201="snížená",J201,0)</f>
        <v>0</v>
      </c>
      <c r="BG201" s="192">
        <f>IF(N201="zákl. přenesená",J201,0)</f>
        <v>0</v>
      </c>
      <c r="BH201" s="192">
        <f>IF(N201="sníž. přenesená",J201,0)</f>
        <v>0</v>
      </c>
      <c r="BI201" s="192">
        <f>IF(N201="nulová",J201,0)</f>
        <v>0</v>
      </c>
      <c r="BJ201" s="19" t="s">
        <v>85</v>
      </c>
      <c r="BK201" s="192">
        <f>ROUND(I201*H201,2)</f>
        <v>0</v>
      </c>
      <c r="BL201" s="19" t="s">
        <v>155</v>
      </c>
      <c r="BM201" s="191" t="s">
        <v>1110</v>
      </c>
    </row>
    <row r="202" s="13" customFormat="1">
      <c r="A202" s="13"/>
      <c r="B202" s="198"/>
      <c r="C202" s="13"/>
      <c r="D202" s="199" t="s">
        <v>159</v>
      </c>
      <c r="E202" s="200" t="s">
        <v>1</v>
      </c>
      <c r="F202" s="201" t="s">
        <v>1111</v>
      </c>
      <c r="G202" s="13"/>
      <c r="H202" s="202">
        <v>19.937999999999999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159</v>
      </c>
      <c r="AU202" s="200" t="s">
        <v>87</v>
      </c>
      <c r="AV202" s="13" t="s">
        <v>87</v>
      </c>
      <c r="AW202" s="13" t="s">
        <v>33</v>
      </c>
      <c r="AX202" s="13" t="s">
        <v>85</v>
      </c>
      <c r="AY202" s="200" t="s">
        <v>148</v>
      </c>
    </row>
    <row r="203" s="13" customFormat="1">
      <c r="A203" s="13"/>
      <c r="B203" s="198"/>
      <c r="C203" s="13"/>
      <c r="D203" s="199" t="s">
        <v>159</v>
      </c>
      <c r="E203" s="13"/>
      <c r="F203" s="201" t="s">
        <v>1112</v>
      </c>
      <c r="G203" s="13"/>
      <c r="H203" s="202">
        <v>33.295999999999999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159</v>
      </c>
      <c r="AU203" s="200" t="s">
        <v>87</v>
      </c>
      <c r="AV203" s="13" t="s">
        <v>87</v>
      </c>
      <c r="AW203" s="13" t="s">
        <v>3</v>
      </c>
      <c r="AX203" s="13" t="s">
        <v>85</v>
      </c>
      <c r="AY203" s="200" t="s">
        <v>148</v>
      </c>
    </row>
    <row r="204" s="2" customFormat="1" ht="24.15" customHeight="1">
      <c r="A204" s="38"/>
      <c r="B204" s="179"/>
      <c r="C204" s="180" t="s">
        <v>293</v>
      </c>
      <c r="D204" s="180" t="s">
        <v>150</v>
      </c>
      <c r="E204" s="181" t="s">
        <v>294</v>
      </c>
      <c r="F204" s="182" t="s">
        <v>295</v>
      </c>
      <c r="G204" s="183" t="s">
        <v>215</v>
      </c>
      <c r="H204" s="184">
        <v>0.79200000000000004</v>
      </c>
      <c r="I204" s="185"/>
      <c r="J204" s="186">
        <f>ROUND(I204*H204,2)</f>
        <v>0</v>
      </c>
      <c r="K204" s="182" t="s">
        <v>154</v>
      </c>
      <c r="L204" s="39"/>
      <c r="M204" s="187" t="s">
        <v>1</v>
      </c>
      <c r="N204" s="188" t="s">
        <v>43</v>
      </c>
      <c r="O204" s="77"/>
      <c r="P204" s="189">
        <f>O204*H204</f>
        <v>0</v>
      </c>
      <c r="Q204" s="189">
        <v>0</v>
      </c>
      <c r="R204" s="189">
        <f>Q204*H204</f>
        <v>0</v>
      </c>
      <c r="S204" s="189">
        <v>0</v>
      </c>
      <c r="T204" s="190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191" t="s">
        <v>155</v>
      </c>
      <c r="AT204" s="191" t="s">
        <v>150</v>
      </c>
      <c r="AU204" s="191" t="s">
        <v>87</v>
      </c>
      <c r="AY204" s="19" t="s">
        <v>148</v>
      </c>
      <c r="BE204" s="192">
        <f>IF(N204="základní",J204,0)</f>
        <v>0</v>
      </c>
      <c r="BF204" s="192">
        <f>IF(N204="snížená",J204,0)</f>
        <v>0</v>
      </c>
      <c r="BG204" s="192">
        <f>IF(N204="zákl. přenesená",J204,0)</f>
        <v>0</v>
      </c>
      <c r="BH204" s="192">
        <f>IF(N204="sníž. přenesená",J204,0)</f>
        <v>0</v>
      </c>
      <c r="BI204" s="192">
        <f>IF(N204="nulová",J204,0)</f>
        <v>0</v>
      </c>
      <c r="BJ204" s="19" t="s">
        <v>85</v>
      </c>
      <c r="BK204" s="192">
        <f>ROUND(I204*H204,2)</f>
        <v>0</v>
      </c>
      <c r="BL204" s="19" t="s">
        <v>155</v>
      </c>
      <c r="BM204" s="191" t="s">
        <v>1113</v>
      </c>
    </row>
    <row r="205" s="2" customFormat="1">
      <c r="A205" s="38"/>
      <c r="B205" s="39"/>
      <c r="C205" s="38"/>
      <c r="D205" s="193" t="s">
        <v>157</v>
      </c>
      <c r="E205" s="38"/>
      <c r="F205" s="194" t="s">
        <v>297</v>
      </c>
      <c r="G205" s="38"/>
      <c r="H205" s="38"/>
      <c r="I205" s="195"/>
      <c r="J205" s="38"/>
      <c r="K205" s="38"/>
      <c r="L205" s="39"/>
      <c r="M205" s="196"/>
      <c r="N205" s="197"/>
      <c r="O205" s="77"/>
      <c r="P205" s="77"/>
      <c r="Q205" s="77"/>
      <c r="R205" s="77"/>
      <c r="S205" s="77"/>
      <c r="T205" s="7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9" t="s">
        <v>157</v>
      </c>
      <c r="AU205" s="19" t="s">
        <v>87</v>
      </c>
    </row>
    <row r="206" s="13" customFormat="1">
      <c r="A206" s="13"/>
      <c r="B206" s="198"/>
      <c r="C206" s="13"/>
      <c r="D206" s="199" t="s">
        <v>159</v>
      </c>
      <c r="E206" s="200" t="s">
        <v>1</v>
      </c>
      <c r="F206" s="201" t="s">
        <v>1114</v>
      </c>
      <c r="G206" s="13"/>
      <c r="H206" s="202">
        <v>0.79200000000000004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159</v>
      </c>
      <c r="AU206" s="200" t="s">
        <v>87</v>
      </c>
      <c r="AV206" s="13" t="s">
        <v>87</v>
      </c>
      <c r="AW206" s="13" t="s">
        <v>33</v>
      </c>
      <c r="AX206" s="13" t="s">
        <v>85</v>
      </c>
      <c r="AY206" s="200" t="s">
        <v>148</v>
      </c>
    </row>
    <row r="207" s="2" customFormat="1" ht="16.5" customHeight="1">
      <c r="A207" s="38"/>
      <c r="B207" s="179"/>
      <c r="C207" s="223" t="s">
        <v>300</v>
      </c>
      <c r="D207" s="223" t="s">
        <v>288</v>
      </c>
      <c r="E207" s="224" t="s">
        <v>301</v>
      </c>
      <c r="F207" s="225" t="s">
        <v>302</v>
      </c>
      <c r="G207" s="226" t="s">
        <v>273</v>
      </c>
      <c r="H207" s="227">
        <v>1.323</v>
      </c>
      <c r="I207" s="228"/>
      <c r="J207" s="229">
        <f>ROUND(I207*H207,2)</f>
        <v>0</v>
      </c>
      <c r="K207" s="225" t="s">
        <v>154</v>
      </c>
      <c r="L207" s="230"/>
      <c r="M207" s="231" t="s">
        <v>1</v>
      </c>
      <c r="N207" s="232" t="s">
        <v>43</v>
      </c>
      <c r="O207" s="77"/>
      <c r="P207" s="189">
        <f>O207*H207</f>
        <v>0</v>
      </c>
      <c r="Q207" s="189">
        <v>0</v>
      </c>
      <c r="R207" s="189">
        <f>Q207*H207</f>
        <v>0</v>
      </c>
      <c r="S207" s="189">
        <v>0</v>
      </c>
      <c r="T207" s="190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191" t="s">
        <v>199</v>
      </c>
      <c r="AT207" s="191" t="s">
        <v>288</v>
      </c>
      <c r="AU207" s="191" t="s">
        <v>87</v>
      </c>
      <c r="AY207" s="19" t="s">
        <v>148</v>
      </c>
      <c r="BE207" s="192">
        <f>IF(N207="základní",J207,0)</f>
        <v>0</v>
      </c>
      <c r="BF207" s="192">
        <f>IF(N207="snížená",J207,0)</f>
        <v>0</v>
      </c>
      <c r="BG207" s="192">
        <f>IF(N207="zákl. přenesená",J207,0)</f>
        <v>0</v>
      </c>
      <c r="BH207" s="192">
        <f>IF(N207="sníž. přenesená",J207,0)</f>
        <v>0</v>
      </c>
      <c r="BI207" s="192">
        <f>IF(N207="nulová",J207,0)</f>
        <v>0</v>
      </c>
      <c r="BJ207" s="19" t="s">
        <v>85</v>
      </c>
      <c r="BK207" s="192">
        <f>ROUND(I207*H207,2)</f>
        <v>0</v>
      </c>
      <c r="BL207" s="19" t="s">
        <v>155</v>
      </c>
      <c r="BM207" s="191" t="s">
        <v>1115</v>
      </c>
    </row>
    <row r="208" s="13" customFormat="1">
      <c r="A208" s="13"/>
      <c r="B208" s="198"/>
      <c r="C208" s="13"/>
      <c r="D208" s="199" t="s">
        <v>159</v>
      </c>
      <c r="E208" s="13"/>
      <c r="F208" s="201" t="s">
        <v>1116</v>
      </c>
      <c r="G208" s="13"/>
      <c r="H208" s="202">
        <v>1.323</v>
      </c>
      <c r="I208" s="203"/>
      <c r="J208" s="13"/>
      <c r="K208" s="13"/>
      <c r="L208" s="198"/>
      <c r="M208" s="204"/>
      <c r="N208" s="205"/>
      <c r="O208" s="205"/>
      <c r="P208" s="205"/>
      <c r="Q208" s="205"/>
      <c r="R208" s="205"/>
      <c r="S208" s="205"/>
      <c r="T208" s="20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00" t="s">
        <v>159</v>
      </c>
      <c r="AU208" s="200" t="s">
        <v>87</v>
      </c>
      <c r="AV208" s="13" t="s">
        <v>87</v>
      </c>
      <c r="AW208" s="13" t="s">
        <v>3</v>
      </c>
      <c r="AX208" s="13" t="s">
        <v>85</v>
      </c>
      <c r="AY208" s="200" t="s">
        <v>148</v>
      </c>
    </row>
    <row r="209" s="2" customFormat="1" ht="24.15" customHeight="1">
      <c r="A209" s="38"/>
      <c r="B209" s="179"/>
      <c r="C209" s="180" t="s">
        <v>305</v>
      </c>
      <c r="D209" s="180" t="s">
        <v>150</v>
      </c>
      <c r="E209" s="181" t="s">
        <v>306</v>
      </c>
      <c r="F209" s="182" t="s">
        <v>307</v>
      </c>
      <c r="G209" s="183" t="s">
        <v>153</v>
      </c>
      <c r="H209" s="184">
        <v>25</v>
      </c>
      <c r="I209" s="185"/>
      <c r="J209" s="186">
        <f>ROUND(I209*H209,2)</f>
        <v>0</v>
      </c>
      <c r="K209" s="182" t="s">
        <v>154</v>
      </c>
      <c r="L209" s="39"/>
      <c r="M209" s="187" t="s">
        <v>1</v>
      </c>
      <c r="N209" s="188" t="s">
        <v>43</v>
      </c>
      <c r="O209" s="77"/>
      <c r="P209" s="189">
        <f>O209*H209</f>
        <v>0</v>
      </c>
      <c r="Q209" s="189">
        <v>0</v>
      </c>
      <c r="R209" s="189">
        <f>Q209*H209</f>
        <v>0</v>
      </c>
      <c r="S209" s="189">
        <v>0</v>
      </c>
      <c r="T209" s="19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1" t="s">
        <v>155</v>
      </c>
      <c r="AT209" s="191" t="s">
        <v>150</v>
      </c>
      <c r="AU209" s="191" t="s">
        <v>87</v>
      </c>
      <c r="AY209" s="19" t="s">
        <v>148</v>
      </c>
      <c r="BE209" s="192">
        <f>IF(N209="základní",J209,0)</f>
        <v>0</v>
      </c>
      <c r="BF209" s="192">
        <f>IF(N209="snížená",J209,0)</f>
        <v>0</v>
      </c>
      <c r="BG209" s="192">
        <f>IF(N209="zákl. přenesená",J209,0)</f>
        <v>0</v>
      </c>
      <c r="BH209" s="192">
        <f>IF(N209="sníž. přenesená",J209,0)</f>
        <v>0</v>
      </c>
      <c r="BI209" s="192">
        <f>IF(N209="nulová",J209,0)</f>
        <v>0</v>
      </c>
      <c r="BJ209" s="19" t="s">
        <v>85</v>
      </c>
      <c r="BK209" s="192">
        <f>ROUND(I209*H209,2)</f>
        <v>0</v>
      </c>
      <c r="BL209" s="19" t="s">
        <v>155</v>
      </c>
      <c r="BM209" s="191" t="s">
        <v>1117</v>
      </c>
    </row>
    <row r="210" s="2" customFormat="1">
      <c r="A210" s="38"/>
      <c r="B210" s="39"/>
      <c r="C210" s="38"/>
      <c r="D210" s="193" t="s">
        <v>157</v>
      </c>
      <c r="E210" s="38"/>
      <c r="F210" s="194" t="s">
        <v>309</v>
      </c>
      <c r="G210" s="38"/>
      <c r="H210" s="38"/>
      <c r="I210" s="195"/>
      <c r="J210" s="38"/>
      <c r="K210" s="38"/>
      <c r="L210" s="39"/>
      <c r="M210" s="196"/>
      <c r="N210" s="197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157</v>
      </c>
      <c r="AU210" s="19" t="s">
        <v>87</v>
      </c>
    </row>
    <row r="211" s="2" customFormat="1" ht="24.15" customHeight="1">
      <c r="A211" s="38"/>
      <c r="B211" s="179"/>
      <c r="C211" s="180" t="s">
        <v>310</v>
      </c>
      <c r="D211" s="180" t="s">
        <v>150</v>
      </c>
      <c r="E211" s="181" t="s">
        <v>311</v>
      </c>
      <c r="F211" s="182" t="s">
        <v>312</v>
      </c>
      <c r="G211" s="183" t="s">
        <v>153</v>
      </c>
      <c r="H211" s="184">
        <v>25</v>
      </c>
      <c r="I211" s="185"/>
      <c r="J211" s="186">
        <f>ROUND(I211*H211,2)</f>
        <v>0</v>
      </c>
      <c r="K211" s="182" t="s">
        <v>154</v>
      </c>
      <c r="L211" s="39"/>
      <c r="M211" s="187" t="s">
        <v>1</v>
      </c>
      <c r="N211" s="188" t="s">
        <v>43</v>
      </c>
      <c r="O211" s="77"/>
      <c r="P211" s="189">
        <f>O211*H211</f>
        <v>0</v>
      </c>
      <c r="Q211" s="189">
        <v>0</v>
      </c>
      <c r="R211" s="189">
        <f>Q211*H211</f>
        <v>0</v>
      </c>
      <c r="S211" s="189">
        <v>0</v>
      </c>
      <c r="T211" s="190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1" t="s">
        <v>155</v>
      </c>
      <c r="AT211" s="191" t="s">
        <v>150</v>
      </c>
      <c r="AU211" s="191" t="s">
        <v>87</v>
      </c>
      <c r="AY211" s="19" t="s">
        <v>148</v>
      </c>
      <c r="BE211" s="192">
        <f>IF(N211="základní",J211,0)</f>
        <v>0</v>
      </c>
      <c r="BF211" s="192">
        <f>IF(N211="snížená",J211,0)</f>
        <v>0</v>
      </c>
      <c r="BG211" s="192">
        <f>IF(N211="zákl. přenesená",J211,0)</f>
        <v>0</v>
      </c>
      <c r="BH211" s="192">
        <f>IF(N211="sníž. přenesená",J211,0)</f>
        <v>0</v>
      </c>
      <c r="BI211" s="192">
        <f>IF(N211="nulová",J211,0)</f>
        <v>0</v>
      </c>
      <c r="BJ211" s="19" t="s">
        <v>85</v>
      </c>
      <c r="BK211" s="192">
        <f>ROUND(I211*H211,2)</f>
        <v>0</v>
      </c>
      <c r="BL211" s="19" t="s">
        <v>155</v>
      </c>
      <c r="BM211" s="191" t="s">
        <v>1118</v>
      </c>
    </row>
    <row r="212" s="2" customFormat="1">
      <c r="A212" s="38"/>
      <c r="B212" s="39"/>
      <c r="C212" s="38"/>
      <c r="D212" s="193" t="s">
        <v>157</v>
      </c>
      <c r="E212" s="38"/>
      <c r="F212" s="194" t="s">
        <v>314</v>
      </c>
      <c r="G212" s="38"/>
      <c r="H212" s="38"/>
      <c r="I212" s="195"/>
      <c r="J212" s="38"/>
      <c r="K212" s="38"/>
      <c r="L212" s="39"/>
      <c r="M212" s="196"/>
      <c r="N212" s="197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157</v>
      </c>
      <c r="AU212" s="19" t="s">
        <v>87</v>
      </c>
    </row>
    <row r="213" s="2" customFormat="1" ht="16.5" customHeight="1">
      <c r="A213" s="38"/>
      <c r="B213" s="179"/>
      <c r="C213" s="223" t="s">
        <v>315</v>
      </c>
      <c r="D213" s="223" t="s">
        <v>288</v>
      </c>
      <c r="E213" s="224" t="s">
        <v>316</v>
      </c>
      <c r="F213" s="225" t="s">
        <v>317</v>
      </c>
      <c r="G213" s="226" t="s">
        <v>318</v>
      </c>
      <c r="H213" s="227">
        <v>0.5</v>
      </c>
      <c r="I213" s="228"/>
      <c r="J213" s="229">
        <f>ROUND(I213*H213,2)</f>
        <v>0</v>
      </c>
      <c r="K213" s="225" t="s">
        <v>154</v>
      </c>
      <c r="L213" s="230"/>
      <c r="M213" s="231" t="s">
        <v>1</v>
      </c>
      <c r="N213" s="232" t="s">
        <v>43</v>
      </c>
      <c r="O213" s="77"/>
      <c r="P213" s="189">
        <f>O213*H213</f>
        <v>0</v>
      </c>
      <c r="Q213" s="189">
        <v>0.001</v>
      </c>
      <c r="R213" s="189">
        <f>Q213*H213</f>
        <v>0.00050000000000000001</v>
      </c>
      <c r="S213" s="189">
        <v>0</v>
      </c>
      <c r="T213" s="190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1" t="s">
        <v>199</v>
      </c>
      <c r="AT213" s="191" t="s">
        <v>288</v>
      </c>
      <c r="AU213" s="191" t="s">
        <v>87</v>
      </c>
      <c r="AY213" s="19" t="s">
        <v>148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85</v>
      </c>
      <c r="BK213" s="192">
        <f>ROUND(I213*H213,2)</f>
        <v>0</v>
      </c>
      <c r="BL213" s="19" t="s">
        <v>155</v>
      </c>
      <c r="BM213" s="191" t="s">
        <v>1119</v>
      </c>
    </row>
    <row r="214" s="13" customFormat="1">
      <c r="A214" s="13"/>
      <c r="B214" s="198"/>
      <c r="C214" s="13"/>
      <c r="D214" s="199" t="s">
        <v>159</v>
      </c>
      <c r="E214" s="13"/>
      <c r="F214" s="201" t="s">
        <v>1120</v>
      </c>
      <c r="G214" s="13"/>
      <c r="H214" s="202">
        <v>0.5</v>
      </c>
      <c r="I214" s="203"/>
      <c r="J214" s="13"/>
      <c r="K214" s="13"/>
      <c r="L214" s="198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159</v>
      </c>
      <c r="AU214" s="200" t="s">
        <v>87</v>
      </c>
      <c r="AV214" s="13" t="s">
        <v>87</v>
      </c>
      <c r="AW214" s="13" t="s">
        <v>3</v>
      </c>
      <c r="AX214" s="13" t="s">
        <v>85</v>
      </c>
      <c r="AY214" s="200" t="s">
        <v>148</v>
      </c>
    </row>
    <row r="215" s="2" customFormat="1" ht="24.15" customHeight="1">
      <c r="A215" s="38"/>
      <c r="B215" s="179"/>
      <c r="C215" s="180" t="s">
        <v>321</v>
      </c>
      <c r="D215" s="180" t="s">
        <v>150</v>
      </c>
      <c r="E215" s="181" t="s">
        <v>322</v>
      </c>
      <c r="F215" s="182" t="s">
        <v>323</v>
      </c>
      <c r="G215" s="183" t="s">
        <v>153</v>
      </c>
      <c r="H215" s="184">
        <v>25</v>
      </c>
      <c r="I215" s="185"/>
      <c r="J215" s="186">
        <f>ROUND(I215*H215,2)</f>
        <v>0</v>
      </c>
      <c r="K215" s="182" t="s">
        <v>154</v>
      </c>
      <c r="L215" s="39"/>
      <c r="M215" s="187" t="s">
        <v>1</v>
      </c>
      <c r="N215" s="188" t="s">
        <v>43</v>
      </c>
      <c r="O215" s="77"/>
      <c r="P215" s="189">
        <f>O215*H215</f>
        <v>0</v>
      </c>
      <c r="Q215" s="189">
        <v>0</v>
      </c>
      <c r="R215" s="189">
        <f>Q215*H215</f>
        <v>0</v>
      </c>
      <c r="S215" s="189">
        <v>0</v>
      </c>
      <c r="T215" s="190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1" t="s">
        <v>155</v>
      </c>
      <c r="AT215" s="191" t="s">
        <v>150</v>
      </c>
      <c r="AU215" s="191" t="s">
        <v>87</v>
      </c>
      <c r="AY215" s="19" t="s">
        <v>148</v>
      </c>
      <c r="BE215" s="192">
        <f>IF(N215="základní",J215,0)</f>
        <v>0</v>
      </c>
      <c r="BF215" s="192">
        <f>IF(N215="snížená",J215,0)</f>
        <v>0</v>
      </c>
      <c r="BG215" s="192">
        <f>IF(N215="zákl. přenesená",J215,0)</f>
        <v>0</v>
      </c>
      <c r="BH215" s="192">
        <f>IF(N215="sníž. přenesená",J215,0)</f>
        <v>0</v>
      </c>
      <c r="BI215" s="192">
        <f>IF(N215="nulová",J215,0)</f>
        <v>0</v>
      </c>
      <c r="BJ215" s="19" t="s">
        <v>85</v>
      </c>
      <c r="BK215" s="192">
        <f>ROUND(I215*H215,2)</f>
        <v>0</v>
      </c>
      <c r="BL215" s="19" t="s">
        <v>155</v>
      </c>
      <c r="BM215" s="191" t="s">
        <v>1121</v>
      </c>
    </row>
    <row r="216" s="2" customFormat="1">
      <c r="A216" s="38"/>
      <c r="B216" s="39"/>
      <c r="C216" s="38"/>
      <c r="D216" s="193" t="s">
        <v>157</v>
      </c>
      <c r="E216" s="38"/>
      <c r="F216" s="194" t="s">
        <v>325</v>
      </c>
      <c r="G216" s="38"/>
      <c r="H216" s="38"/>
      <c r="I216" s="195"/>
      <c r="J216" s="38"/>
      <c r="K216" s="38"/>
      <c r="L216" s="39"/>
      <c r="M216" s="196"/>
      <c r="N216" s="197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157</v>
      </c>
      <c r="AU216" s="19" t="s">
        <v>87</v>
      </c>
    </row>
    <row r="217" s="2" customFormat="1" ht="24.15" customHeight="1">
      <c r="A217" s="38"/>
      <c r="B217" s="179"/>
      <c r="C217" s="180" t="s">
        <v>326</v>
      </c>
      <c r="D217" s="180" t="s">
        <v>150</v>
      </c>
      <c r="E217" s="181" t="s">
        <v>327</v>
      </c>
      <c r="F217" s="182" t="s">
        <v>328</v>
      </c>
      <c r="G217" s="183" t="s">
        <v>153</v>
      </c>
      <c r="H217" s="184">
        <v>28.300000000000001</v>
      </c>
      <c r="I217" s="185"/>
      <c r="J217" s="186">
        <f>ROUND(I217*H217,2)</f>
        <v>0</v>
      </c>
      <c r="K217" s="182" t="s">
        <v>154</v>
      </c>
      <c r="L217" s="39"/>
      <c r="M217" s="187" t="s">
        <v>1</v>
      </c>
      <c r="N217" s="188" t="s">
        <v>43</v>
      </c>
      <c r="O217" s="77"/>
      <c r="P217" s="189">
        <f>O217*H217</f>
        <v>0</v>
      </c>
      <c r="Q217" s="189">
        <v>0</v>
      </c>
      <c r="R217" s="189">
        <f>Q217*H217</f>
        <v>0</v>
      </c>
      <c r="S217" s="189">
        <v>0</v>
      </c>
      <c r="T217" s="190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91" t="s">
        <v>155</v>
      </c>
      <c r="AT217" s="191" t="s">
        <v>150</v>
      </c>
      <c r="AU217" s="191" t="s">
        <v>87</v>
      </c>
      <c r="AY217" s="19" t="s">
        <v>148</v>
      </c>
      <c r="BE217" s="192">
        <f>IF(N217="základní",J217,0)</f>
        <v>0</v>
      </c>
      <c r="BF217" s="192">
        <f>IF(N217="snížená",J217,0)</f>
        <v>0</v>
      </c>
      <c r="BG217" s="192">
        <f>IF(N217="zákl. přenesená",J217,0)</f>
        <v>0</v>
      </c>
      <c r="BH217" s="192">
        <f>IF(N217="sníž. přenesená",J217,0)</f>
        <v>0</v>
      </c>
      <c r="BI217" s="192">
        <f>IF(N217="nulová",J217,0)</f>
        <v>0</v>
      </c>
      <c r="BJ217" s="19" t="s">
        <v>85</v>
      </c>
      <c r="BK217" s="192">
        <f>ROUND(I217*H217,2)</f>
        <v>0</v>
      </c>
      <c r="BL217" s="19" t="s">
        <v>155</v>
      </c>
      <c r="BM217" s="191" t="s">
        <v>1122</v>
      </c>
    </row>
    <row r="218" s="2" customFormat="1">
      <c r="A218" s="38"/>
      <c r="B218" s="39"/>
      <c r="C218" s="38"/>
      <c r="D218" s="193" t="s">
        <v>157</v>
      </c>
      <c r="E218" s="38"/>
      <c r="F218" s="194" t="s">
        <v>330</v>
      </c>
      <c r="G218" s="38"/>
      <c r="H218" s="38"/>
      <c r="I218" s="195"/>
      <c r="J218" s="38"/>
      <c r="K218" s="38"/>
      <c r="L218" s="39"/>
      <c r="M218" s="196"/>
      <c r="N218" s="197"/>
      <c r="O218" s="77"/>
      <c r="P218" s="77"/>
      <c r="Q218" s="77"/>
      <c r="R218" s="77"/>
      <c r="S218" s="77"/>
      <c r="T218" s="7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9" t="s">
        <v>157</v>
      </c>
      <c r="AU218" s="19" t="s">
        <v>87</v>
      </c>
    </row>
    <row r="219" s="13" customFormat="1">
      <c r="A219" s="13"/>
      <c r="B219" s="198"/>
      <c r="C219" s="13"/>
      <c r="D219" s="199" t="s">
        <v>159</v>
      </c>
      <c r="E219" s="200" t="s">
        <v>1</v>
      </c>
      <c r="F219" s="201" t="s">
        <v>1123</v>
      </c>
      <c r="G219" s="13"/>
      <c r="H219" s="202">
        <v>28.300000000000001</v>
      </c>
      <c r="I219" s="203"/>
      <c r="J219" s="13"/>
      <c r="K219" s="13"/>
      <c r="L219" s="198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159</v>
      </c>
      <c r="AU219" s="200" t="s">
        <v>87</v>
      </c>
      <c r="AV219" s="13" t="s">
        <v>87</v>
      </c>
      <c r="AW219" s="13" t="s">
        <v>33</v>
      </c>
      <c r="AX219" s="13" t="s">
        <v>85</v>
      </c>
      <c r="AY219" s="200" t="s">
        <v>148</v>
      </c>
    </row>
    <row r="220" s="2" customFormat="1" ht="21.75" customHeight="1">
      <c r="A220" s="38"/>
      <c r="B220" s="179"/>
      <c r="C220" s="180" t="s">
        <v>331</v>
      </c>
      <c r="D220" s="180" t="s">
        <v>150</v>
      </c>
      <c r="E220" s="181" t="s">
        <v>332</v>
      </c>
      <c r="F220" s="182" t="s">
        <v>333</v>
      </c>
      <c r="G220" s="183" t="s">
        <v>153</v>
      </c>
      <c r="H220" s="184">
        <v>25</v>
      </c>
      <c r="I220" s="185"/>
      <c r="J220" s="186">
        <f>ROUND(I220*H220,2)</f>
        <v>0</v>
      </c>
      <c r="K220" s="182" t="s">
        <v>154</v>
      </c>
      <c r="L220" s="39"/>
      <c r="M220" s="187" t="s">
        <v>1</v>
      </c>
      <c r="N220" s="188" t="s">
        <v>43</v>
      </c>
      <c r="O220" s="77"/>
      <c r="P220" s="189">
        <f>O220*H220</f>
        <v>0</v>
      </c>
      <c r="Q220" s="189">
        <v>0</v>
      </c>
      <c r="R220" s="189">
        <f>Q220*H220</f>
        <v>0</v>
      </c>
      <c r="S220" s="189">
        <v>0</v>
      </c>
      <c r="T220" s="1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1" t="s">
        <v>155</v>
      </c>
      <c r="AT220" s="191" t="s">
        <v>150</v>
      </c>
      <c r="AU220" s="191" t="s">
        <v>87</v>
      </c>
      <c r="AY220" s="19" t="s">
        <v>148</v>
      </c>
      <c r="BE220" s="192">
        <f>IF(N220="základní",J220,0)</f>
        <v>0</v>
      </c>
      <c r="BF220" s="192">
        <f>IF(N220="snížená",J220,0)</f>
        <v>0</v>
      </c>
      <c r="BG220" s="192">
        <f>IF(N220="zákl. přenesená",J220,0)</f>
        <v>0</v>
      </c>
      <c r="BH220" s="192">
        <f>IF(N220="sníž. přenesená",J220,0)</f>
        <v>0</v>
      </c>
      <c r="BI220" s="192">
        <f>IF(N220="nulová",J220,0)</f>
        <v>0</v>
      </c>
      <c r="BJ220" s="19" t="s">
        <v>85</v>
      </c>
      <c r="BK220" s="192">
        <f>ROUND(I220*H220,2)</f>
        <v>0</v>
      </c>
      <c r="BL220" s="19" t="s">
        <v>155</v>
      </c>
      <c r="BM220" s="191" t="s">
        <v>1124</v>
      </c>
    </row>
    <row r="221" s="2" customFormat="1">
      <c r="A221" s="38"/>
      <c r="B221" s="39"/>
      <c r="C221" s="38"/>
      <c r="D221" s="193" t="s">
        <v>157</v>
      </c>
      <c r="E221" s="38"/>
      <c r="F221" s="194" t="s">
        <v>335</v>
      </c>
      <c r="G221" s="38"/>
      <c r="H221" s="38"/>
      <c r="I221" s="195"/>
      <c r="J221" s="38"/>
      <c r="K221" s="38"/>
      <c r="L221" s="39"/>
      <c r="M221" s="196"/>
      <c r="N221" s="197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157</v>
      </c>
      <c r="AU221" s="19" t="s">
        <v>87</v>
      </c>
    </row>
    <row r="222" s="2" customFormat="1" ht="16.5" customHeight="1">
      <c r="A222" s="38"/>
      <c r="B222" s="179"/>
      <c r="C222" s="180" t="s">
        <v>336</v>
      </c>
      <c r="D222" s="180" t="s">
        <v>150</v>
      </c>
      <c r="E222" s="181" t="s">
        <v>337</v>
      </c>
      <c r="F222" s="182" t="s">
        <v>338</v>
      </c>
      <c r="G222" s="183" t="s">
        <v>215</v>
      </c>
      <c r="H222" s="184">
        <v>0.375</v>
      </c>
      <c r="I222" s="185"/>
      <c r="J222" s="186">
        <f>ROUND(I222*H222,2)</f>
        <v>0</v>
      </c>
      <c r="K222" s="182" t="s">
        <v>154</v>
      </c>
      <c r="L222" s="39"/>
      <c r="M222" s="187" t="s">
        <v>1</v>
      </c>
      <c r="N222" s="188" t="s">
        <v>43</v>
      </c>
      <c r="O222" s="77"/>
      <c r="P222" s="189">
        <f>O222*H222</f>
        <v>0</v>
      </c>
      <c r="Q222" s="189">
        <v>0</v>
      </c>
      <c r="R222" s="189">
        <f>Q222*H222</f>
        <v>0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155</v>
      </c>
      <c r="AT222" s="191" t="s">
        <v>150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1125</v>
      </c>
    </row>
    <row r="223" s="2" customFormat="1">
      <c r="A223" s="38"/>
      <c r="B223" s="39"/>
      <c r="C223" s="38"/>
      <c r="D223" s="193" t="s">
        <v>157</v>
      </c>
      <c r="E223" s="38"/>
      <c r="F223" s="194" t="s">
        <v>340</v>
      </c>
      <c r="G223" s="38"/>
      <c r="H223" s="38"/>
      <c r="I223" s="195"/>
      <c r="J223" s="38"/>
      <c r="K223" s="38"/>
      <c r="L223" s="39"/>
      <c r="M223" s="196"/>
      <c r="N223" s="197"/>
      <c r="O223" s="77"/>
      <c r="P223" s="77"/>
      <c r="Q223" s="77"/>
      <c r="R223" s="77"/>
      <c r="S223" s="77"/>
      <c r="T223" s="7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9" t="s">
        <v>157</v>
      </c>
      <c r="AU223" s="19" t="s">
        <v>87</v>
      </c>
    </row>
    <row r="224" s="13" customFormat="1">
      <c r="A224" s="13"/>
      <c r="B224" s="198"/>
      <c r="C224" s="13"/>
      <c r="D224" s="199" t="s">
        <v>159</v>
      </c>
      <c r="E224" s="13"/>
      <c r="F224" s="201" t="s">
        <v>1126</v>
      </c>
      <c r="G224" s="13"/>
      <c r="H224" s="202">
        <v>0.375</v>
      </c>
      <c r="I224" s="203"/>
      <c r="J224" s="13"/>
      <c r="K224" s="13"/>
      <c r="L224" s="198"/>
      <c r="M224" s="204"/>
      <c r="N224" s="205"/>
      <c r="O224" s="205"/>
      <c r="P224" s="205"/>
      <c r="Q224" s="205"/>
      <c r="R224" s="205"/>
      <c r="S224" s="205"/>
      <c r="T224" s="20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00" t="s">
        <v>159</v>
      </c>
      <c r="AU224" s="200" t="s">
        <v>87</v>
      </c>
      <c r="AV224" s="13" t="s">
        <v>87</v>
      </c>
      <c r="AW224" s="13" t="s">
        <v>3</v>
      </c>
      <c r="AX224" s="13" t="s">
        <v>85</v>
      </c>
      <c r="AY224" s="200" t="s">
        <v>148</v>
      </c>
    </row>
    <row r="225" s="12" customFormat="1" ht="22.8" customHeight="1">
      <c r="A225" s="12"/>
      <c r="B225" s="166"/>
      <c r="C225" s="12"/>
      <c r="D225" s="167" t="s">
        <v>77</v>
      </c>
      <c r="E225" s="177" t="s">
        <v>169</v>
      </c>
      <c r="F225" s="177" t="s">
        <v>342</v>
      </c>
      <c r="G225" s="12"/>
      <c r="H225" s="12"/>
      <c r="I225" s="169"/>
      <c r="J225" s="178">
        <f>BK225</f>
        <v>0</v>
      </c>
      <c r="K225" s="12"/>
      <c r="L225" s="166"/>
      <c r="M225" s="171"/>
      <c r="N225" s="172"/>
      <c r="O225" s="172"/>
      <c r="P225" s="173">
        <f>SUM(P226:P248)</f>
        <v>0</v>
      </c>
      <c r="Q225" s="172"/>
      <c r="R225" s="173">
        <f>SUM(R226:R248)</f>
        <v>4.4449539999999992</v>
      </c>
      <c r="S225" s="172"/>
      <c r="T225" s="174">
        <f>SUM(T226:T248)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167" t="s">
        <v>85</v>
      </c>
      <c r="AT225" s="175" t="s">
        <v>77</v>
      </c>
      <c r="AU225" s="175" t="s">
        <v>85</v>
      </c>
      <c r="AY225" s="167" t="s">
        <v>148</v>
      </c>
      <c r="BK225" s="176">
        <f>SUM(BK226:BK248)</f>
        <v>0</v>
      </c>
    </row>
    <row r="226" s="2" customFormat="1" ht="24.15" customHeight="1">
      <c r="A226" s="38"/>
      <c r="B226" s="179"/>
      <c r="C226" s="180" t="s">
        <v>343</v>
      </c>
      <c r="D226" s="180" t="s">
        <v>150</v>
      </c>
      <c r="E226" s="181" t="s">
        <v>1127</v>
      </c>
      <c r="F226" s="182" t="s">
        <v>1128</v>
      </c>
      <c r="G226" s="183" t="s">
        <v>346</v>
      </c>
      <c r="H226" s="184">
        <v>8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0.17488999999999999</v>
      </c>
      <c r="R226" s="189">
        <f>Q226*H226</f>
        <v>1.3991199999999999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1129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1130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24.15" customHeight="1">
      <c r="A228" s="38"/>
      <c r="B228" s="179"/>
      <c r="C228" s="223" t="s">
        <v>350</v>
      </c>
      <c r="D228" s="223" t="s">
        <v>288</v>
      </c>
      <c r="E228" s="224" t="s">
        <v>1131</v>
      </c>
      <c r="F228" s="225" t="s">
        <v>1132</v>
      </c>
      <c r="G228" s="226" t="s">
        <v>346</v>
      </c>
      <c r="H228" s="227">
        <v>8</v>
      </c>
      <c r="I228" s="228"/>
      <c r="J228" s="229">
        <f>ROUND(I228*H228,2)</f>
        <v>0</v>
      </c>
      <c r="K228" s="225" t="s">
        <v>154</v>
      </c>
      <c r="L228" s="230"/>
      <c r="M228" s="231" t="s">
        <v>1</v>
      </c>
      <c r="N228" s="232" t="s">
        <v>43</v>
      </c>
      <c r="O228" s="77"/>
      <c r="P228" s="189">
        <f>O228*H228</f>
        <v>0</v>
      </c>
      <c r="Q228" s="189">
        <v>0.002</v>
      </c>
      <c r="R228" s="189">
        <f>Q228*H228</f>
        <v>0.016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199</v>
      </c>
      <c r="AT228" s="191" t="s">
        <v>288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1133</v>
      </c>
    </row>
    <row r="229" s="2" customFormat="1" ht="24.15" customHeight="1">
      <c r="A229" s="38"/>
      <c r="B229" s="179"/>
      <c r="C229" s="180" t="s">
        <v>354</v>
      </c>
      <c r="D229" s="180" t="s">
        <v>150</v>
      </c>
      <c r="E229" s="181" t="s">
        <v>1134</v>
      </c>
      <c r="F229" s="182" t="s">
        <v>1135</v>
      </c>
      <c r="G229" s="183" t="s">
        <v>346</v>
      </c>
      <c r="H229" s="184">
        <v>9</v>
      </c>
      <c r="I229" s="185"/>
      <c r="J229" s="186">
        <f>ROUND(I229*H229,2)</f>
        <v>0</v>
      </c>
      <c r="K229" s="182" t="s">
        <v>154</v>
      </c>
      <c r="L229" s="39"/>
      <c r="M229" s="187" t="s">
        <v>1</v>
      </c>
      <c r="N229" s="188" t="s">
        <v>43</v>
      </c>
      <c r="O229" s="77"/>
      <c r="P229" s="189">
        <f>O229*H229</f>
        <v>0</v>
      </c>
      <c r="Q229" s="189">
        <v>0.17488999999999999</v>
      </c>
      <c r="R229" s="189">
        <f>Q229*H229</f>
        <v>1.5740099999999999</v>
      </c>
      <c r="S229" s="189">
        <v>0</v>
      </c>
      <c r="T229" s="190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191" t="s">
        <v>155</v>
      </c>
      <c r="AT229" s="191" t="s">
        <v>150</v>
      </c>
      <c r="AU229" s="191" t="s">
        <v>87</v>
      </c>
      <c r="AY229" s="19" t="s">
        <v>148</v>
      </c>
      <c r="BE229" s="192">
        <f>IF(N229="základní",J229,0)</f>
        <v>0</v>
      </c>
      <c r="BF229" s="192">
        <f>IF(N229="snížená",J229,0)</f>
        <v>0</v>
      </c>
      <c r="BG229" s="192">
        <f>IF(N229="zákl. přenesená",J229,0)</f>
        <v>0</v>
      </c>
      <c r="BH229" s="192">
        <f>IF(N229="sníž. přenesená",J229,0)</f>
        <v>0</v>
      </c>
      <c r="BI229" s="192">
        <f>IF(N229="nulová",J229,0)</f>
        <v>0</v>
      </c>
      <c r="BJ229" s="19" t="s">
        <v>85</v>
      </c>
      <c r="BK229" s="192">
        <f>ROUND(I229*H229,2)</f>
        <v>0</v>
      </c>
      <c r="BL229" s="19" t="s">
        <v>155</v>
      </c>
      <c r="BM229" s="191" t="s">
        <v>1136</v>
      </c>
    </row>
    <row r="230" s="2" customFormat="1">
      <c r="A230" s="38"/>
      <c r="B230" s="39"/>
      <c r="C230" s="38"/>
      <c r="D230" s="193" t="s">
        <v>157</v>
      </c>
      <c r="E230" s="38"/>
      <c r="F230" s="194" t="s">
        <v>1137</v>
      </c>
      <c r="G230" s="38"/>
      <c r="H230" s="38"/>
      <c r="I230" s="195"/>
      <c r="J230" s="38"/>
      <c r="K230" s="38"/>
      <c r="L230" s="39"/>
      <c r="M230" s="196"/>
      <c r="N230" s="197"/>
      <c r="O230" s="77"/>
      <c r="P230" s="77"/>
      <c r="Q230" s="77"/>
      <c r="R230" s="77"/>
      <c r="S230" s="77"/>
      <c r="T230" s="7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9" t="s">
        <v>157</v>
      </c>
      <c r="AU230" s="19" t="s">
        <v>87</v>
      </c>
    </row>
    <row r="231" s="2" customFormat="1" ht="24.15" customHeight="1">
      <c r="A231" s="38"/>
      <c r="B231" s="179"/>
      <c r="C231" s="223" t="s">
        <v>358</v>
      </c>
      <c r="D231" s="223" t="s">
        <v>288</v>
      </c>
      <c r="E231" s="224" t="s">
        <v>1138</v>
      </c>
      <c r="F231" s="225" t="s">
        <v>1139</v>
      </c>
      <c r="G231" s="226" t="s">
        <v>346</v>
      </c>
      <c r="H231" s="227">
        <v>9</v>
      </c>
      <c r="I231" s="228"/>
      <c r="J231" s="229">
        <f>ROUND(I231*H231,2)</f>
        <v>0</v>
      </c>
      <c r="K231" s="225" t="s">
        <v>154</v>
      </c>
      <c r="L231" s="230"/>
      <c r="M231" s="231" t="s">
        <v>1</v>
      </c>
      <c r="N231" s="232" t="s">
        <v>43</v>
      </c>
      <c r="O231" s="77"/>
      <c r="P231" s="189">
        <f>O231*H231</f>
        <v>0</v>
      </c>
      <c r="Q231" s="189">
        <v>0.0038999999999999998</v>
      </c>
      <c r="R231" s="189">
        <f>Q231*H231</f>
        <v>0.035099999999999999</v>
      </c>
      <c r="S231" s="189">
        <v>0</v>
      </c>
      <c r="T231" s="190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191" t="s">
        <v>199</v>
      </c>
      <c r="AT231" s="191" t="s">
        <v>288</v>
      </c>
      <c r="AU231" s="191" t="s">
        <v>87</v>
      </c>
      <c r="AY231" s="19" t="s">
        <v>148</v>
      </c>
      <c r="BE231" s="192">
        <f>IF(N231="základní",J231,0)</f>
        <v>0</v>
      </c>
      <c r="BF231" s="192">
        <f>IF(N231="snížená",J231,0)</f>
        <v>0</v>
      </c>
      <c r="BG231" s="192">
        <f>IF(N231="zákl. přenesená",J231,0)</f>
        <v>0</v>
      </c>
      <c r="BH231" s="192">
        <f>IF(N231="sníž. přenesená",J231,0)</f>
        <v>0</v>
      </c>
      <c r="BI231" s="192">
        <f>IF(N231="nulová",J231,0)</f>
        <v>0</v>
      </c>
      <c r="BJ231" s="19" t="s">
        <v>85</v>
      </c>
      <c r="BK231" s="192">
        <f>ROUND(I231*H231,2)</f>
        <v>0</v>
      </c>
      <c r="BL231" s="19" t="s">
        <v>155</v>
      </c>
      <c r="BM231" s="191" t="s">
        <v>1140</v>
      </c>
    </row>
    <row r="232" s="2" customFormat="1" ht="24.15" customHeight="1">
      <c r="A232" s="38"/>
      <c r="B232" s="179"/>
      <c r="C232" s="180" t="s">
        <v>363</v>
      </c>
      <c r="D232" s="180" t="s">
        <v>150</v>
      </c>
      <c r="E232" s="181" t="s">
        <v>1141</v>
      </c>
      <c r="F232" s="182" t="s">
        <v>1142</v>
      </c>
      <c r="G232" s="183" t="s">
        <v>346</v>
      </c>
      <c r="H232" s="184">
        <v>1</v>
      </c>
      <c r="I232" s="185"/>
      <c r="J232" s="186">
        <f>ROUND(I232*H232,2)</f>
        <v>0</v>
      </c>
      <c r="K232" s="182" t="s">
        <v>154</v>
      </c>
      <c r="L232" s="39"/>
      <c r="M232" s="187" t="s">
        <v>1</v>
      </c>
      <c r="N232" s="188" t="s">
        <v>43</v>
      </c>
      <c r="O232" s="77"/>
      <c r="P232" s="189">
        <f>O232*H232</f>
        <v>0</v>
      </c>
      <c r="Q232" s="189">
        <v>0</v>
      </c>
      <c r="R232" s="189">
        <f>Q232*H232</f>
        <v>0</v>
      </c>
      <c r="S232" s="189">
        <v>0</v>
      </c>
      <c r="T232" s="19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1" t="s">
        <v>155</v>
      </c>
      <c r="AT232" s="191" t="s">
        <v>150</v>
      </c>
      <c r="AU232" s="191" t="s">
        <v>87</v>
      </c>
      <c r="AY232" s="19" t="s">
        <v>148</v>
      </c>
      <c r="BE232" s="192">
        <f>IF(N232="základní",J232,0)</f>
        <v>0</v>
      </c>
      <c r="BF232" s="192">
        <f>IF(N232="snížená",J232,0)</f>
        <v>0</v>
      </c>
      <c r="BG232" s="192">
        <f>IF(N232="zákl. přenesená",J232,0)</f>
        <v>0</v>
      </c>
      <c r="BH232" s="192">
        <f>IF(N232="sníž. přenesená",J232,0)</f>
        <v>0</v>
      </c>
      <c r="BI232" s="192">
        <f>IF(N232="nulová",J232,0)</f>
        <v>0</v>
      </c>
      <c r="BJ232" s="19" t="s">
        <v>85</v>
      </c>
      <c r="BK232" s="192">
        <f>ROUND(I232*H232,2)</f>
        <v>0</v>
      </c>
      <c r="BL232" s="19" t="s">
        <v>155</v>
      </c>
      <c r="BM232" s="191" t="s">
        <v>1143</v>
      </c>
    </row>
    <row r="233" s="2" customFormat="1">
      <c r="A233" s="38"/>
      <c r="B233" s="39"/>
      <c r="C233" s="38"/>
      <c r="D233" s="193" t="s">
        <v>157</v>
      </c>
      <c r="E233" s="38"/>
      <c r="F233" s="194" t="s">
        <v>1144</v>
      </c>
      <c r="G233" s="38"/>
      <c r="H233" s="38"/>
      <c r="I233" s="195"/>
      <c r="J233" s="38"/>
      <c r="K233" s="38"/>
      <c r="L233" s="39"/>
      <c r="M233" s="196"/>
      <c r="N233" s="197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157</v>
      </c>
      <c r="AU233" s="19" t="s">
        <v>87</v>
      </c>
    </row>
    <row r="234" s="2" customFormat="1" ht="24.15" customHeight="1">
      <c r="A234" s="38"/>
      <c r="B234" s="179"/>
      <c r="C234" s="223" t="s">
        <v>367</v>
      </c>
      <c r="D234" s="223" t="s">
        <v>288</v>
      </c>
      <c r="E234" s="224" t="s">
        <v>1145</v>
      </c>
      <c r="F234" s="225" t="s">
        <v>1146</v>
      </c>
      <c r="G234" s="226" t="s">
        <v>346</v>
      </c>
      <c r="H234" s="227">
        <v>1</v>
      </c>
      <c r="I234" s="228"/>
      <c r="J234" s="229">
        <f>ROUND(I234*H234,2)</f>
        <v>0</v>
      </c>
      <c r="K234" s="225" t="s">
        <v>154</v>
      </c>
      <c r="L234" s="230"/>
      <c r="M234" s="231" t="s">
        <v>1</v>
      </c>
      <c r="N234" s="232" t="s">
        <v>43</v>
      </c>
      <c r="O234" s="77"/>
      <c r="P234" s="189">
        <f>O234*H234</f>
        <v>0</v>
      </c>
      <c r="Q234" s="189">
        <v>0.056300000000000003</v>
      </c>
      <c r="R234" s="189">
        <f>Q234*H234</f>
        <v>0.056300000000000003</v>
      </c>
      <c r="S234" s="189">
        <v>0</v>
      </c>
      <c r="T234" s="190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191" t="s">
        <v>199</v>
      </c>
      <c r="AT234" s="191" t="s">
        <v>288</v>
      </c>
      <c r="AU234" s="191" t="s">
        <v>87</v>
      </c>
      <c r="AY234" s="19" t="s">
        <v>148</v>
      </c>
      <c r="BE234" s="192">
        <f>IF(N234="základní",J234,0)</f>
        <v>0</v>
      </c>
      <c r="BF234" s="192">
        <f>IF(N234="snížená",J234,0)</f>
        <v>0</v>
      </c>
      <c r="BG234" s="192">
        <f>IF(N234="zákl. přenesená",J234,0)</f>
        <v>0</v>
      </c>
      <c r="BH234" s="192">
        <f>IF(N234="sníž. přenesená",J234,0)</f>
        <v>0</v>
      </c>
      <c r="BI234" s="192">
        <f>IF(N234="nulová",J234,0)</f>
        <v>0</v>
      </c>
      <c r="BJ234" s="19" t="s">
        <v>85</v>
      </c>
      <c r="BK234" s="192">
        <f>ROUND(I234*H234,2)</f>
        <v>0</v>
      </c>
      <c r="BL234" s="19" t="s">
        <v>155</v>
      </c>
      <c r="BM234" s="191" t="s">
        <v>1147</v>
      </c>
    </row>
    <row r="235" s="2" customFormat="1" ht="24.15" customHeight="1">
      <c r="A235" s="38"/>
      <c r="B235" s="179"/>
      <c r="C235" s="180" t="s">
        <v>372</v>
      </c>
      <c r="D235" s="180" t="s">
        <v>150</v>
      </c>
      <c r="E235" s="181" t="s">
        <v>1148</v>
      </c>
      <c r="F235" s="182" t="s">
        <v>1149</v>
      </c>
      <c r="G235" s="183" t="s">
        <v>346</v>
      </c>
      <c r="H235" s="184">
        <v>8</v>
      </c>
      <c r="I235" s="185"/>
      <c r="J235" s="186">
        <f>ROUND(I235*H235,2)</f>
        <v>0</v>
      </c>
      <c r="K235" s="182" t="s">
        <v>154</v>
      </c>
      <c r="L235" s="39"/>
      <c r="M235" s="187" t="s">
        <v>1</v>
      </c>
      <c r="N235" s="188" t="s">
        <v>43</v>
      </c>
      <c r="O235" s="77"/>
      <c r="P235" s="189">
        <f>O235*H235</f>
        <v>0</v>
      </c>
      <c r="Q235" s="189">
        <v>0.0011999999999999999</v>
      </c>
      <c r="R235" s="189">
        <f>Q235*H235</f>
        <v>0.0095999999999999992</v>
      </c>
      <c r="S235" s="189">
        <v>0</v>
      </c>
      <c r="T235" s="190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191" t="s">
        <v>155</v>
      </c>
      <c r="AT235" s="191" t="s">
        <v>150</v>
      </c>
      <c r="AU235" s="191" t="s">
        <v>87</v>
      </c>
      <c r="AY235" s="19" t="s">
        <v>148</v>
      </c>
      <c r="BE235" s="192">
        <f>IF(N235="základní",J235,0)</f>
        <v>0</v>
      </c>
      <c r="BF235" s="192">
        <f>IF(N235="snížená",J235,0)</f>
        <v>0</v>
      </c>
      <c r="BG235" s="192">
        <f>IF(N235="zákl. přenesená",J235,0)</f>
        <v>0</v>
      </c>
      <c r="BH235" s="192">
        <f>IF(N235="sníž. přenesená",J235,0)</f>
        <v>0</v>
      </c>
      <c r="BI235" s="192">
        <f>IF(N235="nulová",J235,0)</f>
        <v>0</v>
      </c>
      <c r="BJ235" s="19" t="s">
        <v>85</v>
      </c>
      <c r="BK235" s="192">
        <f>ROUND(I235*H235,2)</f>
        <v>0</v>
      </c>
      <c r="BL235" s="19" t="s">
        <v>155</v>
      </c>
      <c r="BM235" s="191" t="s">
        <v>1150</v>
      </c>
    </row>
    <row r="236" s="2" customFormat="1">
      <c r="A236" s="38"/>
      <c r="B236" s="39"/>
      <c r="C236" s="38"/>
      <c r="D236" s="193" t="s">
        <v>157</v>
      </c>
      <c r="E236" s="38"/>
      <c r="F236" s="194" t="s">
        <v>1151</v>
      </c>
      <c r="G236" s="38"/>
      <c r="H236" s="38"/>
      <c r="I236" s="195"/>
      <c r="J236" s="38"/>
      <c r="K236" s="38"/>
      <c r="L236" s="39"/>
      <c r="M236" s="196"/>
      <c r="N236" s="197"/>
      <c r="O236" s="77"/>
      <c r="P236" s="77"/>
      <c r="Q236" s="77"/>
      <c r="R236" s="77"/>
      <c r="S236" s="77"/>
      <c r="T236" s="7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9" t="s">
        <v>157</v>
      </c>
      <c r="AU236" s="19" t="s">
        <v>87</v>
      </c>
    </row>
    <row r="237" s="2" customFormat="1" ht="16.5" customHeight="1">
      <c r="A237" s="38"/>
      <c r="B237" s="179"/>
      <c r="C237" s="223" t="s">
        <v>377</v>
      </c>
      <c r="D237" s="223" t="s">
        <v>288</v>
      </c>
      <c r="E237" s="224" t="s">
        <v>1152</v>
      </c>
      <c r="F237" s="225" t="s">
        <v>1153</v>
      </c>
      <c r="G237" s="226" t="s">
        <v>346</v>
      </c>
      <c r="H237" s="227">
        <v>8</v>
      </c>
      <c r="I237" s="228"/>
      <c r="J237" s="229">
        <f>ROUND(I237*H237,2)</f>
        <v>0</v>
      </c>
      <c r="K237" s="225" t="s">
        <v>154</v>
      </c>
      <c r="L237" s="230"/>
      <c r="M237" s="231" t="s">
        <v>1</v>
      </c>
      <c r="N237" s="232" t="s">
        <v>43</v>
      </c>
      <c r="O237" s="77"/>
      <c r="P237" s="189">
        <f>O237*H237</f>
        <v>0</v>
      </c>
      <c r="Q237" s="189">
        <v>0.096000000000000002</v>
      </c>
      <c r="R237" s="189">
        <f>Q237*H237</f>
        <v>0.76800000000000002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199</v>
      </c>
      <c r="AT237" s="191" t="s">
        <v>288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1154</v>
      </c>
    </row>
    <row r="238" s="2" customFormat="1" ht="24.15" customHeight="1">
      <c r="A238" s="38"/>
      <c r="B238" s="179"/>
      <c r="C238" s="180" t="s">
        <v>383</v>
      </c>
      <c r="D238" s="180" t="s">
        <v>150</v>
      </c>
      <c r="E238" s="181" t="s">
        <v>1155</v>
      </c>
      <c r="F238" s="182" t="s">
        <v>1156</v>
      </c>
      <c r="G238" s="183" t="s">
        <v>183</v>
      </c>
      <c r="H238" s="184">
        <v>24</v>
      </c>
      <c r="I238" s="185"/>
      <c r="J238" s="186">
        <f>ROUND(I238*H238,2)</f>
        <v>0</v>
      </c>
      <c r="K238" s="182" t="s">
        <v>154</v>
      </c>
      <c r="L238" s="39"/>
      <c r="M238" s="187" t="s">
        <v>1</v>
      </c>
      <c r="N238" s="188" t="s">
        <v>43</v>
      </c>
      <c r="O238" s="77"/>
      <c r="P238" s="189">
        <f>O238*H238</f>
        <v>0</v>
      </c>
      <c r="Q238" s="189">
        <v>0</v>
      </c>
      <c r="R238" s="189">
        <f>Q238*H238</f>
        <v>0</v>
      </c>
      <c r="S238" s="189">
        <v>0</v>
      </c>
      <c r="T238" s="190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191" t="s">
        <v>155</v>
      </c>
      <c r="AT238" s="191" t="s">
        <v>150</v>
      </c>
      <c r="AU238" s="191" t="s">
        <v>87</v>
      </c>
      <c r="AY238" s="19" t="s">
        <v>148</v>
      </c>
      <c r="BE238" s="192">
        <f>IF(N238="základní",J238,0)</f>
        <v>0</v>
      </c>
      <c r="BF238" s="192">
        <f>IF(N238="snížená",J238,0)</f>
        <v>0</v>
      </c>
      <c r="BG238" s="192">
        <f>IF(N238="zákl. přenesená",J238,0)</f>
        <v>0</v>
      </c>
      <c r="BH238" s="192">
        <f>IF(N238="sníž. přenesená",J238,0)</f>
        <v>0</v>
      </c>
      <c r="BI238" s="192">
        <f>IF(N238="nulová",J238,0)</f>
        <v>0</v>
      </c>
      <c r="BJ238" s="19" t="s">
        <v>85</v>
      </c>
      <c r="BK238" s="192">
        <f>ROUND(I238*H238,2)</f>
        <v>0</v>
      </c>
      <c r="BL238" s="19" t="s">
        <v>155</v>
      </c>
      <c r="BM238" s="191" t="s">
        <v>1157</v>
      </c>
    </row>
    <row r="239" s="2" customFormat="1">
      <c r="A239" s="38"/>
      <c r="B239" s="39"/>
      <c r="C239" s="38"/>
      <c r="D239" s="193" t="s">
        <v>157</v>
      </c>
      <c r="E239" s="38"/>
      <c r="F239" s="194" t="s">
        <v>1158</v>
      </c>
      <c r="G239" s="38"/>
      <c r="H239" s="38"/>
      <c r="I239" s="195"/>
      <c r="J239" s="38"/>
      <c r="K239" s="38"/>
      <c r="L239" s="39"/>
      <c r="M239" s="196"/>
      <c r="N239" s="197"/>
      <c r="O239" s="77"/>
      <c r="P239" s="77"/>
      <c r="Q239" s="77"/>
      <c r="R239" s="77"/>
      <c r="S239" s="77"/>
      <c r="T239" s="7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9" t="s">
        <v>157</v>
      </c>
      <c r="AU239" s="19" t="s">
        <v>87</v>
      </c>
    </row>
    <row r="240" s="2" customFormat="1" ht="24.15" customHeight="1">
      <c r="A240" s="38"/>
      <c r="B240" s="179"/>
      <c r="C240" s="223" t="s">
        <v>391</v>
      </c>
      <c r="D240" s="223" t="s">
        <v>288</v>
      </c>
      <c r="E240" s="224" t="s">
        <v>1159</v>
      </c>
      <c r="F240" s="225" t="s">
        <v>1160</v>
      </c>
      <c r="G240" s="226" t="s">
        <v>183</v>
      </c>
      <c r="H240" s="227">
        <v>25.199999999999999</v>
      </c>
      <c r="I240" s="228"/>
      <c r="J240" s="229">
        <f>ROUND(I240*H240,2)</f>
        <v>0</v>
      </c>
      <c r="K240" s="225" t="s">
        <v>154</v>
      </c>
      <c r="L240" s="230"/>
      <c r="M240" s="231" t="s">
        <v>1</v>
      </c>
      <c r="N240" s="232" t="s">
        <v>43</v>
      </c>
      <c r="O240" s="77"/>
      <c r="P240" s="189">
        <f>O240*H240</f>
        <v>0</v>
      </c>
      <c r="Q240" s="189">
        <v>0.0015</v>
      </c>
      <c r="R240" s="189">
        <f>Q240*H240</f>
        <v>0.0378</v>
      </c>
      <c r="S240" s="189">
        <v>0</v>
      </c>
      <c r="T240" s="190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191" t="s">
        <v>199</v>
      </c>
      <c r="AT240" s="191" t="s">
        <v>288</v>
      </c>
      <c r="AU240" s="191" t="s">
        <v>87</v>
      </c>
      <c r="AY240" s="19" t="s">
        <v>148</v>
      </c>
      <c r="BE240" s="192">
        <f>IF(N240="základní",J240,0)</f>
        <v>0</v>
      </c>
      <c r="BF240" s="192">
        <f>IF(N240="snížená",J240,0)</f>
        <v>0</v>
      </c>
      <c r="BG240" s="192">
        <f>IF(N240="zákl. přenesená",J240,0)</f>
        <v>0</v>
      </c>
      <c r="BH240" s="192">
        <f>IF(N240="sníž. přenesená",J240,0)</f>
        <v>0</v>
      </c>
      <c r="BI240" s="192">
        <f>IF(N240="nulová",J240,0)</f>
        <v>0</v>
      </c>
      <c r="BJ240" s="19" t="s">
        <v>85</v>
      </c>
      <c r="BK240" s="192">
        <f>ROUND(I240*H240,2)</f>
        <v>0</v>
      </c>
      <c r="BL240" s="19" t="s">
        <v>155</v>
      </c>
      <c r="BM240" s="191" t="s">
        <v>1161</v>
      </c>
    </row>
    <row r="241" s="13" customFormat="1">
      <c r="A241" s="13"/>
      <c r="B241" s="198"/>
      <c r="C241" s="13"/>
      <c r="D241" s="199" t="s">
        <v>159</v>
      </c>
      <c r="E241" s="13"/>
      <c r="F241" s="201" t="s">
        <v>1162</v>
      </c>
      <c r="G241" s="13"/>
      <c r="H241" s="202">
        <v>25.199999999999999</v>
      </c>
      <c r="I241" s="203"/>
      <c r="J241" s="13"/>
      <c r="K241" s="13"/>
      <c r="L241" s="198"/>
      <c r="M241" s="204"/>
      <c r="N241" s="205"/>
      <c r="O241" s="205"/>
      <c r="P241" s="205"/>
      <c r="Q241" s="205"/>
      <c r="R241" s="205"/>
      <c r="S241" s="205"/>
      <c r="T241" s="20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00" t="s">
        <v>159</v>
      </c>
      <c r="AU241" s="200" t="s">
        <v>87</v>
      </c>
      <c r="AV241" s="13" t="s">
        <v>87</v>
      </c>
      <c r="AW241" s="13" t="s">
        <v>3</v>
      </c>
      <c r="AX241" s="13" t="s">
        <v>85</v>
      </c>
      <c r="AY241" s="200" t="s">
        <v>148</v>
      </c>
    </row>
    <row r="242" s="2" customFormat="1" ht="24.15" customHeight="1">
      <c r="A242" s="38"/>
      <c r="B242" s="179"/>
      <c r="C242" s="180" t="s">
        <v>397</v>
      </c>
      <c r="D242" s="180" t="s">
        <v>150</v>
      </c>
      <c r="E242" s="181" t="s">
        <v>1163</v>
      </c>
      <c r="F242" s="182" t="s">
        <v>1164</v>
      </c>
      <c r="G242" s="183" t="s">
        <v>183</v>
      </c>
      <c r="H242" s="184">
        <v>72</v>
      </c>
      <c r="I242" s="185"/>
      <c r="J242" s="186">
        <f>ROUND(I242*H242,2)</f>
        <v>0</v>
      </c>
      <c r="K242" s="182" t="s">
        <v>154</v>
      </c>
      <c r="L242" s="39"/>
      <c r="M242" s="187" t="s">
        <v>1</v>
      </c>
      <c r="N242" s="188" t="s">
        <v>43</v>
      </c>
      <c r="O242" s="77"/>
      <c r="P242" s="189">
        <f>O242*H242</f>
        <v>0</v>
      </c>
      <c r="Q242" s="189">
        <v>0</v>
      </c>
      <c r="R242" s="189">
        <f>Q242*H242</f>
        <v>0</v>
      </c>
      <c r="S242" s="189">
        <v>0</v>
      </c>
      <c r="T242" s="190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191" t="s">
        <v>155</v>
      </c>
      <c r="AT242" s="191" t="s">
        <v>150</v>
      </c>
      <c r="AU242" s="191" t="s">
        <v>87</v>
      </c>
      <c r="AY242" s="19" t="s">
        <v>148</v>
      </c>
      <c r="BE242" s="192">
        <f>IF(N242="základní",J242,0)</f>
        <v>0</v>
      </c>
      <c r="BF242" s="192">
        <f>IF(N242="snížená",J242,0)</f>
        <v>0</v>
      </c>
      <c r="BG242" s="192">
        <f>IF(N242="zákl. přenesená",J242,0)</f>
        <v>0</v>
      </c>
      <c r="BH242" s="192">
        <f>IF(N242="sníž. přenesená",J242,0)</f>
        <v>0</v>
      </c>
      <c r="BI242" s="192">
        <f>IF(N242="nulová",J242,0)</f>
        <v>0</v>
      </c>
      <c r="BJ242" s="19" t="s">
        <v>85</v>
      </c>
      <c r="BK242" s="192">
        <f>ROUND(I242*H242,2)</f>
        <v>0</v>
      </c>
      <c r="BL242" s="19" t="s">
        <v>155</v>
      </c>
      <c r="BM242" s="191" t="s">
        <v>1165</v>
      </c>
    </row>
    <row r="243" s="2" customFormat="1">
      <c r="A243" s="38"/>
      <c r="B243" s="39"/>
      <c r="C243" s="38"/>
      <c r="D243" s="193" t="s">
        <v>157</v>
      </c>
      <c r="E243" s="38"/>
      <c r="F243" s="194" t="s">
        <v>1166</v>
      </c>
      <c r="G243" s="38"/>
      <c r="H243" s="38"/>
      <c r="I243" s="195"/>
      <c r="J243" s="38"/>
      <c r="K243" s="38"/>
      <c r="L243" s="39"/>
      <c r="M243" s="196"/>
      <c r="N243" s="197"/>
      <c r="O243" s="77"/>
      <c r="P243" s="77"/>
      <c r="Q243" s="77"/>
      <c r="R243" s="77"/>
      <c r="S243" s="77"/>
      <c r="T243" s="7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9" t="s">
        <v>157</v>
      </c>
      <c r="AU243" s="19" t="s">
        <v>87</v>
      </c>
    </row>
    <row r="244" s="13" customFormat="1">
      <c r="A244" s="13"/>
      <c r="B244" s="198"/>
      <c r="C244" s="13"/>
      <c r="D244" s="199" t="s">
        <v>159</v>
      </c>
      <c r="E244" s="200" t="s">
        <v>1</v>
      </c>
      <c r="F244" s="201" t="s">
        <v>1167</v>
      </c>
      <c r="G244" s="13"/>
      <c r="H244" s="202">
        <v>72</v>
      </c>
      <c r="I244" s="203"/>
      <c r="J244" s="13"/>
      <c r="K244" s="13"/>
      <c r="L244" s="198"/>
      <c r="M244" s="204"/>
      <c r="N244" s="205"/>
      <c r="O244" s="205"/>
      <c r="P244" s="205"/>
      <c r="Q244" s="205"/>
      <c r="R244" s="205"/>
      <c r="S244" s="205"/>
      <c r="T244" s="20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00" t="s">
        <v>159</v>
      </c>
      <c r="AU244" s="200" t="s">
        <v>87</v>
      </c>
      <c r="AV244" s="13" t="s">
        <v>87</v>
      </c>
      <c r="AW244" s="13" t="s">
        <v>33</v>
      </c>
      <c r="AX244" s="13" t="s">
        <v>85</v>
      </c>
      <c r="AY244" s="200" t="s">
        <v>148</v>
      </c>
    </row>
    <row r="245" s="2" customFormat="1" ht="16.5" customHeight="1">
      <c r="A245" s="38"/>
      <c r="B245" s="179"/>
      <c r="C245" s="223" t="s">
        <v>404</v>
      </c>
      <c r="D245" s="223" t="s">
        <v>288</v>
      </c>
      <c r="E245" s="224" t="s">
        <v>1168</v>
      </c>
      <c r="F245" s="225" t="s">
        <v>1169</v>
      </c>
      <c r="G245" s="226" t="s">
        <v>183</v>
      </c>
      <c r="H245" s="227">
        <v>75.599999999999994</v>
      </c>
      <c r="I245" s="228"/>
      <c r="J245" s="229">
        <f>ROUND(I245*H245,2)</f>
        <v>0</v>
      </c>
      <c r="K245" s="225" t="s">
        <v>154</v>
      </c>
      <c r="L245" s="230"/>
      <c r="M245" s="231" t="s">
        <v>1</v>
      </c>
      <c r="N245" s="232" t="s">
        <v>43</v>
      </c>
      <c r="O245" s="77"/>
      <c r="P245" s="189">
        <f>O245*H245</f>
        <v>0</v>
      </c>
      <c r="Q245" s="189">
        <v>4.0000000000000003E-05</v>
      </c>
      <c r="R245" s="189">
        <f>Q245*H245</f>
        <v>0.0030240000000000002</v>
      </c>
      <c r="S245" s="189">
        <v>0</v>
      </c>
      <c r="T245" s="19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1" t="s">
        <v>199</v>
      </c>
      <c r="AT245" s="191" t="s">
        <v>288</v>
      </c>
      <c r="AU245" s="191" t="s">
        <v>87</v>
      </c>
      <c r="AY245" s="19" t="s">
        <v>148</v>
      </c>
      <c r="BE245" s="192">
        <f>IF(N245="základní",J245,0)</f>
        <v>0</v>
      </c>
      <c r="BF245" s="192">
        <f>IF(N245="snížená",J245,0)</f>
        <v>0</v>
      </c>
      <c r="BG245" s="192">
        <f>IF(N245="zákl. přenesená",J245,0)</f>
        <v>0</v>
      </c>
      <c r="BH245" s="192">
        <f>IF(N245="sníž. přenesená",J245,0)</f>
        <v>0</v>
      </c>
      <c r="BI245" s="192">
        <f>IF(N245="nulová",J245,0)</f>
        <v>0</v>
      </c>
      <c r="BJ245" s="19" t="s">
        <v>85</v>
      </c>
      <c r="BK245" s="192">
        <f>ROUND(I245*H245,2)</f>
        <v>0</v>
      </c>
      <c r="BL245" s="19" t="s">
        <v>155</v>
      </c>
      <c r="BM245" s="191" t="s">
        <v>1170</v>
      </c>
    </row>
    <row r="246" s="13" customFormat="1">
      <c r="A246" s="13"/>
      <c r="B246" s="198"/>
      <c r="C246" s="13"/>
      <c r="D246" s="199" t="s">
        <v>159</v>
      </c>
      <c r="E246" s="13"/>
      <c r="F246" s="201" t="s">
        <v>1171</v>
      </c>
      <c r="G246" s="13"/>
      <c r="H246" s="202">
        <v>75.599999999999994</v>
      </c>
      <c r="I246" s="203"/>
      <c r="J246" s="13"/>
      <c r="K246" s="13"/>
      <c r="L246" s="198"/>
      <c r="M246" s="204"/>
      <c r="N246" s="205"/>
      <c r="O246" s="205"/>
      <c r="P246" s="205"/>
      <c r="Q246" s="205"/>
      <c r="R246" s="205"/>
      <c r="S246" s="205"/>
      <c r="T246" s="20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00" t="s">
        <v>159</v>
      </c>
      <c r="AU246" s="200" t="s">
        <v>87</v>
      </c>
      <c r="AV246" s="13" t="s">
        <v>87</v>
      </c>
      <c r="AW246" s="13" t="s">
        <v>3</v>
      </c>
      <c r="AX246" s="13" t="s">
        <v>85</v>
      </c>
      <c r="AY246" s="200" t="s">
        <v>148</v>
      </c>
    </row>
    <row r="247" s="2" customFormat="1" ht="16.5" customHeight="1">
      <c r="A247" s="38"/>
      <c r="B247" s="179"/>
      <c r="C247" s="180" t="s">
        <v>411</v>
      </c>
      <c r="D247" s="180" t="s">
        <v>150</v>
      </c>
      <c r="E247" s="181" t="s">
        <v>1172</v>
      </c>
      <c r="F247" s="182" t="s">
        <v>1173</v>
      </c>
      <c r="G247" s="183" t="s">
        <v>346</v>
      </c>
      <c r="H247" s="184">
        <v>1</v>
      </c>
      <c r="I247" s="185"/>
      <c r="J247" s="186">
        <f>ROUND(I247*H247,2)</f>
        <v>0</v>
      </c>
      <c r="K247" s="182" t="s">
        <v>1</v>
      </c>
      <c r="L247" s="39"/>
      <c r="M247" s="187" t="s">
        <v>1</v>
      </c>
      <c r="N247" s="188" t="s">
        <v>43</v>
      </c>
      <c r="O247" s="77"/>
      <c r="P247" s="189">
        <f>O247*H247</f>
        <v>0</v>
      </c>
      <c r="Q247" s="189">
        <v>0</v>
      </c>
      <c r="R247" s="189">
        <f>Q247*H247</f>
        <v>0</v>
      </c>
      <c r="S247" s="189">
        <v>0</v>
      </c>
      <c r="T247" s="190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191" t="s">
        <v>155</v>
      </c>
      <c r="AT247" s="191" t="s">
        <v>150</v>
      </c>
      <c r="AU247" s="191" t="s">
        <v>87</v>
      </c>
      <c r="AY247" s="19" t="s">
        <v>148</v>
      </c>
      <c r="BE247" s="192">
        <f>IF(N247="základní",J247,0)</f>
        <v>0</v>
      </c>
      <c r="BF247" s="192">
        <f>IF(N247="snížená",J247,0)</f>
        <v>0</v>
      </c>
      <c r="BG247" s="192">
        <f>IF(N247="zákl. přenesená",J247,0)</f>
        <v>0</v>
      </c>
      <c r="BH247" s="192">
        <f>IF(N247="sníž. přenesená",J247,0)</f>
        <v>0</v>
      </c>
      <c r="BI247" s="192">
        <f>IF(N247="nulová",J247,0)</f>
        <v>0</v>
      </c>
      <c r="BJ247" s="19" t="s">
        <v>85</v>
      </c>
      <c r="BK247" s="192">
        <f>ROUND(I247*H247,2)</f>
        <v>0</v>
      </c>
      <c r="BL247" s="19" t="s">
        <v>155</v>
      </c>
      <c r="BM247" s="191" t="s">
        <v>1174</v>
      </c>
    </row>
    <row r="248" s="2" customFormat="1" ht="33" customHeight="1">
      <c r="A248" s="38"/>
      <c r="B248" s="179"/>
      <c r="C248" s="223" t="s">
        <v>416</v>
      </c>
      <c r="D248" s="223" t="s">
        <v>288</v>
      </c>
      <c r="E248" s="224" t="s">
        <v>1175</v>
      </c>
      <c r="F248" s="225" t="s">
        <v>1176</v>
      </c>
      <c r="G248" s="226" t="s">
        <v>346</v>
      </c>
      <c r="H248" s="227">
        <v>1</v>
      </c>
      <c r="I248" s="228"/>
      <c r="J248" s="229">
        <f>ROUND(I248*H248,2)</f>
        <v>0</v>
      </c>
      <c r="K248" s="225" t="s">
        <v>1</v>
      </c>
      <c r="L248" s="230"/>
      <c r="M248" s="231" t="s">
        <v>1</v>
      </c>
      <c r="N248" s="232" t="s">
        <v>43</v>
      </c>
      <c r="O248" s="77"/>
      <c r="P248" s="189">
        <f>O248*H248</f>
        <v>0</v>
      </c>
      <c r="Q248" s="189">
        <v>0.54600000000000004</v>
      </c>
      <c r="R248" s="189">
        <f>Q248*H248</f>
        <v>0.54600000000000004</v>
      </c>
      <c r="S248" s="189">
        <v>0</v>
      </c>
      <c r="T248" s="190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191" t="s">
        <v>199</v>
      </c>
      <c r="AT248" s="191" t="s">
        <v>288</v>
      </c>
      <c r="AU248" s="191" t="s">
        <v>87</v>
      </c>
      <c r="AY248" s="19" t="s">
        <v>148</v>
      </c>
      <c r="BE248" s="192">
        <f>IF(N248="základní",J248,0)</f>
        <v>0</v>
      </c>
      <c r="BF248" s="192">
        <f>IF(N248="snížená",J248,0)</f>
        <v>0</v>
      </c>
      <c r="BG248" s="192">
        <f>IF(N248="zákl. přenesená",J248,0)</f>
        <v>0</v>
      </c>
      <c r="BH248" s="192">
        <f>IF(N248="sníž. přenesená",J248,0)</f>
        <v>0</v>
      </c>
      <c r="BI248" s="192">
        <f>IF(N248="nulová",J248,0)</f>
        <v>0</v>
      </c>
      <c r="BJ248" s="19" t="s">
        <v>85</v>
      </c>
      <c r="BK248" s="192">
        <f>ROUND(I248*H248,2)</f>
        <v>0</v>
      </c>
      <c r="BL248" s="19" t="s">
        <v>155</v>
      </c>
      <c r="BM248" s="191" t="s">
        <v>1177</v>
      </c>
    </row>
    <row r="249" s="12" customFormat="1" ht="22.8" customHeight="1">
      <c r="A249" s="12"/>
      <c r="B249" s="166"/>
      <c r="C249" s="12"/>
      <c r="D249" s="167" t="s">
        <v>77</v>
      </c>
      <c r="E249" s="177" t="s">
        <v>155</v>
      </c>
      <c r="F249" s="177" t="s">
        <v>376</v>
      </c>
      <c r="G249" s="12"/>
      <c r="H249" s="12"/>
      <c r="I249" s="169"/>
      <c r="J249" s="178">
        <f>BK249</f>
        <v>0</v>
      </c>
      <c r="K249" s="12"/>
      <c r="L249" s="166"/>
      <c r="M249" s="171"/>
      <c r="N249" s="172"/>
      <c r="O249" s="172"/>
      <c r="P249" s="173">
        <f>SUM(P250:P258)</f>
        <v>0</v>
      </c>
      <c r="Q249" s="172"/>
      <c r="R249" s="173">
        <f>SUM(R250:R258)</f>
        <v>0</v>
      </c>
      <c r="S249" s="172"/>
      <c r="T249" s="174">
        <f>SUM(T250:T258)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167" t="s">
        <v>85</v>
      </c>
      <c r="AT249" s="175" t="s">
        <v>77</v>
      </c>
      <c r="AU249" s="175" t="s">
        <v>85</v>
      </c>
      <c r="AY249" s="167" t="s">
        <v>148</v>
      </c>
      <c r="BK249" s="176">
        <f>SUM(BK250:BK258)</f>
        <v>0</v>
      </c>
    </row>
    <row r="250" s="2" customFormat="1" ht="16.5" customHeight="1">
      <c r="A250" s="38"/>
      <c r="B250" s="179"/>
      <c r="C250" s="180" t="s">
        <v>423</v>
      </c>
      <c r="D250" s="180" t="s">
        <v>150</v>
      </c>
      <c r="E250" s="181" t="s">
        <v>378</v>
      </c>
      <c r="F250" s="182" t="s">
        <v>379</v>
      </c>
      <c r="G250" s="183" t="s">
        <v>215</v>
      </c>
      <c r="H250" s="184">
        <v>3.2240000000000002</v>
      </c>
      <c r="I250" s="185"/>
      <c r="J250" s="186">
        <f>ROUND(I250*H250,2)</f>
        <v>0</v>
      </c>
      <c r="K250" s="182" t="s">
        <v>154</v>
      </c>
      <c r="L250" s="39"/>
      <c r="M250" s="187" t="s">
        <v>1</v>
      </c>
      <c r="N250" s="188" t="s">
        <v>43</v>
      </c>
      <c r="O250" s="77"/>
      <c r="P250" s="189">
        <f>O250*H250</f>
        <v>0</v>
      </c>
      <c r="Q250" s="189">
        <v>0</v>
      </c>
      <c r="R250" s="189">
        <f>Q250*H250</f>
        <v>0</v>
      </c>
      <c r="S250" s="189">
        <v>0</v>
      </c>
      <c r="T250" s="190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91" t="s">
        <v>155</v>
      </c>
      <c r="AT250" s="191" t="s">
        <v>150</v>
      </c>
      <c r="AU250" s="191" t="s">
        <v>87</v>
      </c>
      <c r="AY250" s="19" t="s">
        <v>148</v>
      </c>
      <c r="BE250" s="192">
        <f>IF(N250="základní",J250,0)</f>
        <v>0</v>
      </c>
      <c r="BF250" s="192">
        <f>IF(N250="snížená",J250,0)</f>
        <v>0</v>
      </c>
      <c r="BG250" s="192">
        <f>IF(N250="zákl. přenesená",J250,0)</f>
        <v>0</v>
      </c>
      <c r="BH250" s="192">
        <f>IF(N250="sníž. přenesená",J250,0)</f>
        <v>0</v>
      </c>
      <c r="BI250" s="192">
        <f>IF(N250="nulová",J250,0)</f>
        <v>0</v>
      </c>
      <c r="BJ250" s="19" t="s">
        <v>85</v>
      </c>
      <c r="BK250" s="192">
        <f>ROUND(I250*H250,2)</f>
        <v>0</v>
      </c>
      <c r="BL250" s="19" t="s">
        <v>155</v>
      </c>
      <c r="BM250" s="191" t="s">
        <v>1178</v>
      </c>
    </row>
    <row r="251" s="2" customFormat="1">
      <c r="A251" s="38"/>
      <c r="B251" s="39"/>
      <c r="C251" s="38"/>
      <c r="D251" s="193" t="s">
        <v>157</v>
      </c>
      <c r="E251" s="38"/>
      <c r="F251" s="194" t="s">
        <v>381</v>
      </c>
      <c r="G251" s="38"/>
      <c r="H251" s="38"/>
      <c r="I251" s="195"/>
      <c r="J251" s="38"/>
      <c r="K251" s="38"/>
      <c r="L251" s="39"/>
      <c r="M251" s="196"/>
      <c r="N251" s="197"/>
      <c r="O251" s="77"/>
      <c r="P251" s="77"/>
      <c r="Q251" s="77"/>
      <c r="R251" s="77"/>
      <c r="S251" s="77"/>
      <c r="T251" s="7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9" t="s">
        <v>157</v>
      </c>
      <c r="AU251" s="19" t="s">
        <v>87</v>
      </c>
    </row>
    <row r="252" s="13" customFormat="1">
      <c r="A252" s="13"/>
      <c r="B252" s="198"/>
      <c r="C252" s="13"/>
      <c r="D252" s="199" t="s">
        <v>159</v>
      </c>
      <c r="E252" s="200" t="s">
        <v>1</v>
      </c>
      <c r="F252" s="201" t="s">
        <v>1179</v>
      </c>
      <c r="G252" s="13"/>
      <c r="H252" s="202">
        <v>3.2240000000000002</v>
      </c>
      <c r="I252" s="203"/>
      <c r="J252" s="13"/>
      <c r="K252" s="13"/>
      <c r="L252" s="198"/>
      <c r="M252" s="204"/>
      <c r="N252" s="205"/>
      <c r="O252" s="205"/>
      <c r="P252" s="205"/>
      <c r="Q252" s="205"/>
      <c r="R252" s="205"/>
      <c r="S252" s="205"/>
      <c r="T252" s="20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00" t="s">
        <v>159</v>
      </c>
      <c r="AU252" s="200" t="s">
        <v>87</v>
      </c>
      <c r="AV252" s="13" t="s">
        <v>87</v>
      </c>
      <c r="AW252" s="13" t="s">
        <v>33</v>
      </c>
      <c r="AX252" s="13" t="s">
        <v>85</v>
      </c>
      <c r="AY252" s="200" t="s">
        <v>148</v>
      </c>
    </row>
    <row r="253" s="2" customFormat="1" ht="16.5" customHeight="1">
      <c r="A253" s="38"/>
      <c r="B253" s="179"/>
      <c r="C253" s="180" t="s">
        <v>428</v>
      </c>
      <c r="D253" s="180" t="s">
        <v>150</v>
      </c>
      <c r="E253" s="181" t="s">
        <v>384</v>
      </c>
      <c r="F253" s="182" t="s">
        <v>385</v>
      </c>
      <c r="G253" s="183" t="s">
        <v>215</v>
      </c>
      <c r="H253" s="184">
        <v>0.26400000000000001</v>
      </c>
      <c r="I253" s="185"/>
      <c r="J253" s="186">
        <f>ROUND(I253*H253,2)</f>
        <v>0</v>
      </c>
      <c r="K253" s="182" t="s">
        <v>154</v>
      </c>
      <c r="L253" s="39"/>
      <c r="M253" s="187" t="s">
        <v>1</v>
      </c>
      <c r="N253" s="188" t="s">
        <v>43</v>
      </c>
      <c r="O253" s="77"/>
      <c r="P253" s="189">
        <f>O253*H253</f>
        <v>0</v>
      </c>
      <c r="Q253" s="189">
        <v>0</v>
      </c>
      <c r="R253" s="189">
        <f>Q253*H253</f>
        <v>0</v>
      </c>
      <c r="S253" s="189">
        <v>0</v>
      </c>
      <c r="T253" s="190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1" t="s">
        <v>155</v>
      </c>
      <c r="AT253" s="191" t="s">
        <v>150</v>
      </c>
      <c r="AU253" s="191" t="s">
        <v>87</v>
      </c>
      <c r="AY253" s="19" t="s">
        <v>148</v>
      </c>
      <c r="BE253" s="192">
        <f>IF(N253="základní",J253,0)</f>
        <v>0</v>
      </c>
      <c r="BF253" s="192">
        <f>IF(N253="snížená",J253,0)</f>
        <v>0</v>
      </c>
      <c r="BG253" s="192">
        <f>IF(N253="zákl. přenesená",J253,0)</f>
        <v>0</v>
      </c>
      <c r="BH253" s="192">
        <f>IF(N253="sníž. přenesená",J253,0)</f>
        <v>0</v>
      </c>
      <c r="BI253" s="192">
        <f>IF(N253="nulová",J253,0)</f>
        <v>0</v>
      </c>
      <c r="BJ253" s="19" t="s">
        <v>85</v>
      </c>
      <c r="BK253" s="192">
        <f>ROUND(I253*H253,2)</f>
        <v>0</v>
      </c>
      <c r="BL253" s="19" t="s">
        <v>155</v>
      </c>
      <c r="BM253" s="191" t="s">
        <v>1180</v>
      </c>
    </row>
    <row r="254" s="2" customFormat="1">
      <c r="A254" s="38"/>
      <c r="B254" s="39"/>
      <c r="C254" s="38"/>
      <c r="D254" s="193" t="s">
        <v>157</v>
      </c>
      <c r="E254" s="38"/>
      <c r="F254" s="194" t="s">
        <v>387</v>
      </c>
      <c r="G254" s="38"/>
      <c r="H254" s="38"/>
      <c r="I254" s="195"/>
      <c r="J254" s="38"/>
      <c r="K254" s="38"/>
      <c r="L254" s="39"/>
      <c r="M254" s="196"/>
      <c r="N254" s="197"/>
      <c r="O254" s="77"/>
      <c r="P254" s="77"/>
      <c r="Q254" s="77"/>
      <c r="R254" s="77"/>
      <c r="S254" s="77"/>
      <c r="T254" s="7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9" t="s">
        <v>157</v>
      </c>
      <c r="AU254" s="19" t="s">
        <v>87</v>
      </c>
    </row>
    <row r="255" s="13" customFormat="1">
      <c r="A255" s="13"/>
      <c r="B255" s="198"/>
      <c r="C255" s="13"/>
      <c r="D255" s="199" t="s">
        <v>159</v>
      </c>
      <c r="E255" s="200" t="s">
        <v>1</v>
      </c>
      <c r="F255" s="201" t="s">
        <v>1181</v>
      </c>
      <c r="G255" s="13"/>
      <c r="H255" s="202">
        <v>0.26400000000000001</v>
      </c>
      <c r="I255" s="203"/>
      <c r="J255" s="13"/>
      <c r="K255" s="13"/>
      <c r="L255" s="198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159</v>
      </c>
      <c r="AU255" s="200" t="s">
        <v>87</v>
      </c>
      <c r="AV255" s="13" t="s">
        <v>87</v>
      </c>
      <c r="AW255" s="13" t="s">
        <v>33</v>
      </c>
      <c r="AX255" s="13" t="s">
        <v>85</v>
      </c>
      <c r="AY255" s="200" t="s">
        <v>148</v>
      </c>
    </row>
    <row r="256" s="2" customFormat="1" ht="33" customHeight="1">
      <c r="A256" s="38"/>
      <c r="B256" s="179"/>
      <c r="C256" s="180" t="s">
        <v>433</v>
      </c>
      <c r="D256" s="180" t="s">
        <v>150</v>
      </c>
      <c r="E256" s="181" t="s">
        <v>392</v>
      </c>
      <c r="F256" s="182" t="s">
        <v>393</v>
      </c>
      <c r="G256" s="183" t="s">
        <v>215</v>
      </c>
      <c r="H256" s="184">
        <v>1.075</v>
      </c>
      <c r="I256" s="185"/>
      <c r="J256" s="186">
        <f>ROUND(I256*H256,2)</f>
        <v>0</v>
      </c>
      <c r="K256" s="182" t="s">
        <v>154</v>
      </c>
      <c r="L256" s="39"/>
      <c r="M256" s="187" t="s">
        <v>1</v>
      </c>
      <c r="N256" s="188" t="s">
        <v>43</v>
      </c>
      <c r="O256" s="77"/>
      <c r="P256" s="189">
        <f>O256*H256</f>
        <v>0</v>
      </c>
      <c r="Q256" s="189">
        <v>0</v>
      </c>
      <c r="R256" s="189">
        <f>Q256*H256</f>
        <v>0</v>
      </c>
      <c r="S256" s="189">
        <v>0</v>
      </c>
      <c r="T256" s="190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191" t="s">
        <v>155</v>
      </c>
      <c r="AT256" s="191" t="s">
        <v>150</v>
      </c>
      <c r="AU256" s="191" t="s">
        <v>87</v>
      </c>
      <c r="AY256" s="19" t="s">
        <v>148</v>
      </c>
      <c r="BE256" s="192">
        <f>IF(N256="základní",J256,0)</f>
        <v>0</v>
      </c>
      <c r="BF256" s="192">
        <f>IF(N256="snížená",J256,0)</f>
        <v>0</v>
      </c>
      <c r="BG256" s="192">
        <f>IF(N256="zákl. přenesená",J256,0)</f>
        <v>0</v>
      </c>
      <c r="BH256" s="192">
        <f>IF(N256="sníž. přenesená",J256,0)</f>
        <v>0</v>
      </c>
      <c r="BI256" s="192">
        <f>IF(N256="nulová",J256,0)</f>
        <v>0</v>
      </c>
      <c r="BJ256" s="19" t="s">
        <v>85</v>
      </c>
      <c r="BK256" s="192">
        <f>ROUND(I256*H256,2)</f>
        <v>0</v>
      </c>
      <c r="BL256" s="19" t="s">
        <v>155</v>
      </c>
      <c r="BM256" s="191" t="s">
        <v>1182</v>
      </c>
    </row>
    <row r="257" s="2" customFormat="1">
      <c r="A257" s="38"/>
      <c r="B257" s="39"/>
      <c r="C257" s="38"/>
      <c r="D257" s="193" t="s">
        <v>157</v>
      </c>
      <c r="E257" s="38"/>
      <c r="F257" s="194" t="s">
        <v>395</v>
      </c>
      <c r="G257" s="38"/>
      <c r="H257" s="38"/>
      <c r="I257" s="195"/>
      <c r="J257" s="38"/>
      <c r="K257" s="38"/>
      <c r="L257" s="39"/>
      <c r="M257" s="196"/>
      <c r="N257" s="197"/>
      <c r="O257" s="77"/>
      <c r="P257" s="77"/>
      <c r="Q257" s="77"/>
      <c r="R257" s="77"/>
      <c r="S257" s="77"/>
      <c r="T257" s="7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9" t="s">
        <v>157</v>
      </c>
      <c r="AU257" s="19" t="s">
        <v>87</v>
      </c>
    </row>
    <row r="258" s="13" customFormat="1">
      <c r="A258" s="13"/>
      <c r="B258" s="198"/>
      <c r="C258" s="13"/>
      <c r="D258" s="199" t="s">
        <v>159</v>
      </c>
      <c r="E258" s="200" t="s">
        <v>1</v>
      </c>
      <c r="F258" s="201" t="s">
        <v>1183</v>
      </c>
      <c r="G258" s="13"/>
      <c r="H258" s="202">
        <v>1.075</v>
      </c>
      <c r="I258" s="203"/>
      <c r="J258" s="13"/>
      <c r="K258" s="13"/>
      <c r="L258" s="198"/>
      <c r="M258" s="204"/>
      <c r="N258" s="205"/>
      <c r="O258" s="205"/>
      <c r="P258" s="205"/>
      <c r="Q258" s="205"/>
      <c r="R258" s="205"/>
      <c r="S258" s="205"/>
      <c r="T258" s="20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00" t="s">
        <v>159</v>
      </c>
      <c r="AU258" s="200" t="s">
        <v>87</v>
      </c>
      <c r="AV258" s="13" t="s">
        <v>87</v>
      </c>
      <c r="AW258" s="13" t="s">
        <v>33</v>
      </c>
      <c r="AX258" s="13" t="s">
        <v>85</v>
      </c>
      <c r="AY258" s="200" t="s">
        <v>148</v>
      </c>
    </row>
    <row r="259" s="12" customFormat="1" ht="22.8" customHeight="1">
      <c r="A259" s="12"/>
      <c r="B259" s="166"/>
      <c r="C259" s="12"/>
      <c r="D259" s="167" t="s">
        <v>77</v>
      </c>
      <c r="E259" s="177" t="s">
        <v>180</v>
      </c>
      <c r="F259" s="177" t="s">
        <v>422</v>
      </c>
      <c r="G259" s="12"/>
      <c r="H259" s="12"/>
      <c r="I259" s="169"/>
      <c r="J259" s="178">
        <f>BK259</f>
        <v>0</v>
      </c>
      <c r="K259" s="12"/>
      <c r="L259" s="166"/>
      <c r="M259" s="171"/>
      <c r="N259" s="172"/>
      <c r="O259" s="172"/>
      <c r="P259" s="173">
        <f>SUM(P260:P269)</f>
        <v>0</v>
      </c>
      <c r="Q259" s="172"/>
      <c r="R259" s="173">
        <f>SUM(R260:R269)</f>
        <v>5.6295000000000002</v>
      </c>
      <c r="S259" s="172"/>
      <c r="T259" s="174">
        <f>SUM(T260:T269)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167" t="s">
        <v>85</v>
      </c>
      <c r="AT259" s="175" t="s">
        <v>77</v>
      </c>
      <c r="AU259" s="175" t="s">
        <v>85</v>
      </c>
      <c r="AY259" s="167" t="s">
        <v>148</v>
      </c>
      <c r="BK259" s="176">
        <f>SUM(BK260:BK269)</f>
        <v>0</v>
      </c>
    </row>
    <row r="260" s="2" customFormat="1" ht="21.75" customHeight="1">
      <c r="A260" s="38"/>
      <c r="B260" s="179"/>
      <c r="C260" s="180" t="s">
        <v>438</v>
      </c>
      <c r="D260" s="180" t="s">
        <v>150</v>
      </c>
      <c r="E260" s="181" t="s">
        <v>1184</v>
      </c>
      <c r="F260" s="182" t="s">
        <v>1185</v>
      </c>
      <c r="G260" s="183" t="s">
        <v>153</v>
      </c>
      <c r="H260" s="184">
        <v>25</v>
      </c>
      <c r="I260" s="185"/>
      <c r="J260" s="186">
        <f>ROUND(I260*H260,2)</f>
        <v>0</v>
      </c>
      <c r="K260" s="182" t="s">
        <v>154</v>
      </c>
      <c r="L260" s="39"/>
      <c r="M260" s="187" t="s">
        <v>1</v>
      </c>
      <c r="N260" s="188" t="s">
        <v>43</v>
      </c>
      <c r="O260" s="77"/>
      <c r="P260" s="189">
        <f>O260*H260</f>
        <v>0</v>
      </c>
      <c r="Q260" s="189">
        <v>0</v>
      </c>
      <c r="R260" s="189">
        <f>Q260*H260</f>
        <v>0</v>
      </c>
      <c r="S260" s="189">
        <v>0</v>
      </c>
      <c r="T260" s="190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191" t="s">
        <v>155</v>
      </c>
      <c r="AT260" s="191" t="s">
        <v>150</v>
      </c>
      <c r="AU260" s="191" t="s">
        <v>87</v>
      </c>
      <c r="AY260" s="19" t="s">
        <v>148</v>
      </c>
      <c r="BE260" s="192">
        <f>IF(N260="základní",J260,0)</f>
        <v>0</v>
      </c>
      <c r="BF260" s="192">
        <f>IF(N260="snížená",J260,0)</f>
        <v>0</v>
      </c>
      <c r="BG260" s="192">
        <f>IF(N260="zákl. přenesená",J260,0)</f>
        <v>0</v>
      </c>
      <c r="BH260" s="192">
        <f>IF(N260="sníž. přenesená",J260,0)</f>
        <v>0</v>
      </c>
      <c r="BI260" s="192">
        <f>IF(N260="nulová",J260,0)</f>
        <v>0</v>
      </c>
      <c r="BJ260" s="19" t="s">
        <v>85</v>
      </c>
      <c r="BK260" s="192">
        <f>ROUND(I260*H260,2)</f>
        <v>0</v>
      </c>
      <c r="BL260" s="19" t="s">
        <v>155</v>
      </c>
      <c r="BM260" s="191" t="s">
        <v>1186</v>
      </c>
    </row>
    <row r="261" s="2" customFormat="1">
      <c r="A261" s="38"/>
      <c r="B261" s="39"/>
      <c r="C261" s="38"/>
      <c r="D261" s="193" t="s">
        <v>157</v>
      </c>
      <c r="E261" s="38"/>
      <c r="F261" s="194" t="s">
        <v>1187</v>
      </c>
      <c r="G261" s="38"/>
      <c r="H261" s="38"/>
      <c r="I261" s="195"/>
      <c r="J261" s="38"/>
      <c r="K261" s="38"/>
      <c r="L261" s="39"/>
      <c r="M261" s="196"/>
      <c r="N261" s="197"/>
      <c r="O261" s="77"/>
      <c r="P261" s="77"/>
      <c r="Q261" s="77"/>
      <c r="R261" s="77"/>
      <c r="S261" s="77"/>
      <c r="T261" s="7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9" t="s">
        <v>157</v>
      </c>
      <c r="AU261" s="19" t="s">
        <v>87</v>
      </c>
    </row>
    <row r="262" s="13" customFormat="1">
      <c r="A262" s="13"/>
      <c r="B262" s="198"/>
      <c r="C262" s="13"/>
      <c r="D262" s="199" t="s">
        <v>159</v>
      </c>
      <c r="E262" s="200" t="s">
        <v>1</v>
      </c>
      <c r="F262" s="201" t="s">
        <v>1061</v>
      </c>
      <c r="G262" s="13"/>
      <c r="H262" s="202">
        <v>25</v>
      </c>
      <c r="I262" s="203"/>
      <c r="J262" s="13"/>
      <c r="K262" s="13"/>
      <c r="L262" s="198"/>
      <c r="M262" s="204"/>
      <c r="N262" s="205"/>
      <c r="O262" s="205"/>
      <c r="P262" s="205"/>
      <c r="Q262" s="205"/>
      <c r="R262" s="205"/>
      <c r="S262" s="205"/>
      <c r="T262" s="206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00" t="s">
        <v>159</v>
      </c>
      <c r="AU262" s="200" t="s">
        <v>87</v>
      </c>
      <c r="AV262" s="13" t="s">
        <v>87</v>
      </c>
      <c r="AW262" s="13" t="s">
        <v>33</v>
      </c>
      <c r="AX262" s="13" t="s">
        <v>85</v>
      </c>
      <c r="AY262" s="200" t="s">
        <v>148</v>
      </c>
    </row>
    <row r="263" s="2" customFormat="1" ht="21.75" customHeight="1">
      <c r="A263" s="38"/>
      <c r="B263" s="179"/>
      <c r="C263" s="180" t="s">
        <v>443</v>
      </c>
      <c r="D263" s="180" t="s">
        <v>150</v>
      </c>
      <c r="E263" s="181" t="s">
        <v>424</v>
      </c>
      <c r="F263" s="182" t="s">
        <v>425</v>
      </c>
      <c r="G263" s="183" t="s">
        <v>153</v>
      </c>
      <c r="H263" s="184">
        <v>3.2999999999999998</v>
      </c>
      <c r="I263" s="185"/>
      <c r="J263" s="186">
        <f>ROUND(I263*H263,2)</f>
        <v>0</v>
      </c>
      <c r="K263" s="182" t="s">
        <v>154</v>
      </c>
      <c r="L263" s="39"/>
      <c r="M263" s="187" t="s">
        <v>1</v>
      </c>
      <c r="N263" s="188" t="s">
        <v>43</v>
      </c>
      <c r="O263" s="77"/>
      <c r="P263" s="189">
        <f>O263*H263</f>
        <v>0</v>
      </c>
      <c r="Q263" s="189">
        <v>0</v>
      </c>
      <c r="R263" s="189">
        <f>Q263*H263</f>
        <v>0</v>
      </c>
      <c r="S263" s="189">
        <v>0</v>
      </c>
      <c r="T263" s="190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191" t="s">
        <v>155</v>
      </c>
      <c r="AT263" s="191" t="s">
        <v>150</v>
      </c>
      <c r="AU263" s="191" t="s">
        <v>87</v>
      </c>
      <c r="AY263" s="19" t="s">
        <v>148</v>
      </c>
      <c r="BE263" s="192">
        <f>IF(N263="základní",J263,0)</f>
        <v>0</v>
      </c>
      <c r="BF263" s="192">
        <f>IF(N263="snížená",J263,0)</f>
        <v>0</v>
      </c>
      <c r="BG263" s="192">
        <f>IF(N263="zákl. přenesená",J263,0)</f>
        <v>0</v>
      </c>
      <c r="BH263" s="192">
        <f>IF(N263="sníž. přenesená",J263,0)</f>
        <v>0</v>
      </c>
      <c r="BI263" s="192">
        <f>IF(N263="nulová",J263,0)</f>
        <v>0</v>
      </c>
      <c r="BJ263" s="19" t="s">
        <v>85</v>
      </c>
      <c r="BK263" s="192">
        <f>ROUND(I263*H263,2)</f>
        <v>0</v>
      </c>
      <c r="BL263" s="19" t="s">
        <v>155</v>
      </c>
      <c r="BM263" s="191" t="s">
        <v>1188</v>
      </c>
    </row>
    <row r="264" s="2" customFormat="1">
      <c r="A264" s="38"/>
      <c r="B264" s="39"/>
      <c r="C264" s="38"/>
      <c r="D264" s="193" t="s">
        <v>157</v>
      </c>
      <c r="E264" s="38"/>
      <c r="F264" s="194" t="s">
        <v>427</v>
      </c>
      <c r="G264" s="38"/>
      <c r="H264" s="38"/>
      <c r="I264" s="195"/>
      <c r="J264" s="38"/>
      <c r="K264" s="38"/>
      <c r="L264" s="39"/>
      <c r="M264" s="196"/>
      <c r="N264" s="197"/>
      <c r="O264" s="77"/>
      <c r="P264" s="77"/>
      <c r="Q264" s="77"/>
      <c r="R264" s="77"/>
      <c r="S264" s="77"/>
      <c r="T264" s="7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9" t="s">
        <v>157</v>
      </c>
      <c r="AU264" s="19" t="s">
        <v>87</v>
      </c>
    </row>
    <row r="265" s="13" customFormat="1">
      <c r="A265" s="13"/>
      <c r="B265" s="198"/>
      <c r="C265" s="13"/>
      <c r="D265" s="199" t="s">
        <v>159</v>
      </c>
      <c r="E265" s="200" t="s">
        <v>1</v>
      </c>
      <c r="F265" s="201" t="s">
        <v>1052</v>
      </c>
      <c r="G265" s="13"/>
      <c r="H265" s="202">
        <v>3.2999999999999998</v>
      </c>
      <c r="I265" s="203"/>
      <c r="J265" s="13"/>
      <c r="K265" s="13"/>
      <c r="L265" s="198"/>
      <c r="M265" s="204"/>
      <c r="N265" s="205"/>
      <c r="O265" s="205"/>
      <c r="P265" s="205"/>
      <c r="Q265" s="205"/>
      <c r="R265" s="205"/>
      <c r="S265" s="205"/>
      <c r="T265" s="20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00" t="s">
        <v>159</v>
      </c>
      <c r="AU265" s="200" t="s">
        <v>87</v>
      </c>
      <c r="AV265" s="13" t="s">
        <v>87</v>
      </c>
      <c r="AW265" s="13" t="s">
        <v>33</v>
      </c>
      <c r="AX265" s="13" t="s">
        <v>85</v>
      </c>
      <c r="AY265" s="200" t="s">
        <v>148</v>
      </c>
    </row>
    <row r="266" s="2" customFormat="1" ht="24.15" customHeight="1">
      <c r="A266" s="38"/>
      <c r="B266" s="179"/>
      <c r="C266" s="180" t="s">
        <v>448</v>
      </c>
      <c r="D266" s="180" t="s">
        <v>150</v>
      </c>
      <c r="E266" s="181" t="s">
        <v>1189</v>
      </c>
      <c r="F266" s="182" t="s">
        <v>1190</v>
      </c>
      <c r="G266" s="183" t="s">
        <v>153</v>
      </c>
      <c r="H266" s="184">
        <v>25</v>
      </c>
      <c r="I266" s="185"/>
      <c r="J266" s="186">
        <f>ROUND(I266*H266,2)</f>
        <v>0</v>
      </c>
      <c r="K266" s="182" t="s">
        <v>154</v>
      </c>
      <c r="L266" s="39"/>
      <c r="M266" s="187" t="s">
        <v>1</v>
      </c>
      <c r="N266" s="188" t="s">
        <v>43</v>
      </c>
      <c r="O266" s="77"/>
      <c r="P266" s="189">
        <f>O266*H266</f>
        <v>0</v>
      </c>
      <c r="Q266" s="189">
        <v>0.089219999999999994</v>
      </c>
      <c r="R266" s="189">
        <f>Q266*H266</f>
        <v>2.2304999999999997</v>
      </c>
      <c r="S266" s="189">
        <v>0</v>
      </c>
      <c r="T266" s="190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191" t="s">
        <v>155</v>
      </c>
      <c r="AT266" s="191" t="s">
        <v>150</v>
      </c>
      <c r="AU266" s="191" t="s">
        <v>87</v>
      </c>
      <c r="AY266" s="19" t="s">
        <v>148</v>
      </c>
      <c r="BE266" s="192">
        <f>IF(N266="základní",J266,0)</f>
        <v>0</v>
      </c>
      <c r="BF266" s="192">
        <f>IF(N266="snížená",J266,0)</f>
        <v>0</v>
      </c>
      <c r="BG266" s="192">
        <f>IF(N266="zákl. přenesená",J266,0)</f>
        <v>0</v>
      </c>
      <c r="BH266" s="192">
        <f>IF(N266="sníž. přenesená",J266,0)</f>
        <v>0</v>
      </c>
      <c r="BI266" s="192">
        <f>IF(N266="nulová",J266,0)</f>
        <v>0</v>
      </c>
      <c r="BJ266" s="19" t="s">
        <v>85</v>
      </c>
      <c r="BK266" s="192">
        <f>ROUND(I266*H266,2)</f>
        <v>0</v>
      </c>
      <c r="BL266" s="19" t="s">
        <v>155</v>
      </c>
      <c r="BM266" s="191" t="s">
        <v>1191</v>
      </c>
    </row>
    <row r="267" s="2" customFormat="1">
      <c r="A267" s="38"/>
      <c r="B267" s="39"/>
      <c r="C267" s="38"/>
      <c r="D267" s="193" t="s">
        <v>157</v>
      </c>
      <c r="E267" s="38"/>
      <c r="F267" s="194" t="s">
        <v>1192</v>
      </c>
      <c r="G267" s="38"/>
      <c r="H267" s="38"/>
      <c r="I267" s="195"/>
      <c r="J267" s="38"/>
      <c r="K267" s="38"/>
      <c r="L267" s="39"/>
      <c r="M267" s="196"/>
      <c r="N267" s="197"/>
      <c r="O267" s="77"/>
      <c r="P267" s="77"/>
      <c r="Q267" s="77"/>
      <c r="R267" s="77"/>
      <c r="S267" s="77"/>
      <c r="T267" s="7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9" t="s">
        <v>157</v>
      </c>
      <c r="AU267" s="19" t="s">
        <v>87</v>
      </c>
    </row>
    <row r="268" s="2" customFormat="1" ht="24.15" customHeight="1">
      <c r="A268" s="38"/>
      <c r="B268" s="179"/>
      <c r="C268" s="223" t="s">
        <v>454</v>
      </c>
      <c r="D268" s="223" t="s">
        <v>288</v>
      </c>
      <c r="E268" s="224" t="s">
        <v>1193</v>
      </c>
      <c r="F268" s="225" t="s">
        <v>1194</v>
      </c>
      <c r="G268" s="226" t="s">
        <v>153</v>
      </c>
      <c r="H268" s="227">
        <v>25.75</v>
      </c>
      <c r="I268" s="228"/>
      <c r="J268" s="229">
        <f>ROUND(I268*H268,2)</f>
        <v>0</v>
      </c>
      <c r="K268" s="225" t="s">
        <v>154</v>
      </c>
      <c r="L268" s="230"/>
      <c r="M268" s="231" t="s">
        <v>1</v>
      </c>
      <c r="N268" s="232" t="s">
        <v>43</v>
      </c>
      <c r="O268" s="77"/>
      <c r="P268" s="189">
        <f>O268*H268</f>
        <v>0</v>
      </c>
      <c r="Q268" s="189">
        <v>0.13200000000000001</v>
      </c>
      <c r="R268" s="189">
        <f>Q268*H268</f>
        <v>3.399</v>
      </c>
      <c r="S268" s="189">
        <v>0</v>
      </c>
      <c r="T268" s="19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191" t="s">
        <v>199</v>
      </c>
      <c r="AT268" s="191" t="s">
        <v>288</v>
      </c>
      <c r="AU268" s="191" t="s">
        <v>87</v>
      </c>
      <c r="AY268" s="19" t="s">
        <v>148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85</v>
      </c>
      <c r="BK268" s="192">
        <f>ROUND(I268*H268,2)</f>
        <v>0</v>
      </c>
      <c r="BL268" s="19" t="s">
        <v>155</v>
      </c>
      <c r="BM268" s="191" t="s">
        <v>1195</v>
      </c>
    </row>
    <row r="269" s="13" customFormat="1">
      <c r="A269" s="13"/>
      <c r="B269" s="198"/>
      <c r="C269" s="13"/>
      <c r="D269" s="199" t="s">
        <v>159</v>
      </c>
      <c r="E269" s="13"/>
      <c r="F269" s="201" t="s">
        <v>1196</v>
      </c>
      <c r="G269" s="13"/>
      <c r="H269" s="202">
        <v>25.75</v>
      </c>
      <c r="I269" s="203"/>
      <c r="J269" s="13"/>
      <c r="K269" s="13"/>
      <c r="L269" s="198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159</v>
      </c>
      <c r="AU269" s="200" t="s">
        <v>87</v>
      </c>
      <c r="AV269" s="13" t="s">
        <v>87</v>
      </c>
      <c r="AW269" s="13" t="s">
        <v>3</v>
      </c>
      <c r="AX269" s="13" t="s">
        <v>85</v>
      </c>
      <c r="AY269" s="200" t="s">
        <v>148</v>
      </c>
    </row>
    <row r="270" s="12" customFormat="1" ht="22.8" customHeight="1">
      <c r="A270" s="12"/>
      <c r="B270" s="166"/>
      <c r="C270" s="12"/>
      <c r="D270" s="167" t="s">
        <v>77</v>
      </c>
      <c r="E270" s="177" t="s">
        <v>199</v>
      </c>
      <c r="F270" s="177" t="s">
        <v>453</v>
      </c>
      <c r="G270" s="12"/>
      <c r="H270" s="12"/>
      <c r="I270" s="169"/>
      <c r="J270" s="178">
        <f>BK270</f>
        <v>0</v>
      </c>
      <c r="K270" s="12"/>
      <c r="L270" s="166"/>
      <c r="M270" s="171"/>
      <c r="N270" s="172"/>
      <c r="O270" s="172"/>
      <c r="P270" s="173">
        <f>SUM(P271:P301)</f>
        <v>0</v>
      </c>
      <c r="Q270" s="172"/>
      <c r="R270" s="173">
        <f>SUM(R271:R301)</f>
        <v>0.7319064999999999</v>
      </c>
      <c r="S270" s="172"/>
      <c r="T270" s="174">
        <f>SUM(T271:T301)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167" t="s">
        <v>85</v>
      </c>
      <c r="AT270" s="175" t="s">
        <v>77</v>
      </c>
      <c r="AU270" s="175" t="s">
        <v>85</v>
      </c>
      <c r="AY270" s="167" t="s">
        <v>148</v>
      </c>
      <c r="BK270" s="176">
        <f>SUM(BK271:BK301)</f>
        <v>0</v>
      </c>
    </row>
    <row r="271" s="2" customFormat="1" ht="24.15" customHeight="1">
      <c r="A271" s="38"/>
      <c r="B271" s="179"/>
      <c r="C271" s="180" t="s">
        <v>459</v>
      </c>
      <c r="D271" s="180" t="s">
        <v>150</v>
      </c>
      <c r="E271" s="181" t="s">
        <v>1197</v>
      </c>
      <c r="F271" s="182" t="s">
        <v>1198</v>
      </c>
      <c r="G271" s="183" t="s">
        <v>183</v>
      </c>
      <c r="H271" s="184">
        <v>3.2999999999999998</v>
      </c>
      <c r="I271" s="185"/>
      <c r="J271" s="186">
        <f>ROUND(I271*H271,2)</f>
        <v>0</v>
      </c>
      <c r="K271" s="182" t="s">
        <v>154</v>
      </c>
      <c r="L271" s="39"/>
      <c r="M271" s="187" t="s">
        <v>1</v>
      </c>
      <c r="N271" s="188" t="s">
        <v>43</v>
      </c>
      <c r="O271" s="77"/>
      <c r="P271" s="189">
        <f>O271*H271</f>
        <v>0</v>
      </c>
      <c r="Q271" s="189">
        <v>0</v>
      </c>
      <c r="R271" s="189">
        <f>Q271*H271</f>
        <v>0</v>
      </c>
      <c r="S271" s="189">
        <v>0</v>
      </c>
      <c r="T271" s="19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1" t="s">
        <v>155</v>
      </c>
      <c r="AT271" s="191" t="s">
        <v>150</v>
      </c>
      <c r="AU271" s="191" t="s">
        <v>87</v>
      </c>
      <c r="AY271" s="19" t="s">
        <v>148</v>
      </c>
      <c r="BE271" s="192">
        <f>IF(N271="základní",J271,0)</f>
        <v>0</v>
      </c>
      <c r="BF271" s="192">
        <f>IF(N271="snížená",J271,0)</f>
        <v>0</v>
      </c>
      <c r="BG271" s="192">
        <f>IF(N271="zákl. přenesená",J271,0)</f>
        <v>0</v>
      </c>
      <c r="BH271" s="192">
        <f>IF(N271="sníž. přenesená",J271,0)</f>
        <v>0</v>
      </c>
      <c r="BI271" s="192">
        <f>IF(N271="nulová",J271,0)</f>
        <v>0</v>
      </c>
      <c r="BJ271" s="19" t="s">
        <v>85</v>
      </c>
      <c r="BK271" s="192">
        <f>ROUND(I271*H271,2)</f>
        <v>0</v>
      </c>
      <c r="BL271" s="19" t="s">
        <v>155</v>
      </c>
      <c r="BM271" s="191" t="s">
        <v>1199</v>
      </c>
    </row>
    <row r="272" s="2" customFormat="1">
      <c r="A272" s="38"/>
      <c r="B272" s="39"/>
      <c r="C272" s="38"/>
      <c r="D272" s="193" t="s">
        <v>157</v>
      </c>
      <c r="E272" s="38"/>
      <c r="F272" s="194" t="s">
        <v>1200</v>
      </c>
      <c r="G272" s="38"/>
      <c r="H272" s="38"/>
      <c r="I272" s="195"/>
      <c r="J272" s="38"/>
      <c r="K272" s="38"/>
      <c r="L272" s="39"/>
      <c r="M272" s="196"/>
      <c r="N272" s="197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157</v>
      </c>
      <c r="AU272" s="19" t="s">
        <v>87</v>
      </c>
    </row>
    <row r="273" s="2" customFormat="1" ht="24.15" customHeight="1">
      <c r="A273" s="38"/>
      <c r="B273" s="179"/>
      <c r="C273" s="223" t="s">
        <v>465</v>
      </c>
      <c r="D273" s="223" t="s">
        <v>288</v>
      </c>
      <c r="E273" s="224" t="s">
        <v>1201</v>
      </c>
      <c r="F273" s="225" t="s">
        <v>1202</v>
      </c>
      <c r="G273" s="226" t="s">
        <v>183</v>
      </c>
      <c r="H273" s="227">
        <v>3.3500000000000001</v>
      </c>
      <c r="I273" s="228"/>
      <c r="J273" s="229">
        <f>ROUND(I273*H273,2)</f>
        <v>0</v>
      </c>
      <c r="K273" s="225" t="s">
        <v>154</v>
      </c>
      <c r="L273" s="230"/>
      <c r="M273" s="231" t="s">
        <v>1</v>
      </c>
      <c r="N273" s="232" t="s">
        <v>43</v>
      </c>
      <c r="O273" s="77"/>
      <c r="P273" s="189">
        <f>O273*H273</f>
        <v>0</v>
      </c>
      <c r="Q273" s="189">
        <v>0.00042999999999999999</v>
      </c>
      <c r="R273" s="189">
        <f>Q273*H273</f>
        <v>0.0014404999999999999</v>
      </c>
      <c r="S273" s="189">
        <v>0</v>
      </c>
      <c r="T273" s="190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191" t="s">
        <v>199</v>
      </c>
      <c r="AT273" s="191" t="s">
        <v>288</v>
      </c>
      <c r="AU273" s="191" t="s">
        <v>87</v>
      </c>
      <c r="AY273" s="19" t="s">
        <v>148</v>
      </c>
      <c r="BE273" s="192">
        <f>IF(N273="základní",J273,0)</f>
        <v>0</v>
      </c>
      <c r="BF273" s="192">
        <f>IF(N273="snížená",J273,0)</f>
        <v>0</v>
      </c>
      <c r="BG273" s="192">
        <f>IF(N273="zákl. přenesená",J273,0)</f>
        <v>0</v>
      </c>
      <c r="BH273" s="192">
        <f>IF(N273="sníž. přenesená",J273,0)</f>
        <v>0</v>
      </c>
      <c r="BI273" s="192">
        <f>IF(N273="nulová",J273,0)</f>
        <v>0</v>
      </c>
      <c r="BJ273" s="19" t="s">
        <v>85</v>
      </c>
      <c r="BK273" s="192">
        <f>ROUND(I273*H273,2)</f>
        <v>0</v>
      </c>
      <c r="BL273" s="19" t="s">
        <v>155</v>
      </c>
      <c r="BM273" s="191" t="s">
        <v>1203</v>
      </c>
    </row>
    <row r="274" s="13" customFormat="1">
      <c r="A274" s="13"/>
      <c r="B274" s="198"/>
      <c r="C274" s="13"/>
      <c r="D274" s="199" t="s">
        <v>159</v>
      </c>
      <c r="E274" s="13"/>
      <c r="F274" s="201" t="s">
        <v>1204</v>
      </c>
      <c r="G274" s="13"/>
      <c r="H274" s="202">
        <v>3.3500000000000001</v>
      </c>
      <c r="I274" s="203"/>
      <c r="J274" s="13"/>
      <c r="K274" s="13"/>
      <c r="L274" s="198"/>
      <c r="M274" s="204"/>
      <c r="N274" s="205"/>
      <c r="O274" s="205"/>
      <c r="P274" s="205"/>
      <c r="Q274" s="205"/>
      <c r="R274" s="205"/>
      <c r="S274" s="205"/>
      <c r="T274" s="206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00" t="s">
        <v>159</v>
      </c>
      <c r="AU274" s="200" t="s">
        <v>87</v>
      </c>
      <c r="AV274" s="13" t="s">
        <v>87</v>
      </c>
      <c r="AW274" s="13" t="s">
        <v>3</v>
      </c>
      <c r="AX274" s="13" t="s">
        <v>85</v>
      </c>
      <c r="AY274" s="200" t="s">
        <v>148</v>
      </c>
    </row>
    <row r="275" s="2" customFormat="1" ht="16.5" customHeight="1">
      <c r="A275" s="38"/>
      <c r="B275" s="179"/>
      <c r="C275" s="180" t="s">
        <v>469</v>
      </c>
      <c r="D275" s="180" t="s">
        <v>150</v>
      </c>
      <c r="E275" s="181" t="s">
        <v>1205</v>
      </c>
      <c r="F275" s="182" t="s">
        <v>1206</v>
      </c>
      <c r="G275" s="183" t="s">
        <v>346</v>
      </c>
      <c r="H275" s="184">
        <v>1</v>
      </c>
      <c r="I275" s="185"/>
      <c r="J275" s="186">
        <f>ROUND(I275*H275,2)</f>
        <v>0</v>
      </c>
      <c r="K275" s="182" t="s">
        <v>154</v>
      </c>
      <c r="L275" s="39"/>
      <c r="M275" s="187" t="s">
        <v>1</v>
      </c>
      <c r="N275" s="188" t="s">
        <v>43</v>
      </c>
      <c r="O275" s="77"/>
      <c r="P275" s="189">
        <f>O275*H275</f>
        <v>0</v>
      </c>
      <c r="Q275" s="189">
        <v>0.00067000000000000002</v>
      </c>
      <c r="R275" s="189">
        <f>Q275*H275</f>
        <v>0.00067000000000000002</v>
      </c>
      <c r="S275" s="189">
        <v>0</v>
      </c>
      <c r="T275" s="190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191" t="s">
        <v>155</v>
      </c>
      <c r="AT275" s="191" t="s">
        <v>150</v>
      </c>
      <c r="AU275" s="191" t="s">
        <v>87</v>
      </c>
      <c r="AY275" s="19" t="s">
        <v>148</v>
      </c>
      <c r="BE275" s="192">
        <f>IF(N275="základní",J275,0)</f>
        <v>0</v>
      </c>
      <c r="BF275" s="192">
        <f>IF(N275="snížená",J275,0)</f>
        <v>0</v>
      </c>
      <c r="BG275" s="192">
        <f>IF(N275="zákl. přenesená",J275,0)</f>
        <v>0</v>
      </c>
      <c r="BH275" s="192">
        <f>IF(N275="sníž. přenesená",J275,0)</f>
        <v>0</v>
      </c>
      <c r="BI275" s="192">
        <f>IF(N275="nulová",J275,0)</f>
        <v>0</v>
      </c>
      <c r="BJ275" s="19" t="s">
        <v>85</v>
      </c>
      <c r="BK275" s="192">
        <f>ROUND(I275*H275,2)</f>
        <v>0</v>
      </c>
      <c r="BL275" s="19" t="s">
        <v>155</v>
      </c>
      <c r="BM275" s="191" t="s">
        <v>1207</v>
      </c>
    </row>
    <row r="276" s="2" customFormat="1">
      <c r="A276" s="38"/>
      <c r="B276" s="39"/>
      <c r="C276" s="38"/>
      <c r="D276" s="193" t="s">
        <v>157</v>
      </c>
      <c r="E276" s="38"/>
      <c r="F276" s="194" t="s">
        <v>1208</v>
      </c>
      <c r="G276" s="38"/>
      <c r="H276" s="38"/>
      <c r="I276" s="195"/>
      <c r="J276" s="38"/>
      <c r="K276" s="38"/>
      <c r="L276" s="39"/>
      <c r="M276" s="196"/>
      <c r="N276" s="197"/>
      <c r="O276" s="77"/>
      <c r="P276" s="77"/>
      <c r="Q276" s="77"/>
      <c r="R276" s="77"/>
      <c r="S276" s="77"/>
      <c r="T276" s="7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9" t="s">
        <v>157</v>
      </c>
      <c r="AU276" s="19" t="s">
        <v>87</v>
      </c>
    </row>
    <row r="277" s="2" customFormat="1" ht="24.15" customHeight="1">
      <c r="A277" s="38"/>
      <c r="B277" s="179"/>
      <c r="C277" s="180" t="s">
        <v>473</v>
      </c>
      <c r="D277" s="180" t="s">
        <v>150</v>
      </c>
      <c r="E277" s="181" t="s">
        <v>1209</v>
      </c>
      <c r="F277" s="182" t="s">
        <v>1210</v>
      </c>
      <c r="G277" s="183" t="s">
        <v>346</v>
      </c>
      <c r="H277" s="184">
        <v>1</v>
      </c>
      <c r="I277" s="185"/>
      <c r="J277" s="186">
        <f>ROUND(I277*H277,2)</f>
        <v>0</v>
      </c>
      <c r="K277" s="182" t="s">
        <v>154</v>
      </c>
      <c r="L277" s="39"/>
      <c r="M277" s="187" t="s">
        <v>1</v>
      </c>
      <c r="N277" s="188" t="s">
        <v>43</v>
      </c>
      <c r="O277" s="77"/>
      <c r="P277" s="189">
        <f>O277*H277</f>
        <v>0</v>
      </c>
      <c r="Q277" s="189">
        <v>0.00038000000000000002</v>
      </c>
      <c r="R277" s="189">
        <f>Q277*H277</f>
        <v>0.00038000000000000002</v>
      </c>
      <c r="S277" s="189">
        <v>0</v>
      </c>
      <c r="T277" s="190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1" t="s">
        <v>155</v>
      </c>
      <c r="AT277" s="191" t="s">
        <v>150</v>
      </c>
      <c r="AU277" s="191" t="s">
        <v>87</v>
      </c>
      <c r="AY277" s="19" t="s">
        <v>148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85</v>
      </c>
      <c r="BK277" s="192">
        <f>ROUND(I277*H277,2)</f>
        <v>0</v>
      </c>
      <c r="BL277" s="19" t="s">
        <v>155</v>
      </c>
      <c r="BM277" s="191" t="s">
        <v>1211</v>
      </c>
    </row>
    <row r="278" s="2" customFormat="1">
      <c r="A278" s="38"/>
      <c r="B278" s="39"/>
      <c r="C278" s="38"/>
      <c r="D278" s="193" t="s">
        <v>157</v>
      </c>
      <c r="E278" s="38"/>
      <c r="F278" s="194" t="s">
        <v>1212</v>
      </c>
      <c r="G278" s="38"/>
      <c r="H278" s="38"/>
      <c r="I278" s="195"/>
      <c r="J278" s="38"/>
      <c r="K278" s="38"/>
      <c r="L278" s="39"/>
      <c r="M278" s="196"/>
      <c r="N278" s="197"/>
      <c r="O278" s="77"/>
      <c r="P278" s="77"/>
      <c r="Q278" s="77"/>
      <c r="R278" s="77"/>
      <c r="S278" s="77"/>
      <c r="T278" s="7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9" t="s">
        <v>157</v>
      </c>
      <c r="AU278" s="19" t="s">
        <v>87</v>
      </c>
    </row>
    <row r="279" s="2" customFormat="1" ht="24.15" customHeight="1">
      <c r="A279" s="38"/>
      <c r="B279" s="179"/>
      <c r="C279" s="223" t="s">
        <v>477</v>
      </c>
      <c r="D279" s="223" t="s">
        <v>288</v>
      </c>
      <c r="E279" s="224" t="s">
        <v>1213</v>
      </c>
      <c r="F279" s="225" t="s">
        <v>1214</v>
      </c>
      <c r="G279" s="226" t="s">
        <v>346</v>
      </c>
      <c r="H279" s="227">
        <v>1</v>
      </c>
      <c r="I279" s="228"/>
      <c r="J279" s="229">
        <f>ROUND(I279*H279,2)</f>
        <v>0</v>
      </c>
      <c r="K279" s="225" t="s">
        <v>154</v>
      </c>
      <c r="L279" s="230"/>
      <c r="M279" s="231" t="s">
        <v>1</v>
      </c>
      <c r="N279" s="232" t="s">
        <v>43</v>
      </c>
      <c r="O279" s="77"/>
      <c r="P279" s="189">
        <f>O279*H279</f>
        <v>0</v>
      </c>
      <c r="Q279" s="189">
        <v>0.0040000000000000001</v>
      </c>
      <c r="R279" s="189">
        <f>Q279*H279</f>
        <v>0.0040000000000000001</v>
      </c>
      <c r="S279" s="189">
        <v>0</v>
      </c>
      <c r="T279" s="190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191" t="s">
        <v>199</v>
      </c>
      <c r="AT279" s="191" t="s">
        <v>288</v>
      </c>
      <c r="AU279" s="191" t="s">
        <v>87</v>
      </c>
      <c r="AY279" s="19" t="s">
        <v>148</v>
      </c>
      <c r="BE279" s="192">
        <f>IF(N279="základní",J279,0)</f>
        <v>0</v>
      </c>
      <c r="BF279" s="192">
        <f>IF(N279="snížená",J279,0)</f>
        <v>0</v>
      </c>
      <c r="BG279" s="192">
        <f>IF(N279="zákl. přenesená",J279,0)</f>
        <v>0</v>
      </c>
      <c r="BH279" s="192">
        <f>IF(N279="sníž. přenesená",J279,0)</f>
        <v>0</v>
      </c>
      <c r="BI279" s="192">
        <f>IF(N279="nulová",J279,0)</f>
        <v>0</v>
      </c>
      <c r="BJ279" s="19" t="s">
        <v>85</v>
      </c>
      <c r="BK279" s="192">
        <f>ROUND(I279*H279,2)</f>
        <v>0</v>
      </c>
      <c r="BL279" s="19" t="s">
        <v>155</v>
      </c>
      <c r="BM279" s="191" t="s">
        <v>1215</v>
      </c>
    </row>
    <row r="280" s="2" customFormat="1" ht="24.15" customHeight="1">
      <c r="A280" s="38"/>
      <c r="B280" s="179"/>
      <c r="C280" s="223" t="s">
        <v>481</v>
      </c>
      <c r="D280" s="223" t="s">
        <v>288</v>
      </c>
      <c r="E280" s="224" t="s">
        <v>1216</v>
      </c>
      <c r="F280" s="225" t="s">
        <v>1217</v>
      </c>
      <c r="G280" s="226" t="s">
        <v>346</v>
      </c>
      <c r="H280" s="227">
        <v>1</v>
      </c>
      <c r="I280" s="228"/>
      <c r="J280" s="229">
        <f>ROUND(I280*H280,2)</f>
        <v>0</v>
      </c>
      <c r="K280" s="225" t="s">
        <v>154</v>
      </c>
      <c r="L280" s="230"/>
      <c r="M280" s="231" t="s">
        <v>1</v>
      </c>
      <c r="N280" s="232" t="s">
        <v>43</v>
      </c>
      <c r="O280" s="77"/>
      <c r="P280" s="189">
        <f>O280*H280</f>
        <v>0</v>
      </c>
      <c r="Q280" s="189">
        <v>0.0033</v>
      </c>
      <c r="R280" s="189">
        <f>Q280*H280</f>
        <v>0.0033</v>
      </c>
      <c r="S280" s="189">
        <v>0</v>
      </c>
      <c r="T280" s="19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1" t="s">
        <v>199</v>
      </c>
      <c r="AT280" s="191" t="s">
        <v>288</v>
      </c>
      <c r="AU280" s="191" t="s">
        <v>87</v>
      </c>
      <c r="AY280" s="19" t="s">
        <v>148</v>
      </c>
      <c r="BE280" s="192">
        <f>IF(N280="základní",J280,0)</f>
        <v>0</v>
      </c>
      <c r="BF280" s="192">
        <f>IF(N280="snížená",J280,0)</f>
        <v>0</v>
      </c>
      <c r="BG280" s="192">
        <f>IF(N280="zákl. přenesená",J280,0)</f>
        <v>0</v>
      </c>
      <c r="BH280" s="192">
        <f>IF(N280="sníž. přenesená",J280,0)</f>
        <v>0</v>
      </c>
      <c r="BI280" s="192">
        <f>IF(N280="nulová",J280,0)</f>
        <v>0</v>
      </c>
      <c r="BJ280" s="19" t="s">
        <v>85</v>
      </c>
      <c r="BK280" s="192">
        <f>ROUND(I280*H280,2)</f>
        <v>0</v>
      </c>
      <c r="BL280" s="19" t="s">
        <v>155</v>
      </c>
      <c r="BM280" s="191" t="s">
        <v>1218</v>
      </c>
    </row>
    <row r="281" s="2" customFormat="1" ht="24.15" customHeight="1">
      <c r="A281" s="38"/>
      <c r="B281" s="179"/>
      <c r="C281" s="180" t="s">
        <v>487</v>
      </c>
      <c r="D281" s="180" t="s">
        <v>150</v>
      </c>
      <c r="E281" s="181" t="s">
        <v>1219</v>
      </c>
      <c r="F281" s="182" t="s">
        <v>1220</v>
      </c>
      <c r="G281" s="183" t="s">
        <v>346</v>
      </c>
      <c r="H281" s="184">
        <v>1</v>
      </c>
      <c r="I281" s="185"/>
      <c r="J281" s="186">
        <f>ROUND(I281*H281,2)</f>
        <v>0</v>
      </c>
      <c r="K281" s="182" t="s">
        <v>154</v>
      </c>
      <c r="L281" s="39"/>
      <c r="M281" s="187" t="s">
        <v>1</v>
      </c>
      <c r="N281" s="188" t="s">
        <v>43</v>
      </c>
      <c r="O281" s="77"/>
      <c r="P281" s="189">
        <f>O281*H281</f>
        <v>0</v>
      </c>
      <c r="Q281" s="189">
        <v>0</v>
      </c>
      <c r="R281" s="189">
        <f>Q281*H281</f>
        <v>0</v>
      </c>
      <c r="S281" s="189">
        <v>0</v>
      </c>
      <c r="T281" s="190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91" t="s">
        <v>155</v>
      </c>
      <c r="AT281" s="191" t="s">
        <v>150</v>
      </c>
      <c r="AU281" s="191" t="s">
        <v>87</v>
      </c>
      <c r="AY281" s="19" t="s">
        <v>148</v>
      </c>
      <c r="BE281" s="192">
        <f>IF(N281="základní",J281,0)</f>
        <v>0</v>
      </c>
      <c r="BF281" s="192">
        <f>IF(N281="snížená",J281,0)</f>
        <v>0</v>
      </c>
      <c r="BG281" s="192">
        <f>IF(N281="zákl. přenesená",J281,0)</f>
        <v>0</v>
      </c>
      <c r="BH281" s="192">
        <f>IF(N281="sníž. přenesená",J281,0)</f>
        <v>0</v>
      </c>
      <c r="BI281" s="192">
        <f>IF(N281="nulová",J281,0)</f>
        <v>0</v>
      </c>
      <c r="BJ281" s="19" t="s">
        <v>85</v>
      </c>
      <c r="BK281" s="192">
        <f>ROUND(I281*H281,2)</f>
        <v>0</v>
      </c>
      <c r="BL281" s="19" t="s">
        <v>155</v>
      </c>
      <c r="BM281" s="191" t="s">
        <v>1221</v>
      </c>
    </row>
    <row r="282" s="2" customFormat="1">
      <c r="A282" s="38"/>
      <c r="B282" s="39"/>
      <c r="C282" s="38"/>
      <c r="D282" s="193" t="s">
        <v>157</v>
      </c>
      <c r="E282" s="38"/>
      <c r="F282" s="194" t="s">
        <v>1222</v>
      </c>
      <c r="G282" s="38"/>
      <c r="H282" s="38"/>
      <c r="I282" s="195"/>
      <c r="J282" s="38"/>
      <c r="K282" s="38"/>
      <c r="L282" s="39"/>
      <c r="M282" s="196"/>
      <c r="N282" s="197"/>
      <c r="O282" s="77"/>
      <c r="P282" s="77"/>
      <c r="Q282" s="77"/>
      <c r="R282" s="77"/>
      <c r="S282" s="77"/>
      <c r="T282" s="7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T282" s="19" t="s">
        <v>157</v>
      </c>
      <c r="AU282" s="19" t="s">
        <v>87</v>
      </c>
    </row>
    <row r="283" s="2" customFormat="1" ht="24.15" customHeight="1">
      <c r="A283" s="38"/>
      <c r="B283" s="179"/>
      <c r="C283" s="223" t="s">
        <v>492</v>
      </c>
      <c r="D283" s="223" t="s">
        <v>288</v>
      </c>
      <c r="E283" s="224" t="s">
        <v>1223</v>
      </c>
      <c r="F283" s="225" t="s">
        <v>1224</v>
      </c>
      <c r="G283" s="226" t="s">
        <v>346</v>
      </c>
      <c r="H283" s="227">
        <v>1</v>
      </c>
      <c r="I283" s="228"/>
      <c r="J283" s="229">
        <f>ROUND(I283*H283,2)</f>
        <v>0</v>
      </c>
      <c r="K283" s="225" t="s">
        <v>154</v>
      </c>
      <c r="L283" s="230"/>
      <c r="M283" s="231" t="s">
        <v>1</v>
      </c>
      <c r="N283" s="232" t="s">
        <v>43</v>
      </c>
      <c r="O283" s="77"/>
      <c r="P283" s="189">
        <f>O283*H283</f>
        <v>0</v>
      </c>
      <c r="Q283" s="189">
        <v>0.0025999999999999999</v>
      </c>
      <c r="R283" s="189">
        <f>Q283*H283</f>
        <v>0.0025999999999999999</v>
      </c>
      <c r="S283" s="189">
        <v>0</v>
      </c>
      <c r="T283" s="190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191" t="s">
        <v>199</v>
      </c>
      <c r="AT283" s="191" t="s">
        <v>288</v>
      </c>
      <c r="AU283" s="191" t="s">
        <v>87</v>
      </c>
      <c r="AY283" s="19" t="s">
        <v>148</v>
      </c>
      <c r="BE283" s="192">
        <f>IF(N283="základní",J283,0)</f>
        <v>0</v>
      </c>
      <c r="BF283" s="192">
        <f>IF(N283="snížená",J283,0)</f>
        <v>0</v>
      </c>
      <c r="BG283" s="192">
        <f>IF(N283="zákl. přenesená",J283,0)</f>
        <v>0</v>
      </c>
      <c r="BH283" s="192">
        <f>IF(N283="sníž. přenesená",J283,0)</f>
        <v>0</v>
      </c>
      <c r="BI283" s="192">
        <f>IF(N283="nulová",J283,0)</f>
        <v>0</v>
      </c>
      <c r="BJ283" s="19" t="s">
        <v>85</v>
      </c>
      <c r="BK283" s="192">
        <f>ROUND(I283*H283,2)</f>
        <v>0</v>
      </c>
      <c r="BL283" s="19" t="s">
        <v>155</v>
      </c>
      <c r="BM283" s="191" t="s">
        <v>1225</v>
      </c>
    </row>
    <row r="284" s="2" customFormat="1" ht="24.15" customHeight="1">
      <c r="A284" s="38"/>
      <c r="B284" s="179"/>
      <c r="C284" s="180" t="s">
        <v>496</v>
      </c>
      <c r="D284" s="180" t="s">
        <v>150</v>
      </c>
      <c r="E284" s="181" t="s">
        <v>1226</v>
      </c>
      <c r="F284" s="182" t="s">
        <v>1227</v>
      </c>
      <c r="G284" s="183" t="s">
        <v>183</v>
      </c>
      <c r="H284" s="184">
        <v>3.2999999999999998</v>
      </c>
      <c r="I284" s="185"/>
      <c r="J284" s="186">
        <f>ROUND(I284*H284,2)</f>
        <v>0</v>
      </c>
      <c r="K284" s="182" t="s">
        <v>154</v>
      </c>
      <c r="L284" s="39"/>
      <c r="M284" s="187" t="s">
        <v>1</v>
      </c>
      <c r="N284" s="188" t="s">
        <v>43</v>
      </c>
      <c r="O284" s="77"/>
      <c r="P284" s="189">
        <f>O284*H284</f>
        <v>0</v>
      </c>
      <c r="Q284" s="189">
        <v>0</v>
      </c>
      <c r="R284" s="189">
        <f>Q284*H284</f>
        <v>0</v>
      </c>
      <c r="S284" s="189">
        <v>0</v>
      </c>
      <c r="T284" s="190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1" t="s">
        <v>155</v>
      </c>
      <c r="AT284" s="191" t="s">
        <v>150</v>
      </c>
      <c r="AU284" s="191" t="s">
        <v>87</v>
      </c>
      <c r="AY284" s="19" t="s">
        <v>148</v>
      </c>
      <c r="BE284" s="192">
        <f>IF(N284="základní",J284,0)</f>
        <v>0</v>
      </c>
      <c r="BF284" s="192">
        <f>IF(N284="snížená",J284,0)</f>
        <v>0</v>
      </c>
      <c r="BG284" s="192">
        <f>IF(N284="zákl. přenesená",J284,0)</f>
        <v>0</v>
      </c>
      <c r="BH284" s="192">
        <f>IF(N284="sníž. přenesená",J284,0)</f>
        <v>0</v>
      </c>
      <c r="BI284" s="192">
        <f>IF(N284="nulová",J284,0)</f>
        <v>0</v>
      </c>
      <c r="BJ284" s="19" t="s">
        <v>85</v>
      </c>
      <c r="BK284" s="192">
        <f>ROUND(I284*H284,2)</f>
        <v>0</v>
      </c>
      <c r="BL284" s="19" t="s">
        <v>155</v>
      </c>
      <c r="BM284" s="191" t="s">
        <v>1228</v>
      </c>
    </row>
    <row r="285" s="2" customFormat="1">
      <c r="A285" s="38"/>
      <c r="B285" s="39"/>
      <c r="C285" s="38"/>
      <c r="D285" s="193" t="s">
        <v>157</v>
      </c>
      <c r="E285" s="38"/>
      <c r="F285" s="194" t="s">
        <v>1229</v>
      </c>
      <c r="G285" s="38"/>
      <c r="H285" s="38"/>
      <c r="I285" s="195"/>
      <c r="J285" s="38"/>
      <c r="K285" s="38"/>
      <c r="L285" s="39"/>
      <c r="M285" s="196"/>
      <c r="N285" s="197"/>
      <c r="O285" s="77"/>
      <c r="P285" s="77"/>
      <c r="Q285" s="77"/>
      <c r="R285" s="77"/>
      <c r="S285" s="77"/>
      <c r="T285" s="7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9" t="s">
        <v>157</v>
      </c>
      <c r="AU285" s="19" t="s">
        <v>87</v>
      </c>
    </row>
    <row r="286" s="2" customFormat="1" ht="16.5" customHeight="1">
      <c r="A286" s="38"/>
      <c r="B286" s="179"/>
      <c r="C286" s="180" t="s">
        <v>501</v>
      </c>
      <c r="D286" s="180" t="s">
        <v>150</v>
      </c>
      <c r="E286" s="181" t="s">
        <v>650</v>
      </c>
      <c r="F286" s="182" t="s">
        <v>651</v>
      </c>
      <c r="G286" s="183" t="s">
        <v>183</v>
      </c>
      <c r="H286" s="184">
        <v>3.2999999999999998</v>
      </c>
      <c r="I286" s="185"/>
      <c r="J286" s="186">
        <f>ROUND(I286*H286,2)</f>
        <v>0</v>
      </c>
      <c r="K286" s="182" t="s">
        <v>154</v>
      </c>
      <c r="L286" s="39"/>
      <c r="M286" s="187" t="s">
        <v>1</v>
      </c>
      <c r="N286" s="188" t="s">
        <v>43</v>
      </c>
      <c r="O286" s="77"/>
      <c r="P286" s="189">
        <f>O286*H286</f>
        <v>0</v>
      </c>
      <c r="Q286" s="189">
        <v>0</v>
      </c>
      <c r="R286" s="189">
        <f>Q286*H286</f>
        <v>0</v>
      </c>
      <c r="S286" s="189">
        <v>0</v>
      </c>
      <c r="T286" s="190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1" t="s">
        <v>155</v>
      </c>
      <c r="AT286" s="191" t="s">
        <v>150</v>
      </c>
      <c r="AU286" s="191" t="s">
        <v>87</v>
      </c>
      <c r="AY286" s="19" t="s">
        <v>148</v>
      </c>
      <c r="BE286" s="192">
        <f>IF(N286="základní",J286,0)</f>
        <v>0</v>
      </c>
      <c r="BF286" s="192">
        <f>IF(N286="snížená",J286,0)</f>
        <v>0</v>
      </c>
      <c r="BG286" s="192">
        <f>IF(N286="zákl. přenesená",J286,0)</f>
        <v>0</v>
      </c>
      <c r="BH286" s="192">
        <f>IF(N286="sníž. přenesená",J286,0)</f>
        <v>0</v>
      </c>
      <c r="BI286" s="192">
        <f>IF(N286="nulová",J286,0)</f>
        <v>0</v>
      </c>
      <c r="BJ286" s="19" t="s">
        <v>85</v>
      </c>
      <c r="BK286" s="192">
        <f>ROUND(I286*H286,2)</f>
        <v>0</v>
      </c>
      <c r="BL286" s="19" t="s">
        <v>155</v>
      </c>
      <c r="BM286" s="191" t="s">
        <v>1230</v>
      </c>
    </row>
    <row r="287" s="2" customFormat="1">
      <c r="A287" s="38"/>
      <c r="B287" s="39"/>
      <c r="C287" s="38"/>
      <c r="D287" s="193" t="s">
        <v>157</v>
      </c>
      <c r="E287" s="38"/>
      <c r="F287" s="194" t="s">
        <v>653</v>
      </c>
      <c r="G287" s="38"/>
      <c r="H287" s="38"/>
      <c r="I287" s="195"/>
      <c r="J287" s="38"/>
      <c r="K287" s="38"/>
      <c r="L287" s="39"/>
      <c r="M287" s="196"/>
      <c r="N287" s="197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157</v>
      </c>
      <c r="AU287" s="19" t="s">
        <v>87</v>
      </c>
    </row>
    <row r="288" s="2" customFormat="1" ht="33" customHeight="1">
      <c r="A288" s="38"/>
      <c r="B288" s="179"/>
      <c r="C288" s="180" t="s">
        <v>506</v>
      </c>
      <c r="D288" s="180" t="s">
        <v>150</v>
      </c>
      <c r="E288" s="181" t="s">
        <v>1231</v>
      </c>
      <c r="F288" s="182" t="s">
        <v>1232</v>
      </c>
      <c r="G288" s="183" t="s">
        <v>346</v>
      </c>
      <c r="H288" s="184">
        <v>1</v>
      </c>
      <c r="I288" s="185"/>
      <c r="J288" s="186">
        <f>ROUND(I288*H288,2)</f>
        <v>0</v>
      </c>
      <c r="K288" s="182" t="s">
        <v>154</v>
      </c>
      <c r="L288" s="39"/>
      <c r="M288" s="187" t="s">
        <v>1</v>
      </c>
      <c r="N288" s="188" t="s">
        <v>43</v>
      </c>
      <c r="O288" s="77"/>
      <c r="P288" s="189">
        <f>O288*H288</f>
        <v>0</v>
      </c>
      <c r="Q288" s="189">
        <v>0.43786000000000003</v>
      </c>
      <c r="R288" s="189">
        <f>Q288*H288</f>
        <v>0.43786000000000003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155</v>
      </c>
      <c r="AT288" s="191" t="s">
        <v>150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1233</v>
      </c>
    </row>
    <row r="289" s="2" customFormat="1">
      <c r="A289" s="38"/>
      <c r="B289" s="39"/>
      <c r="C289" s="38"/>
      <c r="D289" s="193" t="s">
        <v>157</v>
      </c>
      <c r="E289" s="38"/>
      <c r="F289" s="194" t="s">
        <v>1234</v>
      </c>
      <c r="G289" s="38"/>
      <c r="H289" s="38"/>
      <c r="I289" s="195"/>
      <c r="J289" s="38"/>
      <c r="K289" s="38"/>
      <c r="L289" s="39"/>
      <c r="M289" s="196"/>
      <c r="N289" s="197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157</v>
      </c>
      <c r="AU289" s="19" t="s">
        <v>87</v>
      </c>
    </row>
    <row r="290" s="2" customFormat="1" ht="24.15" customHeight="1">
      <c r="A290" s="38"/>
      <c r="B290" s="179"/>
      <c r="C290" s="223" t="s">
        <v>510</v>
      </c>
      <c r="D290" s="223" t="s">
        <v>288</v>
      </c>
      <c r="E290" s="224" t="s">
        <v>1235</v>
      </c>
      <c r="F290" s="225" t="s">
        <v>1236</v>
      </c>
      <c r="G290" s="226" t="s">
        <v>346</v>
      </c>
      <c r="H290" s="227">
        <v>1</v>
      </c>
      <c r="I290" s="228"/>
      <c r="J290" s="229">
        <f>ROUND(I290*H290,2)</f>
        <v>0</v>
      </c>
      <c r="K290" s="225" t="s">
        <v>154</v>
      </c>
      <c r="L290" s="230"/>
      <c r="M290" s="231" t="s">
        <v>1</v>
      </c>
      <c r="N290" s="232" t="s">
        <v>43</v>
      </c>
      <c r="O290" s="77"/>
      <c r="P290" s="189">
        <f>O290*H290</f>
        <v>0</v>
      </c>
      <c r="Q290" s="189">
        <v>0.086999999999999994</v>
      </c>
      <c r="R290" s="189">
        <f>Q290*H290</f>
        <v>0.086999999999999994</v>
      </c>
      <c r="S290" s="189">
        <v>0</v>
      </c>
      <c r="T290" s="190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1" t="s">
        <v>199</v>
      </c>
      <c r="AT290" s="191" t="s">
        <v>288</v>
      </c>
      <c r="AU290" s="191" t="s">
        <v>87</v>
      </c>
      <c r="AY290" s="19" t="s">
        <v>148</v>
      </c>
      <c r="BE290" s="192">
        <f>IF(N290="základní",J290,0)</f>
        <v>0</v>
      </c>
      <c r="BF290" s="192">
        <f>IF(N290="snížená",J290,0)</f>
        <v>0</v>
      </c>
      <c r="BG290" s="192">
        <f>IF(N290="zákl. přenesená",J290,0)</f>
        <v>0</v>
      </c>
      <c r="BH290" s="192">
        <f>IF(N290="sníž. přenesená",J290,0)</f>
        <v>0</v>
      </c>
      <c r="BI290" s="192">
        <f>IF(N290="nulová",J290,0)</f>
        <v>0</v>
      </c>
      <c r="BJ290" s="19" t="s">
        <v>85</v>
      </c>
      <c r="BK290" s="192">
        <f>ROUND(I290*H290,2)</f>
        <v>0</v>
      </c>
      <c r="BL290" s="19" t="s">
        <v>155</v>
      </c>
      <c r="BM290" s="191" t="s">
        <v>1237</v>
      </c>
    </row>
    <row r="291" s="2" customFormat="1" ht="24.15" customHeight="1">
      <c r="A291" s="38"/>
      <c r="B291" s="179"/>
      <c r="C291" s="180" t="s">
        <v>514</v>
      </c>
      <c r="D291" s="180" t="s">
        <v>150</v>
      </c>
      <c r="E291" s="181" t="s">
        <v>1238</v>
      </c>
      <c r="F291" s="182" t="s">
        <v>1239</v>
      </c>
      <c r="G291" s="183" t="s">
        <v>346</v>
      </c>
      <c r="H291" s="184">
        <v>1</v>
      </c>
      <c r="I291" s="185"/>
      <c r="J291" s="186">
        <f>ROUND(I291*H291,2)</f>
        <v>0</v>
      </c>
      <c r="K291" s="182" t="s">
        <v>154</v>
      </c>
      <c r="L291" s="39"/>
      <c r="M291" s="187" t="s">
        <v>1</v>
      </c>
      <c r="N291" s="188" t="s">
        <v>43</v>
      </c>
      <c r="O291" s="77"/>
      <c r="P291" s="189">
        <f>O291*H291</f>
        <v>0</v>
      </c>
      <c r="Q291" s="189">
        <v>0.089999999999999997</v>
      </c>
      <c r="R291" s="189">
        <f>Q291*H291</f>
        <v>0.089999999999999997</v>
      </c>
      <c r="S291" s="189">
        <v>0</v>
      </c>
      <c r="T291" s="190">
        <f>S291*H291</f>
        <v>0</v>
      </c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R291" s="191" t="s">
        <v>155</v>
      </c>
      <c r="AT291" s="191" t="s">
        <v>150</v>
      </c>
      <c r="AU291" s="191" t="s">
        <v>87</v>
      </c>
      <c r="AY291" s="19" t="s">
        <v>148</v>
      </c>
      <c r="BE291" s="192">
        <f>IF(N291="základní",J291,0)</f>
        <v>0</v>
      </c>
      <c r="BF291" s="192">
        <f>IF(N291="snížená",J291,0)</f>
        <v>0</v>
      </c>
      <c r="BG291" s="192">
        <f>IF(N291="zákl. přenesená",J291,0)</f>
        <v>0</v>
      </c>
      <c r="BH291" s="192">
        <f>IF(N291="sníž. přenesená",J291,0)</f>
        <v>0</v>
      </c>
      <c r="BI291" s="192">
        <f>IF(N291="nulová",J291,0)</f>
        <v>0</v>
      </c>
      <c r="BJ291" s="19" t="s">
        <v>85</v>
      </c>
      <c r="BK291" s="192">
        <f>ROUND(I291*H291,2)</f>
        <v>0</v>
      </c>
      <c r="BL291" s="19" t="s">
        <v>155</v>
      </c>
      <c r="BM291" s="191" t="s">
        <v>1240</v>
      </c>
    </row>
    <row r="292" s="2" customFormat="1">
      <c r="A292" s="38"/>
      <c r="B292" s="39"/>
      <c r="C292" s="38"/>
      <c r="D292" s="193" t="s">
        <v>157</v>
      </c>
      <c r="E292" s="38"/>
      <c r="F292" s="194" t="s">
        <v>1241</v>
      </c>
      <c r="G292" s="38"/>
      <c r="H292" s="38"/>
      <c r="I292" s="195"/>
      <c r="J292" s="38"/>
      <c r="K292" s="38"/>
      <c r="L292" s="39"/>
      <c r="M292" s="196"/>
      <c r="N292" s="197"/>
      <c r="O292" s="77"/>
      <c r="P292" s="77"/>
      <c r="Q292" s="77"/>
      <c r="R292" s="77"/>
      <c r="S292" s="77"/>
      <c r="T292" s="7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T292" s="19" t="s">
        <v>157</v>
      </c>
      <c r="AU292" s="19" t="s">
        <v>87</v>
      </c>
    </row>
    <row r="293" s="2" customFormat="1" ht="24.15" customHeight="1">
      <c r="A293" s="38"/>
      <c r="B293" s="179"/>
      <c r="C293" s="223" t="s">
        <v>519</v>
      </c>
      <c r="D293" s="223" t="s">
        <v>288</v>
      </c>
      <c r="E293" s="224" t="s">
        <v>1242</v>
      </c>
      <c r="F293" s="225" t="s">
        <v>1243</v>
      </c>
      <c r="G293" s="226" t="s">
        <v>346</v>
      </c>
      <c r="H293" s="227">
        <v>1</v>
      </c>
      <c r="I293" s="228"/>
      <c r="J293" s="229">
        <f>ROUND(I293*H293,2)</f>
        <v>0</v>
      </c>
      <c r="K293" s="225" t="s">
        <v>154</v>
      </c>
      <c r="L293" s="230"/>
      <c r="M293" s="231" t="s">
        <v>1</v>
      </c>
      <c r="N293" s="232" t="s">
        <v>43</v>
      </c>
      <c r="O293" s="77"/>
      <c r="P293" s="189">
        <f>O293*H293</f>
        <v>0</v>
      </c>
      <c r="Q293" s="189">
        <v>0.050000000000000003</v>
      </c>
      <c r="R293" s="189">
        <f>Q293*H293</f>
        <v>0.050000000000000003</v>
      </c>
      <c r="S293" s="189">
        <v>0</v>
      </c>
      <c r="T293" s="190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191" t="s">
        <v>199</v>
      </c>
      <c r="AT293" s="191" t="s">
        <v>288</v>
      </c>
      <c r="AU293" s="191" t="s">
        <v>87</v>
      </c>
      <c r="AY293" s="19" t="s">
        <v>148</v>
      </c>
      <c r="BE293" s="192">
        <f>IF(N293="základní",J293,0)</f>
        <v>0</v>
      </c>
      <c r="BF293" s="192">
        <f>IF(N293="snížená",J293,0)</f>
        <v>0</v>
      </c>
      <c r="BG293" s="192">
        <f>IF(N293="zákl. přenesená",J293,0)</f>
        <v>0</v>
      </c>
      <c r="BH293" s="192">
        <f>IF(N293="sníž. přenesená",J293,0)</f>
        <v>0</v>
      </c>
      <c r="BI293" s="192">
        <f>IF(N293="nulová",J293,0)</f>
        <v>0</v>
      </c>
      <c r="BJ293" s="19" t="s">
        <v>85</v>
      </c>
      <c r="BK293" s="192">
        <f>ROUND(I293*H293,2)</f>
        <v>0</v>
      </c>
      <c r="BL293" s="19" t="s">
        <v>155</v>
      </c>
      <c r="BM293" s="191" t="s">
        <v>1244</v>
      </c>
    </row>
    <row r="294" s="2" customFormat="1" ht="16.5" customHeight="1">
      <c r="A294" s="38"/>
      <c r="B294" s="179"/>
      <c r="C294" s="180" t="s">
        <v>523</v>
      </c>
      <c r="D294" s="180" t="s">
        <v>150</v>
      </c>
      <c r="E294" s="181" t="s">
        <v>679</v>
      </c>
      <c r="F294" s="182" t="s">
        <v>680</v>
      </c>
      <c r="G294" s="183" t="s">
        <v>346</v>
      </c>
      <c r="H294" s="184">
        <v>1</v>
      </c>
      <c r="I294" s="185"/>
      <c r="J294" s="186">
        <f>ROUND(I294*H294,2)</f>
        <v>0</v>
      </c>
      <c r="K294" s="182" t="s">
        <v>154</v>
      </c>
      <c r="L294" s="39"/>
      <c r="M294" s="187" t="s">
        <v>1</v>
      </c>
      <c r="N294" s="188" t="s">
        <v>43</v>
      </c>
      <c r="O294" s="77"/>
      <c r="P294" s="189">
        <f>O294*H294</f>
        <v>0</v>
      </c>
      <c r="Q294" s="189">
        <v>0.040000000000000001</v>
      </c>
      <c r="R294" s="189">
        <f>Q294*H294</f>
        <v>0.040000000000000001</v>
      </c>
      <c r="S294" s="189">
        <v>0</v>
      </c>
      <c r="T294" s="190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191" t="s">
        <v>155</v>
      </c>
      <c r="AT294" s="191" t="s">
        <v>150</v>
      </c>
      <c r="AU294" s="191" t="s">
        <v>87</v>
      </c>
      <c r="AY294" s="19" t="s">
        <v>148</v>
      </c>
      <c r="BE294" s="192">
        <f>IF(N294="základní",J294,0)</f>
        <v>0</v>
      </c>
      <c r="BF294" s="192">
        <f>IF(N294="snížená",J294,0)</f>
        <v>0</v>
      </c>
      <c r="BG294" s="192">
        <f>IF(N294="zákl. přenesená",J294,0)</f>
        <v>0</v>
      </c>
      <c r="BH294" s="192">
        <f>IF(N294="sníž. přenesená",J294,0)</f>
        <v>0</v>
      </c>
      <c r="BI294" s="192">
        <f>IF(N294="nulová",J294,0)</f>
        <v>0</v>
      </c>
      <c r="BJ294" s="19" t="s">
        <v>85</v>
      </c>
      <c r="BK294" s="192">
        <f>ROUND(I294*H294,2)</f>
        <v>0</v>
      </c>
      <c r="BL294" s="19" t="s">
        <v>155</v>
      </c>
      <c r="BM294" s="191" t="s">
        <v>1245</v>
      </c>
    </row>
    <row r="295" s="2" customFormat="1">
      <c r="A295" s="38"/>
      <c r="B295" s="39"/>
      <c r="C295" s="38"/>
      <c r="D295" s="193" t="s">
        <v>157</v>
      </c>
      <c r="E295" s="38"/>
      <c r="F295" s="194" t="s">
        <v>682</v>
      </c>
      <c r="G295" s="38"/>
      <c r="H295" s="38"/>
      <c r="I295" s="195"/>
      <c r="J295" s="38"/>
      <c r="K295" s="38"/>
      <c r="L295" s="39"/>
      <c r="M295" s="196"/>
      <c r="N295" s="197"/>
      <c r="O295" s="77"/>
      <c r="P295" s="77"/>
      <c r="Q295" s="77"/>
      <c r="R295" s="77"/>
      <c r="S295" s="77"/>
      <c r="T295" s="7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9" t="s">
        <v>157</v>
      </c>
      <c r="AU295" s="19" t="s">
        <v>87</v>
      </c>
    </row>
    <row r="296" s="2" customFormat="1" ht="24.15" customHeight="1">
      <c r="A296" s="38"/>
      <c r="B296" s="179"/>
      <c r="C296" s="223" t="s">
        <v>528</v>
      </c>
      <c r="D296" s="223" t="s">
        <v>288</v>
      </c>
      <c r="E296" s="224" t="s">
        <v>684</v>
      </c>
      <c r="F296" s="225" t="s">
        <v>685</v>
      </c>
      <c r="G296" s="226" t="s">
        <v>346</v>
      </c>
      <c r="H296" s="227">
        <v>1</v>
      </c>
      <c r="I296" s="228"/>
      <c r="J296" s="229">
        <f>ROUND(I296*H296,2)</f>
        <v>0</v>
      </c>
      <c r="K296" s="225" t="s">
        <v>154</v>
      </c>
      <c r="L296" s="230"/>
      <c r="M296" s="231" t="s">
        <v>1</v>
      </c>
      <c r="N296" s="232" t="s">
        <v>43</v>
      </c>
      <c r="O296" s="77"/>
      <c r="P296" s="189">
        <f>O296*H296</f>
        <v>0</v>
      </c>
      <c r="Q296" s="189">
        <v>0.013299999999999999</v>
      </c>
      <c r="R296" s="189">
        <f>Q296*H296</f>
        <v>0.013299999999999999</v>
      </c>
      <c r="S296" s="189">
        <v>0</v>
      </c>
      <c r="T296" s="190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1" t="s">
        <v>199</v>
      </c>
      <c r="AT296" s="191" t="s">
        <v>288</v>
      </c>
      <c r="AU296" s="191" t="s">
        <v>87</v>
      </c>
      <c r="AY296" s="19" t="s">
        <v>148</v>
      </c>
      <c r="BE296" s="192">
        <f>IF(N296="základní",J296,0)</f>
        <v>0</v>
      </c>
      <c r="BF296" s="192">
        <f>IF(N296="snížená",J296,0)</f>
        <v>0</v>
      </c>
      <c r="BG296" s="192">
        <f>IF(N296="zákl. přenesená",J296,0)</f>
        <v>0</v>
      </c>
      <c r="BH296" s="192">
        <f>IF(N296="sníž. přenesená",J296,0)</f>
        <v>0</v>
      </c>
      <c r="BI296" s="192">
        <f>IF(N296="nulová",J296,0)</f>
        <v>0</v>
      </c>
      <c r="BJ296" s="19" t="s">
        <v>85</v>
      </c>
      <c r="BK296" s="192">
        <f>ROUND(I296*H296,2)</f>
        <v>0</v>
      </c>
      <c r="BL296" s="19" t="s">
        <v>155</v>
      </c>
      <c r="BM296" s="191" t="s">
        <v>1246</v>
      </c>
    </row>
    <row r="297" s="2" customFormat="1" ht="24.15" customHeight="1">
      <c r="A297" s="38"/>
      <c r="B297" s="179"/>
      <c r="C297" s="223" t="s">
        <v>533</v>
      </c>
      <c r="D297" s="223" t="s">
        <v>288</v>
      </c>
      <c r="E297" s="224" t="s">
        <v>688</v>
      </c>
      <c r="F297" s="225" t="s">
        <v>689</v>
      </c>
      <c r="G297" s="226" t="s">
        <v>346</v>
      </c>
      <c r="H297" s="227">
        <v>1</v>
      </c>
      <c r="I297" s="228"/>
      <c r="J297" s="229">
        <f>ROUND(I297*H297,2)</f>
        <v>0</v>
      </c>
      <c r="K297" s="225" t="s">
        <v>154</v>
      </c>
      <c r="L297" s="230"/>
      <c r="M297" s="231" t="s">
        <v>1</v>
      </c>
      <c r="N297" s="232" t="s">
        <v>43</v>
      </c>
      <c r="O297" s="77"/>
      <c r="P297" s="189">
        <f>O297*H297</f>
        <v>0</v>
      </c>
      <c r="Q297" s="189">
        <v>0.00029999999999999997</v>
      </c>
      <c r="R297" s="189">
        <f>Q297*H297</f>
        <v>0.00029999999999999997</v>
      </c>
      <c r="S297" s="189">
        <v>0</v>
      </c>
      <c r="T297" s="190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191" t="s">
        <v>199</v>
      </c>
      <c r="AT297" s="191" t="s">
        <v>288</v>
      </c>
      <c r="AU297" s="191" t="s">
        <v>87</v>
      </c>
      <c r="AY297" s="19" t="s">
        <v>148</v>
      </c>
      <c r="BE297" s="192">
        <f>IF(N297="základní",J297,0)</f>
        <v>0</v>
      </c>
      <c r="BF297" s="192">
        <f>IF(N297="snížená",J297,0)</f>
        <v>0</v>
      </c>
      <c r="BG297" s="192">
        <f>IF(N297="zákl. přenesená",J297,0)</f>
        <v>0</v>
      </c>
      <c r="BH297" s="192">
        <f>IF(N297="sníž. přenesená",J297,0)</f>
        <v>0</v>
      </c>
      <c r="BI297" s="192">
        <f>IF(N297="nulová",J297,0)</f>
        <v>0</v>
      </c>
      <c r="BJ297" s="19" t="s">
        <v>85</v>
      </c>
      <c r="BK297" s="192">
        <f>ROUND(I297*H297,2)</f>
        <v>0</v>
      </c>
      <c r="BL297" s="19" t="s">
        <v>155</v>
      </c>
      <c r="BM297" s="191" t="s">
        <v>1247</v>
      </c>
    </row>
    <row r="298" s="2" customFormat="1" ht="16.5" customHeight="1">
      <c r="A298" s="38"/>
      <c r="B298" s="179"/>
      <c r="C298" s="180" t="s">
        <v>538</v>
      </c>
      <c r="D298" s="180" t="s">
        <v>150</v>
      </c>
      <c r="E298" s="181" t="s">
        <v>1248</v>
      </c>
      <c r="F298" s="182" t="s">
        <v>1249</v>
      </c>
      <c r="G298" s="183" t="s">
        <v>183</v>
      </c>
      <c r="H298" s="184">
        <v>3.2999999999999998</v>
      </c>
      <c r="I298" s="185"/>
      <c r="J298" s="186">
        <f>ROUND(I298*H298,2)</f>
        <v>0</v>
      </c>
      <c r="K298" s="182" t="s">
        <v>154</v>
      </c>
      <c r="L298" s="39"/>
      <c r="M298" s="187" t="s">
        <v>1</v>
      </c>
      <c r="N298" s="188" t="s">
        <v>43</v>
      </c>
      <c r="O298" s="77"/>
      <c r="P298" s="189">
        <f>O298*H298</f>
        <v>0</v>
      </c>
      <c r="Q298" s="189">
        <v>0.00019000000000000001</v>
      </c>
      <c r="R298" s="189">
        <f>Q298*H298</f>
        <v>0.00062699999999999995</v>
      </c>
      <c r="S298" s="189">
        <v>0</v>
      </c>
      <c r="T298" s="190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191" t="s">
        <v>155</v>
      </c>
      <c r="AT298" s="191" t="s">
        <v>150</v>
      </c>
      <c r="AU298" s="191" t="s">
        <v>87</v>
      </c>
      <c r="AY298" s="19" t="s">
        <v>148</v>
      </c>
      <c r="BE298" s="192">
        <f>IF(N298="základní",J298,0)</f>
        <v>0</v>
      </c>
      <c r="BF298" s="192">
        <f>IF(N298="snížená",J298,0)</f>
        <v>0</v>
      </c>
      <c r="BG298" s="192">
        <f>IF(N298="zákl. přenesená",J298,0)</f>
        <v>0</v>
      </c>
      <c r="BH298" s="192">
        <f>IF(N298="sníž. přenesená",J298,0)</f>
        <v>0</v>
      </c>
      <c r="BI298" s="192">
        <f>IF(N298="nulová",J298,0)</f>
        <v>0</v>
      </c>
      <c r="BJ298" s="19" t="s">
        <v>85</v>
      </c>
      <c r="BK298" s="192">
        <f>ROUND(I298*H298,2)</f>
        <v>0</v>
      </c>
      <c r="BL298" s="19" t="s">
        <v>155</v>
      </c>
      <c r="BM298" s="191" t="s">
        <v>1250</v>
      </c>
    </row>
    <row r="299" s="2" customFormat="1">
      <c r="A299" s="38"/>
      <c r="B299" s="39"/>
      <c r="C299" s="38"/>
      <c r="D299" s="193" t="s">
        <v>157</v>
      </c>
      <c r="E299" s="38"/>
      <c r="F299" s="194" t="s">
        <v>1251</v>
      </c>
      <c r="G299" s="38"/>
      <c r="H299" s="38"/>
      <c r="I299" s="195"/>
      <c r="J299" s="38"/>
      <c r="K299" s="38"/>
      <c r="L299" s="39"/>
      <c r="M299" s="196"/>
      <c r="N299" s="197"/>
      <c r="O299" s="77"/>
      <c r="P299" s="77"/>
      <c r="Q299" s="77"/>
      <c r="R299" s="77"/>
      <c r="S299" s="77"/>
      <c r="T299" s="7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9" t="s">
        <v>157</v>
      </c>
      <c r="AU299" s="19" t="s">
        <v>87</v>
      </c>
    </row>
    <row r="300" s="2" customFormat="1" ht="24.15" customHeight="1">
      <c r="A300" s="38"/>
      <c r="B300" s="179"/>
      <c r="C300" s="180" t="s">
        <v>543</v>
      </c>
      <c r="D300" s="180" t="s">
        <v>150</v>
      </c>
      <c r="E300" s="181" t="s">
        <v>715</v>
      </c>
      <c r="F300" s="182" t="s">
        <v>716</v>
      </c>
      <c r="G300" s="183" t="s">
        <v>183</v>
      </c>
      <c r="H300" s="184">
        <v>3.2999999999999998</v>
      </c>
      <c r="I300" s="185"/>
      <c r="J300" s="186">
        <f>ROUND(I300*H300,2)</f>
        <v>0</v>
      </c>
      <c r="K300" s="182" t="s">
        <v>154</v>
      </c>
      <c r="L300" s="39"/>
      <c r="M300" s="187" t="s">
        <v>1</v>
      </c>
      <c r="N300" s="188" t="s">
        <v>43</v>
      </c>
      <c r="O300" s="77"/>
      <c r="P300" s="189">
        <f>O300*H300</f>
        <v>0</v>
      </c>
      <c r="Q300" s="189">
        <v>0.00012999999999999999</v>
      </c>
      <c r="R300" s="189">
        <f>Q300*H300</f>
        <v>0.00042899999999999997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155</v>
      </c>
      <c r="AT300" s="191" t="s">
        <v>150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1252</v>
      </c>
    </row>
    <row r="301" s="2" customFormat="1">
      <c r="A301" s="38"/>
      <c r="B301" s="39"/>
      <c r="C301" s="38"/>
      <c r="D301" s="193" t="s">
        <v>157</v>
      </c>
      <c r="E301" s="38"/>
      <c r="F301" s="194" t="s">
        <v>718</v>
      </c>
      <c r="G301" s="38"/>
      <c r="H301" s="38"/>
      <c r="I301" s="195"/>
      <c r="J301" s="38"/>
      <c r="K301" s="38"/>
      <c r="L301" s="39"/>
      <c r="M301" s="196"/>
      <c r="N301" s="197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157</v>
      </c>
      <c r="AU301" s="19" t="s">
        <v>87</v>
      </c>
    </row>
    <row r="302" s="12" customFormat="1" ht="22.8" customHeight="1">
      <c r="A302" s="12"/>
      <c r="B302" s="166"/>
      <c r="C302" s="12"/>
      <c r="D302" s="167" t="s">
        <v>77</v>
      </c>
      <c r="E302" s="177" t="s">
        <v>204</v>
      </c>
      <c r="F302" s="177" t="s">
        <v>721</v>
      </c>
      <c r="G302" s="12"/>
      <c r="H302" s="12"/>
      <c r="I302" s="169"/>
      <c r="J302" s="178">
        <f>BK302</f>
        <v>0</v>
      </c>
      <c r="K302" s="12"/>
      <c r="L302" s="166"/>
      <c r="M302" s="171"/>
      <c r="N302" s="172"/>
      <c r="O302" s="172"/>
      <c r="P302" s="173">
        <f>SUM(P303:P306)</f>
        <v>0</v>
      </c>
      <c r="Q302" s="172"/>
      <c r="R302" s="173">
        <f>SUM(R303:R306)</f>
        <v>2.5790000000000002</v>
      </c>
      <c r="S302" s="172"/>
      <c r="T302" s="174">
        <f>SUM(T303:T306)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167" t="s">
        <v>85</v>
      </c>
      <c r="AT302" s="175" t="s">
        <v>77</v>
      </c>
      <c r="AU302" s="175" t="s">
        <v>85</v>
      </c>
      <c r="AY302" s="167" t="s">
        <v>148</v>
      </c>
      <c r="BK302" s="176">
        <f>SUM(BK303:BK306)</f>
        <v>0</v>
      </c>
    </row>
    <row r="303" s="2" customFormat="1" ht="24.15" customHeight="1">
      <c r="A303" s="38"/>
      <c r="B303" s="179"/>
      <c r="C303" s="180" t="s">
        <v>548</v>
      </c>
      <c r="D303" s="180" t="s">
        <v>150</v>
      </c>
      <c r="E303" s="181" t="s">
        <v>1253</v>
      </c>
      <c r="F303" s="182" t="s">
        <v>1254</v>
      </c>
      <c r="G303" s="183" t="s">
        <v>183</v>
      </c>
      <c r="H303" s="184">
        <v>20</v>
      </c>
      <c r="I303" s="185"/>
      <c r="J303" s="186">
        <f>ROUND(I303*H303,2)</f>
        <v>0</v>
      </c>
      <c r="K303" s="182" t="s">
        <v>154</v>
      </c>
      <c r="L303" s="39"/>
      <c r="M303" s="187" t="s">
        <v>1</v>
      </c>
      <c r="N303" s="188" t="s">
        <v>43</v>
      </c>
      <c r="O303" s="77"/>
      <c r="P303" s="189">
        <f>O303*H303</f>
        <v>0</v>
      </c>
      <c r="Q303" s="189">
        <v>0.10095</v>
      </c>
      <c r="R303" s="189">
        <f>Q303*H303</f>
        <v>2.0190000000000001</v>
      </c>
      <c r="S303" s="189">
        <v>0</v>
      </c>
      <c r="T303" s="19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91" t="s">
        <v>155</v>
      </c>
      <c r="AT303" s="191" t="s">
        <v>150</v>
      </c>
      <c r="AU303" s="191" t="s">
        <v>87</v>
      </c>
      <c r="AY303" s="19" t="s">
        <v>148</v>
      </c>
      <c r="BE303" s="192">
        <f>IF(N303="základní",J303,0)</f>
        <v>0</v>
      </c>
      <c r="BF303" s="192">
        <f>IF(N303="snížená",J303,0)</f>
        <v>0</v>
      </c>
      <c r="BG303" s="192">
        <f>IF(N303="zákl. přenesená",J303,0)</f>
        <v>0</v>
      </c>
      <c r="BH303" s="192">
        <f>IF(N303="sníž. přenesená",J303,0)</f>
        <v>0</v>
      </c>
      <c r="BI303" s="192">
        <f>IF(N303="nulová",J303,0)</f>
        <v>0</v>
      </c>
      <c r="BJ303" s="19" t="s">
        <v>85</v>
      </c>
      <c r="BK303" s="192">
        <f>ROUND(I303*H303,2)</f>
        <v>0</v>
      </c>
      <c r="BL303" s="19" t="s">
        <v>155</v>
      </c>
      <c r="BM303" s="191" t="s">
        <v>1255</v>
      </c>
    </row>
    <row r="304" s="2" customFormat="1">
      <c r="A304" s="38"/>
      <c r="B304" s="39"/>
      <c r="C304" s="38"/>
      <c r="D304" s="193" t="s">
        <v>157</v>
      </c>
      <c r="E304" s="38"/>
      <c r="F304" s="194" t="s">
        <v>1256</v>
      </c>
      <c r="G304" s="38"/>
      <c r="H304" s="38"/>
      <c r="I304" s="195"/>
      <c r="J304" s="38"/>
      <c r="K304" s="38"/>
      <c r="L304" s="39"/>
      <c r="M304" s="196"/>
      <c r="N304" s="197"/>
      <c r="O304" s="77"/>
      <c r="P304" s="77"/>
      <c r="Q304" s="77"/>
      <c r="R304" s="77"/>
      <c r="S304" s="77"/>
      <c r="T304" s="7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9" t="s">
        <v>157</v>
      </c>
      <c r="AU304" s="19" t="s">
        <v>87</v>
      </c>
    </row>
    <row r="305" s="13" customFormat="1">
      <c r="A305" s="13"/>
      <c r="B305" s="198"/>
      <c r="C305" s="13"/>
      <c r="D305" s="199" t="s">
        <v>159</v>
      </c>
      <c r="E305" s="200" t="s">
        <v>1</v>
      </c>
      <c r="F305" s="201" t="s">
        <v>1257</v>
      </c>
      <c r="G305" s="13"/>
      <c r="H305" s="202">
        <v>20</v>
      </c>
      <c r="I305" s="203"/>
      <c r="J305" s="13"/>
      <c r="K305" s="13"/>
      <c r="L305" s="198"/>
      <c r="M305" s="204"/>
      <c r="N305" s="205"/>
      <c r="O305" s="205"/>
      <c r="P305" s="205"/>
      <c r="Q305" s="205"/>
      <c r="R305" s="205"/>
      <c r="S305" s="205"/>
      <c r="T305" s="206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00" t="s">
        <v>159</v>
      </c>
      <c r="AU305" s="200" t="s">
        <v>87</v>
      </c>
      <c r="AV305" s="13" t="s">
        <v>87</v>
      </c>
      <c r="AW305" s="13" t="s">
        <v>33</v>
      </c>
      <c r="AX305" s="13" t="s">
        <v>85</v>
      </c>
      <c r="AY305" s="200" t="s">
        <v>148</v>
      </c>
    </row>
    <row r="306" s="2" customFormat="1" ht="16.5" customHeight="1">
      <c r="A306" s="38"/>
      <c r="B306" s="179"/>
      <c r="C306" s="223" t="s">
        <v>552</v>
      </c>
      <c r="D306" s="223" t="s">
        <v>288</v>
      </c>
      <c r="E306" s="224" t="s">
        <v>1258</v>
      </c>
      <c r="F306" s="225" t="s">
        <v>1259</v>
      </c>
      <c r="G306" s="226" t="s">
        <v>183</v>
      </c>
      <c r="H306" s="227">
        <v>20</v>
      </c>
      <c r="I306" s="228"/>
      <c r="J306" s="229">
        <f>ROUND(I306*H306,2)</f>
        <v>0</v>
      </c>
      <c r="K306" s="225" t="s">
        <v>154</v>
      </c>
      <c r="L306" s="230"/>
      <c r="M306" s="231" t="s">
        <v>1</v>
      </c>
      <c r="N306" s="232" t="s">
        <v>43</v>
      </c>
      <c r="O306" s="77"/>
      <c r="P306" s="189">
        <f>O306*H306</f>
        <v>0</v>
      </c>
      <c r="Q306" s="189">
        <v>0.028000000000000001</v>
      </c>
      <c r="R306" s="189">
        <f>Q306*H306</f>
        <v>0.56000000000000005</v>
      </c>
      <c r="S306" s="189">
        <v>0</v>
      </c>
      <c r="T306" s="190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191" t="s">
        <v>199</v>
      </c>
      <c r="AT306" s="191" t="s">
        <v>288</v>
      </c>
      <c r="AU306" s="191" t="s">
        <v>87</v>
      </c>
      <c r="AY306" s="19" t="s">
        <v>148</v>
      </c>
      <c r="BE306" s="192">
        <f>IF(N306="základní",J306,0)</f>
        <v>0</v>
      </c>
      <c r="BF306" s="192">
        <f>IF(N306="snížená",J306,0)</f>
        <v>0</v>
      </c>
      <c r="BG306" s="192">
        <f>IF(N306="zákl. přenesená",J306,0)</f>
        <v>0</v>
      </c>
      <c r="BH306" s="192">
        <f>IF(N306="sníž. přenesená",J306,0)</f>
        <v>0</v>
      </c>
      <c r="BI306" s="192">
        <f>IF(N306="nulová",J306,0)</f>
        <v>0</v>
      </c>
      <c r="BJ306" s="19" t="s">
        <v>85</v>
      </c>
      <c r="BK306" s="192">
        <f>ROUND(I306*H306,2)</f>
        <v>0</v>
      </c>
      <c r="BL306" s="19" t="s">
        <v>155</v>
      </c>
      <c r="BM306" s="191" t="s">
        <v>1260</v>
      </c>
    </row>
    <row r="307" s="12" customFormat="1" ht="22.8" customHeight="1">
      <c r="A307" s="12"/>
      <c r="B307" s="166"/>
      <c r="C307" s="12"/>
      <c r="D307" s="167" t="s">
        <v>77</v>
      </c>
      <c r="E307" s="177" t="s">
        <v>734</v>
      </c>
      <c r="F307" s="177" t="s">
        <v>735</v>
      </c>
      <c r="G307" s="12"/>
      <c r="H307" s="12"/>
      <c r="I307" s="169"/>
      <c r="J307" s="178">
        <f>BK307</f>
        <v>0</v>
      </c>
      <c r="K307" s="12"/>
      <c r="L307" s="166"/>
      <c r="M307" s="171"/>
      <c r="N307" s="172"/>
      <c r="O307" s="172"/>
      <c r="P307" s="173">
        <f>SUM(P308:P318)</f>
        <v>0</v>
      </c>
      <c r="Q307" s="172"/>
      <c r="R307" s="173">
        <f>SUM(R308:R318)</f>
        <v>0</v>
      </c>
      <c r="S307" s="172"/>
      <c r="T307" s="174">
        <f>SUM(T308:T318)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167" t="s">
        <v>85</v>
      </c>
      <c r="AT307" s="175" t="s">
        <v>77</v>
      </c>
      <c r="AU307" s="175" t="s">
        <v>85</v>
      </c>
      <c r="AY307" s="167" t="s">
        <v>148</v>
      </c>
      <c r="BK307" s="176">
        <f>SUM(BK308:BK318)</f>
        <v>0</v>
      </c>
    </row>
    <row r="308" s="2" customFormat="1" ht="21.75" customHeight="1">
      <c r="A308" s="38"/>
      <c r="B308" s="179"/>
      <c r="C308" s="180" t="s">
        <v>558</v>
      </c>
      <c r="D308" s="180" t="s">
        <v>150</v>
      </c>
      <c r="E308" s="181" t="s">
        <v>737</v>
      </c>
      <c r="F308" s="182" t="s">
        <v>738</v>
      </c>
      <c r="G308" s="183" t="s">
        <v>273</v>
      </c>
      <c r="H308" s="184">
        <v>1.452</v>
      </c>
      <c r="I308" s="185"/>
      <c r="J308" s="186">
        <f>ROUND(I308*H308,2)</f>
        <v>0</v>
      </c>
      <c r="K308" s="182" t="s">
        <v>154</v>
      </c>
      <c r="L308" s="39"/>
      <c r="M308" s="187" t="s">
        <v>1</v>
      </c>
      <c r="N308" s="188" t="s">
        <v>43</v>
      </c>
      <c r="O308" s="77"/>
      <c r="P308" s="189">
        <f>O308*H308</f>
        <v>0</v>
      </c>
      <c r="Q308" s="189">
        <v>0</v>
      </c>
      <c r="R308" s="189">
        <f>Q308*H308</f>
        <v>0</v>
      </c>
      <c r="S308" s="189">
        <v>0</v>
      </c>
      <c r="T308" s="19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1" t="s">
        <v>155</v>
      </c>
      <c r="AT308" s="191" t="s">
        <v>150</v>
      </c>
      <c r="AU308" s="191" t="s">
        <v>87</v>
      </c>
      <c r="AY308" s="19" t="s">
        <v>148</v>
      </c>
      <c r="BE308" s="192">
        <f>IF(N308="základní",J308,0)</f>
        <v>0</v>
      </c>
      <c r="BF308" s="192">
        <f>IF(N308="snížená",J308,0)</f>
        <v>0</v>
      </c>
      <c r="BG308" s="192">
        <f>IF(N308="zákl. přenesená",J308,0)</f>
        <v>0</v>
      </c>
      <c r="BH308" s="192">
        <f>IF(N308="sníž. přenesená",J308,0)</f>
        <v>0</v>
      </c>
      <c r="BI308" s="192">
        <f>IF(N308="nulová",J308,0)</f>
        <v>0</v>
      </c>
      <c r="BJ308" s="19" t="s">
        <v>85</v>
      </c>
      <c r="BK308" s="192">
        <f>ROUND(I308*H308,2)</f>
        <v>0</v>
      </c>
      <c r="BL308" s="19" t="s">
        <v>155</v>
      </c>
      <c r="BM308" s="191" t="s">
        <v>1261</v>
      </c>
    </row>
    <row r="309" s="2" customFormat="1">
      <c r="A309" s="38"/>
      <c r="B309" s="39"/>
      <c r="C309" s="38"/>
      <c r="D309" s="193" t="s">
        <v>157</v>
      </c>
      <c r="E309" s="38"/>
      <c r="F309" s="194" t="s">
        <v>740</v>
      </c>
      <c r="G309" s="38"/>
      <c r="H309" s="38"/>
      <c r="I309" s="195"/>
      <c r="J309" s="38"/>
      <c r="K309" s="38"/>
      <c r="L309" s="39"/>
      <c r="M309" s="196"/>
      <c r="N309" s="197"/>
      <c r="O309" s="77"/>
      <c r="P309" s="77"/>
      <c r="Q309" s="77"/>
      <c r="R309" s="77"/>
      <c r="S309" s="77"/>
      <c r="T309" s="7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9" t="s">
        <v>157</v>
      </c>
      <c r="AU309" s="19" t="s">
        <v>87</v>
      </c>
    </row>
    <row r="310" s="2" customFormat="1" ht="24.15" customHeight="1">
      <c r="A310" s="38"/>
      <c r="B310" s="179"/>
      <c r="C310" s="180" t="s">
        <v>562</v>
      </c>
      <c r="D310" s="180" t="s">
        <v>150</v>
      </c>
      <c r="E310" s="181" t="s">
        <v>742</v>
      </c>
      <c r="F310" s="182" t="s">
        <v>743</v>
      </c>
      <c r="G310" s="183" t="s">
        <v>273</v>
      </c>
      <c r="H310" s="184">
        <v>2.9039999999999999</v>
      </c>
      <c r="I310" s="185"/>
      <c r="J310" s="186">
        <f>ROUND(I310*H310,2)</f>
        <v>0</v>
      </c>
      <c r="K310" s="182" t="s">
        <v>154</v>
      </c>
      <c r="L310" s="39"/>
      <c r="M310" s="187" t="s">
        <v>1</v>
      </c>
      <c r="N310" s="188" t="s">
        <v>43</v>
      </c>
      <c r="O310" s="77"/>
      <c r="P310" s="189">
        <f>O310*H310</f>
        <v>0</v>
      </c>
      <c r="Q310" s="189">
        <v>0</v>
      </c>
      <c r="R310" s="189">
        <f>Q310*H310</f>
        <v>0</v>
      </c>
      <c r="S310" s="189">
        <v>0</v>
      </c>
      <c r="T310" s="190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1" t="s">
        <v>155</v>
      </c>
      <c r="AT310" s="191" t="s">
        <v>150</v>
      </c>
      <c r="AU310" s="191" t="s">
        <v>87</v>
      </c>
      <c r="AY310" s="19" t="s">
        <v>148</v>
      </c>
      <c r="BE310" s="192">
        <f>IF(N310="základní",J310,0)</f>
        <v>0</v>
      </c>
      <c r="BF310" s="192">
        <f>IF(N310="snížená",J310,0)</f>
        <v>0</v>
      </c>
      <c r="BG310" s="192">
        <f>IF(N310="zákl. přenesená",J310,0)</f>
        <v>0</v>
      </c>
      <c r="BH310" s="192">
        <f>IF(N310="sníž. přenesená",J310,0)</f>
        <v>0</v>
      </c>
      <c r="BI310" s="192">
        <f>IF(N310="nulová",J310,0)</f>
        <v>0</v>
      </c>
      <c r="BJ310" s="19" t="s">
        <v>85</v>
      </c>
      <c r="BK310" s="192">
        <f>ROUND(I310*H310,2)</f>
        <v>0</v>
      </c>
      <c r="BL310" s="19" t="s">
        <v>155</v>
      </c>
      <c r="BM310" s="191" t="s">
        <v>1262</v>
      </c>
    </row>
    <row r="311" s="2" customFormat="1">
      <c r="A311" s="38"/>
      <c r="B311" s="39"/>
      <c r="C311" s="38"/>
      <c r="D311" s="193" t="s">
        <v>157</v>
      </c>
      <c r="E311" s="38"/>
      <c r="F311" s="194" t="s">
        <v>745</v>
      </c>
      <c r="G311" s="38"/>
      <c r="H311" s="38"/>
      <c r="I311" s="195"/>
      <c r="J311" s="38"/>
      <c r="K311" s="38"/>
      <c r="L311" s="39"/>
      <c r="M311" s="196"/>
      <c r="N311" s="197"/>
      <c r="O311" s="77"/>
      <c r="P311" s="77"/>
      <c r="Q311" s="77"/>
      <c r="R311" s="77"/>
      <c r="S311" s="77"/>
      <c r="T311" s="7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9" t="s">
        <v>157</v>
      </c>
      <c r="AU311" s="19" t="s">
        <v>87</v>
      </c>
    </row>
    <row r="312" s="13" customFormat="1">
      <c r="A312" s="13"/>
      <c r="B312" s="198"/>
      <c r="C312" s="13"/>
      <c r="D312" s="199" t="s">
        <v>159</v>
      </c>
      <c r="E312" s="13"/>
      <c r="F312" s="201" t="s">
        <v>1263</v>
      </c>
      <c r="G312" s="13"/>
      <c r="H312" s="202">
        <v>2.9039999999999999</v>
      </c>
      <c r="I312" s="203"/>
      <c r="J312" s="13"/>
      <c r="K312" s="13"/>
      <c r="L312" s="198"/>
      <c r="M312" s="204"/>
      <c r="N312" s="205"/>
      <c r="O312" s="205"/>
      <c r="P312" s="205"/>
      <c r="Q312" s="205"/>
      <c r="R312" s="205"/>
      <c r="S312" s="205"/>
      <c r="T312" s="20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00" t="s">
        <v>159</v>
      </c>
      <c r="AU312" s="200" t="s">
        <v>87</v>
      </c>
      <c r="AV312" s="13" t="s">
        <v>87</v>
      </c>
      <c r="AW312" s="13" t="s">
        <v>3</v>
      </c>
      <c r="AX312" s="13" t="s">
        <v>85</v>
      </c>
      <c r="AY312" s="200" t="s">
        <v>148</v>
      </c>
    </row>
    <row r="313" s="2" customFormat="1" ht="24.15" customHeight="1">
      <c r="A313" s="38"/>
      <c r="B313" s="179"/>
      <c r="C313" s="180" t="s">
        <v>566</v>
      </c>
      <c r="D313" s="180" t="s">
        <v>150</v>
      </c>
      <c r="E313" s="181" t="s">
        <v>748</v>
      </c>
      <c r="F313" s="182" t="s">
        <v>749</v>
      </c>
      <c r="G313" s="183" t="s">
        <v>273</v>
      </c>
      <c r="H313" s="184">
        <v>1.452</v>
      </c>
      <c r="I313" s="185"/>
      <c r="J313" s="186">
        <f>ROUND(I313*H313,2)</f>
        <v>0</v>
      </c>
      <c r="K313" s="182" t="s">
        <v>154</v>
      </c>
      <c r="L313" s="39"/>
      <c r="M313" s="187" t="s">
        <v>1</v>
      </c>
      <c r="N313" s="188" t="s">
        <v>43</v>
      </c>
      <c r="O313" s="77"/>
      <c r="P313" s="189">
        <f>O313*H313</f>
        <v>0</v>
      </c>
      <c r="Q313" s="189">
        <v>0</v>
      </c>
      <c r="R313" s="189">
        <f>Q313*H313</f>
        <v>0</v>
      </c>
      <c r="S313" s="189">
        <v>0</v>
      </c>
      <c r="T313" s="19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191" t="s">
        <v>155</v>
      </c>
      <c r="AT313" s="191" t="s">
        <v>150</v>
      </c>
      <c r="AU313" s="191" t="s">
        <v>87</v>
      </c>
      <c r="AY313" s="19" t="s">
        <v>148</v>
      </c>
      <c r="BE313" s="192">
        <f>IF(N313="základní",J313,0)</f>
        <v>0</v>
      </c>
      <c r="BF313" s="192">
        <f>IF(N313="snížená",J313,0)</f>
        <v>0</v>
      </c>
      <c r="BG313" s="192">
        <f>IF(N313="zákl. přenesená",J313,0)</f>
        <v>0</v>
      </c>
      <c r="BH313" s="192">
        <f>IF(N313="sníž. přenesená",J313,0)</f>
        <v>0</v>
      </c>
      <c r="BI313" s="192">
        <f>IF(N313="nulová",J313,0)</f>
        <v>0</v>
      </c>
      <c r="BJ313" s="19" t="s">
        <v>85</v>
      </c>
      <c r="BK313" s="192">
        <f>ROUND(I313*H313,2)</f>
        <v>0</v>
      </c>
      <c r="BL313" s="19" t="s">
        <v>155</v>
      </c>
      <c r="BM313" s="191" t="s">
        <v>1264</v>
      </c>
    </row>
    <row r="314" s="2" customFormat="1">
      <c r="A314" s="38"/>
      <c r="B314" s="39"/>
      <c r="C314" s="38"/>
      <c r="D314" s="193" t="s">
        <v>157</v>
      </c>
      <c r="E314" s="38"/>
      <c r="F314" s="194" t="s">
        <v>751</v>
      </c>
      <c r="G314" s="38"/>
      <c r="H314" s="38"/>
      <c r="I314" s="195"/>
      <c r="J314" s="38"/>
      <c r="K314" s="38"/>
      <c r="L314" s="39"/>
      <c r="M314" s="196"/>
      <c r="N314" s="197"/>
      <c r="O314" s="77"/>
      <c r="P314" s="77"/>
      <c r="Q314" s="77"/>
      <c r="R314" s="77"/>
      <c r="S314" s="77"/>
      <c r="T314" s="7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9" t="s">
        <v>157</v>
      </c>
      <c r="AU314" s="19" t="s">
        <v>87</v>
      </c>
    </row>
    <row r="315" s="2" customFormat="1" ht="44.25" customHeight="1">
      <c r="A315" s="38"/>
      <c r="B315" s="179"/>
      <c r="C315" s="180" t="s">
        <v>571</v>
      </c>
      <c r="D315" s="180" t="s">
        <v>150</v>
      </c>
      <c r="E315" s="181" t="s">
        <v>753</v>
      </c>
      <c r="F315" s="182" t="s">
        <v>754</v>
      </c>
      <c r="G315" s="183" t="s">
        <v>273</v>
      </c>
      <c r="H315" s="184">
        <v>1.452</v>
      </c>
      <c r="I315" s="185"/>
      <c r="J315" s="186">
        <f>ROUND(I315*H315,2)</f>
        <v>0</v>
      </c>
      <c r="K315" s="182" t="s">
        <v>154</v>
      </c>
      <c r="L315" s="39"/>
      <c r="M315" s="187" t="s">
        <v>1</v>
      </c>
      <c r="N315" s="188" t="s">
        <v>43</v>
      </c>
      <c r="O315" s="77"/>
      <c r="P315" s="189">
        <f>O315*H315</f>
        <v>0</v>
      </c>
      <c r="Q315" s="189">
        <v>0</v>
      </c>
      <c r="R315" s="189">
        <f>Q315*H315</f>
        <v>0</v>
      </c>
      <c r="S315" s="189">
        <v>0</v>
      </c>
      <c r="T315" s="190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191" t="s">
        <v>155</v>
      </c>
      <c r="AT315" s="191" t="s">
        <v>150</v>
      </c>
      <c r="AU315" s="191" t="s">
        <v>87</v>
      </c>
      <c r="AY315" s="19" t="s">
        <v>148</v>
      </c>
      <c r="BE315" s="192">
        <f>IF(N315="základní",J315,0)</f>
        <v>0</v>
      </c>
      <c r="BF315" s="192">
        <f>IF(N315="snížená",J315,0)</f>
        <v>0</v>
      </c>
      <c r="BG315" s="192">
        <f>IF(N315="zákl. přenesená",J315,0)</f>
        <v>0</v>
      </c>
      <c r="BH315" s="192">
        <f>IF(N315="sníž. přenesená",J315,0)</f>
        <v>0</v>
      </c>
      <c r="BI315" s="192">
        <f>IF(N315="nulová",J315,0)</f>
        <v>0</v>
      </c>
      <c r="BJ315" s="19" t="s">
        <v>85</v>
      </c>
      <c r="BK315" s="192">
        <f>ROUND(I315*H315,2)</f>
        <v>0</v>
      </c>
      <c r="BL315" s="19" t="s">
        <v>155</v>
      </c>
      <c r="BM315" s="191" t="s">
        <v>1265</v>
      </c>
    </row>
    <row r="316" s="2" customFormat="1">
      <c r="A316" s="38"/>
      <c r="B316" s="39"/>
      <c r="C316" s="38"/>
      <c r="D316" s="193" t="s">
        <v>157</v>
      </c>
      <c r="E316" s="38"/>
      <c r="F316" s="194" t="s">
        <v>756</v>
      </c>
      <c r="G316" s="38"/>
      <c r="H316" s="38"/>
      <c r="I316" s="195"/>
      <c r="J316" s="38"/>
      <c r="K316" s="38"/>
      <c r="L316" s="39"/>
      <c r="M316" s="196"/>
      <c r="N316" s="197"/>
      <c r="O316" s="77"/>
      <c r="P316" s="77"/>
      <c r="Q316" s="77"/>
      <c r="R316" s="77"/>
      <c r="S316" s="77"/>
      <c r="T316" s="7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9" t="s">
        <v>157</v>
      </c>
      <c r="AU316" s="19" t="s">
        <v>87</v>
      </c>
    </row>
    <row r="317" s="13" customFormat="1">
      <c r="A317" s="13"/>
      <c r="B317" s="198"/>
      <c r="C317" s="13"/>
      <c r="D317" s="199" t="s">
        <v>159</v>
      </c>
      <c r="E317" s="200" t="s">
        <v>1</v>
      </c>
      <c r="F317" s="201" t="s">
        <v>1052</v>
      </c>
      <c r="G317" s="13"/>
      <c r="H317" s="202">
        <v>3.2999999999999998</v>
      </c>
      <c r="I317" s="203"/>
      <c r="J317" s="13"/>
      <c r="K317" s="13"/>
      <c r="L317" s="198"/>
      <c r="M317" s="204"/>
      <c r="N317" s="205"/>
      <c r="O317" s="205"/>
      <c r="P317" s="205"/>
      <c r="Q317" s="205"/>
      <c r="R317" s="205"/>
      <c r="S317" s="205"/>
      <c r="T317" s="206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00" t="s">
        <v>159</v>
      </c>
      <c r="AU317" s="200" t="s">
        <v>87</v>
      </c>
      <c r="AV317" s="13" t="s">
        <v>87</v>
      </c>
      <c r="AW317" s="13" t="s">
        <v>33</v>
      </c>
      <c r="AX317" s="13" t="s">
        <v>85</v>
      </c>
      <c r="AY317" s="200" t="s">
        <v>148</v>
      </c>
    </row>
    <row r="318" s="13" customFormat="1">
      <c r="A318" s="13"/>
      <c r="B318" s="198"/>
      <c r="C318" s="13"/>
      <c r="D318" s="199" t="s">
        <v>159</v>
      </c>
      <c r="E318" s="13"/>
      <c r="F318" s="201" t="s">
        <v>1266</v>
      </c>
      <c r="G318" s="13"/>
      <c r="H318" s="202">
        <v>1.452</v>
      </c>
      <c r="I318" s="203"/>
      <c r="J318" s="13"/>
      <c r="K318" s="13"/>
      <c r="L318" s="198"/>
      <c r="M318" s="204"/>
      <c r="N318" s="205"/>
      <c r="O318" s="205"/>
      <c r="P318" s="205"/>
      <c r="Q318" s="205"/>
      <c r="R318" s="205"/>
      <c r="S318" s="205"/>
      <c r="T318" s="20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00" t="s">
        <v>159</v>
      </c>
      <c r="AU318" s="200" t="s">
        <v>87</v>
      </c>
      <c r="AV318" s="13" t="s">
        <v>87</v>
      </c>
      <c r="AW318" s="13" t="s">
        <v>3</v>
      </c>
      <c r="AX318" s="13" t="s">
        <v>85</v>
      </c>
      <c r="AY318" s="200" t="s">
        <v>148</v>
      </c>
    </row>
    <row r="319" s="12" customFormat="1" ht="22.8" customHeight="1">
      <c r="A319" s="12"/>
      <c r="B319" s="166"/>
      <c r="C319" s="12"/>
      <c r="D319" s="167" t="s">
        <v>77</v>
      </c>
      <c r="E319" s="177" t="s">
        <v>764</v>
      </c>
      <c r="F319" s="177" t="s">
        <v>765</v>
      </c>
      <c r="G319" s="12"/>
      <c r="H319" s="12"/>
      <c r="I319" s="169"/>
      <c r="J319" s="178">
        <f>BK319</f>
        <v>0</v>
      </c>
      <c r="K319" s="12"/>
      <c r="L319" s="166"/>
      <c r="M319" s="171"/>
      <c r="N319" s="172"/>
      <c r="O319" s="172"/>
      <c r="P319" s="173">
        <f>SUM(P320:P321)</f>
        <v>0</v>
      </c>
      <c r="Q319" s="172"/>
      <c r="R319" s="173">
        <f>SUM(R320:R321)</f>
        <v>0</v>
      </c>
      <c r="S319" s="172"/>
      <c r="T319" s="174">
        <f>SUM(T320:T321)</f>
        <v>0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R319" s="167" t="s">
        <v>85</v>
      </c>
      <c r="AT319" s="175" t="s">
        <v>77</v>
      </c>
      <c r="AU319" s="175" t="s">
        <v>85</v>
      </c>
      <c r="AY319" s="167" t="s">
        <v>148</v>
      </c>
      <c r="BK319" s="176">
        <f>SUM(BK320:BK321)</f>
        <v>0</v>
      </c>
    </row>
    <row r="320" s="2" customFormat="1" ht="24.15" customHeight="1">
      <c r="A320" s="38"/>
      <c r="B320" s="179"/>
      <c r="C320" s="180" t="s">
        <v>575</v>
      </c>
      <c r="D320" s="180" t="s">
        <v>150</v>
      </c>
      <c r="E320" s="181" t="s">
        <v>767</v>
      </c>
      <c r="F320" s="182" t="s">
        <v>768</v>
      </c>
      <c r="G320" s="183" t="s">
        <v>273</v>
      </c>
      <c r="H320" s="184">
        <v>13.449</v>
      </c>
      <c r="I320" s="185"/>
      <c r="J320" s="186">
        <f>ROUND(I320*H320,2)</f>
        <v>0</v>
      </c>
      <c r="K320" s="182" t="s">
        <v>154</v>
      </c>
      <c r="L320" s="39"/>
      <c r="M320" s="187" t="s">
        <v>1</v>
      </c>
      <c r="N320" s="188" t="s">
        <v>43</v>
      </c>
      <c r="O320" s="77"/>
      <c r="P320" s="189">
        <f>O320*H320</f>
        <v>0</v>
      </c>
      <c r="Q320" s="189">
        <v>0</v>
      </c>
      <c r="R320" s="189">
        <f>Q320*H320</f>
        <v>0</v>
      </c>
      <c r="S320" s="189">
        <v>0</v>
      </c>
      <c r="T320" s="190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191" t="s">
        <v>155</v>
      </c>
      <c r="AT320" s="191" t="s">
        <v>150</v>
      </c>
      <c r="AU320" s="191" t="s">
        <v>87</v>
      </c>
      <c r="AY320" s="19" t="s">
        <v>148</v>
      </c>
      <c r="BE320" s="192">
        <f>IF(N320="základní",J320,0)</f>
        <v>0</v>
      </c>
      <c r="BF320" s="192">
        <f>IF(N320="snížená",J320,0)</f>
        <v>0</v>
      </c>
      <c r="BG320" s="192">
        <f>IF(N320="zákl. přenesená",J320,0)</f>
        <v>0</v>
      </c>
      <c r="BH320" s="192">
        <f>IF(N320="sníž. přenesená",J320,0)</f>
        <v>0</v>
      </c>
      <c r="BI320" s="192">
        <f>IF(N320="nulová",J320,0)</f>
        <v>0</v>
      </c>
      <c r="BJ320" s="19" t="s">
        <v>85</v>
      </c>
      <c r="BK320" s="192">
        <f>ROUND(I320*H320,2)</f>
        <v>0</v>
      </c>
      <c r="BL320" s="19" t="s">
        <v>155</v>
      </c>
      <c r="BM320" s="191" t="s">
        <v>1267</v>
      </c>
    </row>
    <row r="321" s="2" customFormat="1">
      <c r="A321" s="38"/>
      <c r="B321" s="39"/>
      <c r="C321" s="38"/>
      <c r="D321" s="193" t="s">
        <v>157</v>
      </c>
      <c r="E321" s="38"/>
      <c r="F321" s="194" t="s">
        <v>770</v>
      </c>
      <c r="G321" s="38"/>
      <c r="H321" s="38"/>
      <c r="I321" s="195"/>
      <c r="J321" s="38"/>
      <c r="K321" s="38"/>
      <c r="L321" s="39"/>
      <c r="M321" s="196"/>
      <c r="N321" s="197"/>
      <c r="O321" s="77"/>
      <c r="P321" s="77"/>
      <c r="Q321" s="77"/>
      <c r="R321" s="77"/>
      <c r="S321" s="77"/>
      <c r="T321" s="7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9" t="s">
        <v>157</v>
      </c>
      <c r="AU321" s="19" t="s">
        <v>87</v>
      </c>
    </row>
    <row r="322" s="12" customFormat="1" ht="25.92" customHeight="1">
      <c r="A322" s="12"/>
      <c r="B322" s="166"/>
      <c r="C322" s="12"/>
      <c r="D322" s="167" t="s">
        <v>77</v>
      </c>
      <c r="E322" s="168" t="s">
        <v>1268</v>
      </c>
      <c r="F322" s="168" t="s">
        <v>1269</v>
      </c>
      <c r="G322" s="12"/>
      <c r="H322" s="12"/>
      <c r="I322" s="169"/>
      <c r="J322" s="170">
        <f>BK322</f>
        <v>0</v>
      </c>
      <c r="K322" s="12"/>
      <c r="L322" s="166"/>
      <c r="M322" s="171"/>
      <c r="N322" s="172"/>
      <c r="O322" s="172"/>
      <c r="P322" s="173">
        <f>P323</f>
        <v>0</v>
      </c>
      <c r="Q322" s="172"/>
      <c r="R322" s="173">
        <f>R323</f>
        <v>0.0038500000000000001</v>
      </c>
      <c r="S322" s="172"/>
      <c r="T322" s="174">
        <f>T323</f>
        <v>0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167" t="s">
        <v>87</v>
      </c>
      <c r="AT322" s="175" t="s">
        <v>77</v>
      </c>
      <c r="AU322" s="175" t="s">
        <v>78</v>
      </c>
      <c r="AY322" s="167" t="s">
        <v>148</v>
      </c>
      <c r="BK322" s="176">
        <f>BK323</f>
        <v>0</v>
      </c>
    </row>
    <row r="323" s="12" customFormat="1" ht="22.8" customHeight="1">
      <c r="A323" s="12"/>
      <c r="B323" s="166"/>
      <c r="C323" s="12"/>
      <c r="D323" s="167" t="s">
        <v>77</v>
      </c>
      <c r="E323" s="177" t="s">
        <v>1270</v>
      </c>
      <c r="F323" s="177" t="s">
        <v>1271</v>
      </c>
      <c r="G323" s="12"/>
      <c r="H323" s="12"/>
      <c r="I323" s="169"/>
      <c r="J323" s="178">
        <f>BK323</f>
        <v>0</v>
      </c>
      <c r="K323" s="12"/>
      <c r="L323" s="166"/>
      <c r="M323" s="171"/>
      <c r="N323" s="172"/>
      <c r="O323" s="172"/>
      <c r="P323" s="173">
        <f>SUM(P324:P329)</f>
        <v>0</v>
      </c>
      <c r="Q323" s="172"/>
      <c r="R323" s="173">
        <f>SUM(R324:R329)</f>
        <v>0.0038500000000000001</v>
      </c>
      <c r="S323" s="172"/>
      <c r="T323" s="174">
        <f>SUM(T324:T329)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167" t="s">
        <v>87</v>
      </c>
      <c r="AT323" s="175" t="s">
        <v>77</v>
      </c>
      <c r="AU323" s="175" t="s">
        <v>85</v>
      </c>
      <c r="AY323" s="167" t="s">
        <v>148</v>
      </c>
      <c r="BK323" s="176">
        <f>SUM(BK324:BK329)</f>
        <v>0</v>
      </c>
    </row>
    <row r="324" s="2" customFormat="1" ht="37.8" customHeight="1">
      <c r="A324" s="38"/>
      <c r="B324" s="179"/>
      <c r="C324" s="180" t="s">
        <v>579</v>
      </c>
      <c r="D324" s="180" t="s">
        <v>150</v>
      </c>
      <c r="E324" s="181" t="s">
        <v>1272</v>
      </c>
      <c r="F324" s="182" t="s">
        <v>1273</v>
      </c>
      <c r="G324" s="183" t="s">
        <v>346</v>
      </c>
      <c r="H324" s="184">
        <v>1</v>
      </c>
      <c r="I324" s="185"/>
      <c r="J324" s="186">
        <f>ROUND(I324*H324,2)</f>
        <v>0</v>
      </c>
      <c r="K324" s="182" t="s">
        <v>154</v>
      </c>
      <c r="L324" s="39"/>
      <c r="M324" s="187" t="s">
        <v>1</v>
      </c>
      <c r="N324" s="188" t="s">
        <v>43</v>
      </c>
      <c r="O324" s="77"/>
      <c r="P324" s="189">
        <f>O324*H324</f>
        <v>0</v>
      </c>
      <c r="Q324" s="189">
        <v>0.0018500000000000001</v>
      </c>
      <c r="R324" s="189">
        <f>Q324*H324</f>
        <v>0.0018500000000000001</v>
      </c>
      <c r="S324" s="189">
        <v>0</v>
      </c>
      <c r="T324" s="19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191" t="s">
        <v>252</v>
      </c>
      <c r="AT324" s="191" t="s">
        <v>150</v>
      </c>
      <c r="AU324" s="191" t="s">
        <v>87</v>
      </c>
      <c r="AY324" s="19" t="s">
        <v>148</v>
      </c>
      <c r="BE324" s="192">
        <f>IF(N324="základní",J324,0)</f>
        <v>0</v>
      </c>
      <c r="BF324" s="192">
        <f>IF(N324="snížená",J324,0)</f>
        <v>0</v>
      </c>
      <c r="BG324" s="192">
        <f>IF(N324="zákl. přenesená",J324,0)</f>
        <v>0</v>
      </c>
      <c r="BH324" s="192">
        <f>IF(N324="sníž. přenesená",J324,0)</f>
        <v>0</v>
      </c>
      <c r="BI324" s="192">
        <f>IF(N324="nulová",J324,0)</f>
        <v>0</v>
      </c>
      <c r="BJ324" s="19" t="s">
        <v>85</v>
      </c>
      <c r="BK324" s="192">
        <f>ROUND(I324*H324,2)</f>
        <v>0</v>
      </c>
      <c r="BL324" s="19" t="s">
        <v>252</v>
      </c>
      <c r="BM324" s="191" t="s">
        <v>1274</v>
      </c>
    </row>
    <row r="325" s="2" customFormat="1">
      <c r="A325" s="38"/>
      <c r="B325" s="39"/>
      <c r="C325" s="38"/>
      <c r="D325" s="193" t="s">
        <v>157</v>
      </c>
      <c r="E325" s="38"/>
      <c r="F325" s="194" t="s">
        <v>1275</v>
      </c>
      <c r="G325" s="38"/>
      <c r="H325" s="38"/>
      <c r="I325" s="195"/>
      <c r="J325" s="38"/>
      <c r="K325" s="38"/>
      <c r="L325" s="39"/>
      <c r="M325" s="196"/>
      <c r="N325" s="197"/>
      <c r="O325" s="77"/>
      <c r="P325" s="77"/>
      <c r="Q325" s="77"/>
      <c r="R325" s="77"/>
      <c r="S325" s="77"/>
      <c r="T325" s="7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9" t="s">
        <v>157</v>
      </c>
      <c r="AU325" s="19" t="s">
        <v>87</v>
      </c>
    </row>
    <row r="326" s="2" customFormat="1" ht="16.5" customHeight="1">
      <c r="A326" s="38"/>
      <c r="B326" s="179"/>
      <c r="C326" s="180" t="s">
        <v>584</v>
      </c>
      <c r="D326" s="180" t="s">
        <v>150</v>
      </c>
      <c r="E326" s="181" t="s">
        <v>1276</v>
      </c>
      <c r="F326" s="182" t="s">
        <v>1277</v>
      </c>
      <c r="G326" s="183" t="s">
        <v>840</v>
      </c>
      <c r="H326" s="184">
        <v>1</v>
      </c>
      <c r="I326" s="185"/>
      <c r="J326" s="186">
        <f>ROUND(I326*H326,2)</f>
        <v>0</v>
      </c>
      <c r="K326" s="182" t="s">
        <v>154</v>
      </c>
      <c r="L326" s="39"/>
      <c r="M326" s="187" t="s">
        <v>1</v>
      </c>
      <c r="N326" s="188" t="s">
        <v>43</v>
      </c>
      <c r="O326" s="77"/>
      <c r="P326" s="189">
        <f>O326*H326</f>
        <v>0</v>
      </c>
      <c r="Q326" s="189">
        <v>0.002</v>
      </c>
      <c r="R326" s="189">
        <f>Q326*H326</f>
        <v>0.002</v>
      </c>
      <c r="S326" s="189">
        <v>0</v>
      </c>
      <c r="T326" s="190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191" t="s">
        <v>252</v>
      </c>
      <c r="AT326" s="191" t="s">
        <v>150</v>
      </c>
      <c r="AU326" s="191" t="s">
        <v>87</v>
      </c>
      <c r="AY326" s="19" t="s">
        <v>148</v>
      </c>
      <c r="BE326" s="192">
        <f>IF(N326="základní",J326,0)</f>
        <v>0</v>
      </c>
      <c r="BF326" s="192">
        <f>IF(N326="snížená",J326,0)</f>
        <v>0</v>
      </c>
      <c r="BG326" s="192">
        <f>IF(N326="zákl. přenesená",J326,0)</f>
        <v>0</v>
      </c>
      <c r="BH326" s="192">
        <f>IF(N326="sníž. přenesená",J326,0)</f>
        <v>0</v>
      </c>
      <c r="BI326" s="192">
        <f>IF(N326="nulová",J326,0)</f>
        <v>0</v>
      </c>
      <c r="BJ326" s="19" t="s">
        <v>85</v>
      </c>
      <c r="BK326" s="192">
        <f>ROUND(I326*H326,2)</f>
        <v>0</v>
      </c>
      <c r="BL326" s="19" t="s">
        <v>252</v>
      </c>
      <c r="BM326" s="191" t="s">
        <v>1278</v>
      </c>
    </row>
    <row r="327" s="2" customFormat="1">
      <c r="A327" s="38"/>
      <c r="B327" s="39"/>
      <c r="C327" s="38"/>
      <c r="D327" s="193" t="s">
        <v>157</v>
      </c>
      <c r="E327" s="38"/>
      <c r="F327" s="194" t="s">
        <v>1279</v>
      </c>
      <c r="G327" s="38"/>
      <c r="H327" s="38"/>
      <c r="I327" s="195"/>
      <c r="J327" s="38"/>
      <c r="K327" s="38"/>
      <c r="L327" s="39"/>
      <c r="M327" s="196"/>
      <c r="N327" s="197"/>
      <c r="O327" s="77"/>
      <c r="P327" s="77"/>
      <c r="Q327" s="77"/>
      <c r="R327" s="77"/>
      <c r="S327" s="77"/>
      <c r="T327" s="7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9" t="s">
        <v>157</v>
      </c>
      <c r="AU327" s="19" t="s">
        <v>87</v>
      </c>
    </row>
    <row r="328" s="2" customFormat="1" ht="24.15" customHeight="1">
      <c r="A328" s="38"/>
      <c r="B328" s="179"/>
      <c r="C328" s="180" t="s">
        <v>588</v>
      </c>
      <c r="D328" s="180" t="s">
        <v>150</v>
      </c>
      <c r="E328" s="181" t="s">
        <v>1280</v>
      </c>
      <c r="F328" s="182" t="s">
        <v>1281</v>
      </c>
      <c r="G328" s="183" t="s">
        <v>273</v>
      </c>
      <c r="H328" s="184">
        <v>0.0040000000000000001</v>
      </c>
      <c r="I328" s="185"/>
      <c r="J328" s="186">
        <f>ROUND(I328*H328,2)</f>
        <v>0</v>
      </c>
      <c r="K328" s="182" t="s">
        <v>154</v>
      </c>
      <c r="L328" s="39"/>
      <c r="M328" s="187" t="s">
        <v>1</v>
      </c>
      <c r="N328" s="188" t="s">
        <v>43</v>
      </c>
      <c r="O328" s="77"/>
      <c r="P328" s="189">
        <f>O328*H328</f>
        <v>0</v>
      </c>
      <c r="Q328" s="189">
        <v>0</v>
      </c>
      <c r="R328" s="189">
        <f>Q328*H328</f>
        <v>0</v>
      </c>
      <c r="S328" s="189">
        <v>0</v>
      </c>
      <c r="T328" s="190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91" t="s">
        <v>252</v>
      </c>
      <c r="AT328" s="191" t="s">
        <v>150</v>
      </c>
      <c r="AU328" s="191" t="s">
        <v>87</v>
      </c>
      <c r="AY328" s="19" t="s">
        <v>148</v>
      </c>
      <c r="BE328" s="192">
        <f>IF(N328="základní",J328,0)</f>
        <v>0</v>
      </c>
      <c r="BF328" s="192">
        <f>IF(N328="snížená",J328,0)</f>
        <v>0</v>
      </c>
      <c r="BG328" s="192">
        <f>IF(N328="zákl. přenesená",J328,0)</f>
        <v>0</v>
      </c>
      <c r="BH328" s="192">
        <f>IF(N328="sníž. přenesená",J328,0)</f>
        <v>0</v>
      </c>
      <c r="BI328" s="192">
        <f>IF(N328="nulová",J328,0)</f>
        <v>0</v>
      </c>
      <c r="BJ328" s="19" t="s">
        <v>85</v>
      </c>
      <c r="BK328" s="192">
        <f>ROUND(I328*H328,2)</f>
        <v>0</v>
      </c>
      <c r="BL328" s="19" t="s">
        <v>252</v>
      </c>
      <c r="BM328" s="191" t="s">
        <v>1282</v>
      </c>
    </row>
    <row r="329" s="2" customFormat="1">
      <c r="A329" s="38"/>
      <c r="B329" s="39"/>
      <c r="C329" s="38"/>
      <c r="D329" s="193" t="s">
        <v>157</v>
      </c>
      <c r="E329" s="38"/>
      <c r="F329" s="194" t="s">
        <v>1283</v>
      </c>
      <c r="G329" s="38"/>
      <c r="H329" s="38"/>
      <c r="I329" s="195"/>
      <c r="J329" s="38"/>
      <c r="K329" s="38"/>
      <c r="L329" s="39"/>
      <c r="M329" s="233"/>
      <c r="N329" s="234"/>
      <c r="O329" s="235"/>
      <c r="P329" s="235"/>
      <c r="Q329" s="235"/>
      <c r="R329" s="235"/>
      <c r="S329" s="235"/>
      <c r="T329" s="236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9" t="s">
        <v>157</v>
      </c>
      <c r="AU329" s="19" t="s">
        <v>87</v>
      </c>
    </row>
    <row r="330" s="2" customFormat="1" ht="6.96" customHeight="1">
      <c r="A330" s="38"/>
      <c r="B330" s="60"/>
      <c r="C330" s="61"/>
      <c r="D330" s="61"/>
      <c r="E330" s="61"/>
      <c r="F330" s="61"/>
      <c r="G330" s="61"/>
      <c r="H330" s="61"/>
      <c r="I330" s="61"/>
      <c r="J330" s="61"/>
      <c r="K330" s="61"/>
      <c r="L330" s="39"/>
      <c r="M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</row>
  </sheetData>
  <autoFilter ref="C126:K329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hyperlinks>
    <hyperlink ref="F131" r:id="rId1" display="https://podminky.urs.cz/item/CS_URS_2025_02/113107323"/>
    <hyperlink ref="F134" r:id="rId2" display="https://podminky.urs.cz/item/CS_URS_2025_02/115101201"/>
    <hyperlink ref="F136" r:id="rId3" display="https://podminky.urs.cz/item/CS_URS_2025_02/115101301"/>
    <hyperlink ref="F138" r:id="rId4" display="https://podminky.urs.cz/item/CS_URS_2025_02/119003131"/>
    <hyperlink ref="F141" r:id="rId5" display="https://podminky.urs.cz/item/CS_URS_2025_02/119003132"/>
    <hyperlink ref="F143" r:id="rId6" display="https://podminky.urs.cz/item/CS_URS_2025_02/119003215"/>
    <hyperlink ref="F145" r:id="rId7" display="https://podminky.urs.cz/item/CS_URS_2025_02/119003216"/>
    <hyperlink ref="F147" r:id="rId8" display="https://podminky.urs.cz/item/CS_URS_2025_02/121151103"/>
    <hyperlink ref="F150" r:id="rId9" display="https://podminky.urs.cz/item/CS_URS_2025_02/122251101"/>
    <hyperlink ref="F153" r:id="rId10" display="https://podminky.urs.cz/item/CS_URS_2025_02/131213701"/>
    <hyperlink ref="F156" r:id="rId11" display="https://podminky.urs.cz/item/CS_URS_2025_02/131251203"/>
    <hyperlink ref="F161" r:id="rId12" display="https://podminky.urs.cz/item/CS_URS_2025_02/132254201"/>
    <hyperlink ref="F164" r:id="rId13" display="https://podminky.urs.cz/item/CS_URS_2025_02/151101101"/>
    <hyperlink ref="F169" r:id="rId14" display="https://podminky.urs.cz/item/CS_URS_2025_02/151101111"/>
    <hyperlink ref="F171" r:id="rId15" display="https://podminky.urs.cz/item/CS_URS_2025_02/151811133"/>
    <hyperlink ref="F174" r:id="rId16" display="https://podminky.urs.cz/item/CS_URS_2025_02/151811233"/>
    <hyperlink ref="F176" r:id="rId17" display="https://podminky.urs.cz/item/CS_URS_2025_02/162751117"/>
    <hyperlink ref="F186" r:id="rId18" display="https://podminky.urs.cz/item/CS_URS_2025_02/167151101"/>
    <hyperlink ref="F188" r:id="rId19" display="https://podminky.urs.cz/item/CS_URS_2025_02/171201231"/>
    <hyperlink ref="F191" r:id="rId20" display="https://podminky.urs.cz/item/CS_URS_2025_02/174151101"/>
    <hyperlink ref="F205" r:id="rId21" display="https://podminky.urs.cz/item/CS_URS_2025_02/175151101"/>
    <hyperlink ref="F210" r:id="rId22" display="https://podminky.urs.cz/item/CS_URS_2025_02/181351003"/>
    <hyperlink ref="F212" r:id="rId23" display="https://podminky.urs.cz/item/CS_URS_2025_02/181411131"/>
    <hyperlink ref="F216" r:id="rId24" display="https://podminky.urs.cz/item/CS_URS_2025_02/181951111"/>
    <hyperlink ref="F218" r:id="rId25" display="https://podminky.urs.cz/item/CS_URS_2025_02/181951112"/>
    <hyperlink ref="F221" r:id="rId26" display="https://podminky.urs.cz/item/CS_URS_2025_02/185803111"/>
    <hyperlink ref="F223" r:id="rId27" display="https://podminky.urs.cz/item/CS_URS_2025_02/185804312"/>
    <hyperlink ref="F227" r:id="rId28" display="https://podminky.urs.cz/item/CS_URS_2025_02/338171113"/>
    <hyperlink ref="F230" r:id="rId29" display="https://podminky.urs.cz/item/CS_URS_2025_02/338171123"/>
    <hyperlink ref="F233" r:id="rId30" display="https://podminky.urs.cz/item/CS_URS_2025_02/348101220"/>
    <hyperlink ref="F236" r:id="rId31" display="https://podminky.urs.cz/item/CS_URS_2025_02/348121221"/>
    <hyperlink ref="F239" r:id="rId32" display="https://podminky.urs.cz/item/CS_URS_2025_02/348401130"/>
    <hyperlink ref="F243" r:id="rId33" display="https://podminky.urs.cz/item/CS_URS_2025_02/348401350"/>
    <hyperlink ref="F251" r:id="rId34" display="https://podminky.urs.cz/item/CS_URS_2025_02/451541111"/>
    <hyperlink ref="F254" r:id="rId35" display="https://podminky.urs.cz/item/CS_URS_2025_02/451573111"/>
    <hyperlink ref="F257" r:id="rId36" display="https://podminky.urs.cz/item/CS_URS_2025_02/452311131"/>
    <hyperlink ref="F261" r:id="rId37" display="https://podminky.urs.cz/item/CS_URS_2025_02/564851012"/>
    <hyperlink ref="F264" r:id="rId38" display="https://podminky.urs.cz/item/CS_URS_2025_02/564871016"/>
    <hyperlink ref="F267" r:id="rId39" display="https://podminky.urs.cz/item/CS_URS_2025_02/596211110"/>
    <hyperlink ref="F272" r:id="rId40" display="https://podminky.urs.cz/item/CS_URS_2025_02/871171141"/>
    <hyperlink ref="F276" r:id="rId41" display="https://podminky.urs.cz/item/CS_URS_2025_02/879181111"/>
    <hyperlink ref="F278" r:id="rId42" display="https://podminky.urs.cz/item/CS_URS_2025_02/891181321"/>
    <hyperlink ref="F282" r:id="rId43" display="https://podminky.urs.cz/item/CS_URS_2025_02/891249111"/>
    <hyperlink ref="F285" r:id="rId44" display="https://podminky.urs.cz/item/CS_URS_2025_02/892233122"/>
    <hyperlink ref="F287" r:id="rId45" display="https://podminky.urs.cz/item/CS_URS_2025_02/892241111"/>
    <hyperlink ref="F289" r:id="rId46" display="https://podminky.urs.cz/item/CS_URS_2025_02/893811163"/>
    <hyperlink ref="F292" r:id="rId47" display="https://podminky.urs.cz/item/CS_URS_2025_02/899114112"/>
    <hyperlink ref="F295" r:id="rId48" display="https://podminky.urs.cz/item/CS_URS_2025_02/899401112"/>
    <hyperlink ref="F299" r:id="rId49" display="https://podminky.urs.cz/item/CS_URS_2025_02/899721111"/>
    <hyperlink ref="F301" r:id="rId50" display="https://podminky.urs.cz/item/CS_URS_2025_02/899722114"/>
    <hyperlink ref="F304" r:id="rId51" display="https://podminky.urs.cz/item/CS_URS_2025_02/916331112"/>
    <hyperlink ref="F309" r:id="rId52" display="https://podminky.urs.cz/item/CS_URS_2025_02/997221551"/>
    <hyperlink ref="F311" r:id="rId53" display="https://podminky.urs.cz/item/CS_URS_2025_02/997221559"/>
    <hyperlink ref="F314" r:id="rId54" display="https://podminky.urs.cz/item/CS_URS_2025_02/997221611"/>
    <hyperlink ref="F316" r:id="rId55" display="https://podminky.urs.cz/item/CS_URS_2025_02/997221873"/>
    <hyperlink ref="F321" r:id="rId56" display="https://podminky.urs.cz/item/CS_URS_2025_02/998276101"/>
    <hyperlink ref="F325" r:id="rId57" display="https://podminky.urs.cz/item/CS_URS_2025_02/722263210"/>
    <hyperlink ref="F327" r:id="rId58" display="https://podminky.urs.cz/item/CS_URS_2025_02/722270102"/>
    <hyperlink ref="F329" r:id="rId59" display="https://podminky.urs.cz/item/CS_URS_2025_02/998722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0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102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1" customFormat="1" ht="12" customHeight="1">
      <c r="B8" s="22"/>
      <c r="D8" s="32" t="s">
        <v>117</v>
      </c>
      <c r="L8" s="22"/>
    </row>
    <row r="9" s="2" customFormat="1" ht="16.5" customHeight="1">
      <c r="A9" s="38"/>
      <c r="B9" s="39"/>
      <c r="C9" s="38"/>
      <c r="D9" s="38"/>
      <c r="E9" s="129" t="s">
        <v>1048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771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1284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773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tr">
        <f>IF('Rekapitulace stavby'!AN10="","",'Rekapitulace stavby'!AN10)</f>
        <v/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tr">
        <f>IF('Rekapitulace stavby'!E11="","",'Rekapitulace stavby'!E11)</f>
        <v>Obec Újezd, Domažlice</v>
      </c>
      <c r="F17" s="38"/>
      <c r="G17" s="38"/>
      <c r="H17" s="38"/>
      <c r="I17" s="32" t="s">
        <v>27</v>
      </c>
      <c r="J17" s="27" t="str">
        <f>IF('Rekapitulace stavby'!AN11="","",'Rekapitulace stavby'!AN11)</f>
        <v/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tr">
        <f>IF('Rekapitulace stavby'!AN16="","",'Rekapitulace stavby'!AN16)</f>
        <v>06787720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tr">
        <f>IF('Rekapitulace stavby'!E17="","",'Rekapitulace stavby'!E17)</f>
        <v>INGVAMA inženýrská a projektová spol. s r.o.</v>
      </c>
      <c r="F23" s="38"/>
      <c r="G23" s="38"/>
      <c r="H23" s="38"/>
      <c r="I23" s="32" t="s">
        <v>27</v>
      </c>
      <c r="J23" s="27" t="str">
        <f>IF('Rekapitulace stavby'!AN17="","",'Rekapitulace stavby'!AN17)</f>
        <v/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34</v>
      </c>
      <c r="E25" s="38"/>
      <c r="F25" s="38"/>
      <c r="G25" s="38"/>
      <c r="H25" s="38"/>
      <c r="I25" s="32" t="s">
        <v>25</v>
      </c>
      <c r="J25" s="27" t="str">
        <f>IF('Rekapitulace stavby'!AN19="","",'Rekapitulace stavby'!AN19)</f>
        <v>13891871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tr">
        <f>IF('Rekapitulace stavby'!E20="","",'Rekapitulace stavby'!E20)</f>
        <v>Jitka Heřmanová</v>
      </c>
      <c r="F26" s="38"/>
      <c r="G26" s="38"/>
      <c r="H26" s="38"/>
      <c r="I26" s="32" t="s">
        <v>27</v>
      </c>
      <c r="J26" s="27" t="str">
        <f>IF('Rekapitulace stavby'!AN20="","",'Rekapitulace stavby'!AN20)</f>
        <v/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37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0"/>
      <c r="B29" s="131"/>
      <c r="C29" s="130"/>
      <c r="D29" s="130"/>
      <c r="E29" s="36" t="s">
        <v>1</v>
      </c>
      <c r="F29" s="36"/>
      <c r="G29" s="36"/>
      <c r="H29" s="36"/>
      <c r="I29" s="130"/>
      <c r="J29" s="130"/>
      <c r="K29" s="130"/>
      <c r="L29" s="132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3" t="s">
        <v>38</v>
      </c>
      <c r="E32" s="38"/>
      <c r="F32" s="38"/>
      <c r="G32" s="38"/>
      <c r="H32" s="38"/>
      <c r="I32" s="38"/>
      <c r="J32" s="96">
        <f>ROUND(J125,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40</v>
      </c>
      <c r="G34" s="38"/>
      <c r="H34" s="38"/>
      <c r="I34" s="43" t="s">
        <v>39</v>
      </c>
      <c r="J34" s="43" t="s">
        <v>41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4" t="s">
        <v>42</v>
      </c>
      <c r="E35" s="32" t="s">
        <v>43</v>
      </c>
      <c r="F35" s="135">
        <f>ROUND((SUM(BE125:BE155)),  2)</f>
        <v>0</v>
      </c>
      <c r="G35" s="38"/>
      <c r="H35" s="38"/>
      <c r="I35" s="136">
        <v>0.20999999999999999</v>
      </c>
      <c r="J35" s="135">
        <f>ROUND(((SUM(BE125:BE155))*I35),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44</v>
      </c>
      <c r="F36" s="135">
        <f>ROUND((SUM(BF125:BF155)),  2)</f>
        <v>0</v>
      </c>
      <c r="G36" s="38"/>
      <c r="H36" s="38"/>
      <c r="I36" s="136">
        <v>0.12</v>
      </c>
      <c r="J36" s="135">
        <f>ROUND(((SUM(BF125:BF155))*I36),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5">
        <f>ROUND((SUM(BG125:BG155)),  2)</f>
        <v>0</v>
      </c>
      <c r="G37" s="38"/>
      <c r="H37" s="38"/>
      <c r="I37" s="136">
        <v>0.20999999999999999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46</v>
      </c>
      <c r="F38" s="135">
        <f>ROUND((SUM(BH125:BH155)),  2)</f>
        <v>0</v>
      </c>
      <c r="G38" s="38"/>
      <c r="H38" s="38"/>
      <c r="I38" s="136">
        <v>0.12</v>
      </c>
      <c r="J38" s="135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47</v>
      </c>
      <c r="F39" s="135">
        <f>ROUND((SUM(BI125:BI155)),  2)</f>
        <v>0</v>
      </c>
      <c r="G39" s="38"/>
      <c r="H39" s="38"/>
      <c r="I39" s="136">
        <v>0</v>
      </c>
      <c r="J39" s="135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7"/>
      <c r="D41" s="138" t="s">
        <v>48</v>
      </c>
      <c r="E41" s="81"/>
      <c r="F41" s="81"/>
      <c r="G41" s="139" t="s">
        <v>49</v>
      </c>
      <c r="H41" s="140" t="s">
        <v>50</v>
      </c>
      <c r="I41" s="81"/>
      <c r="J41" s="141">
        <f>SUM(J32:J39)</f>
        <v>0</v>
      </c>
      <c r="K41" s="142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117</v>
      </c>
      <c r="L86" s="22"/>
    </row>
    <row r="87" s="2" customFormat="1" ht="16.5" customHeight="1">
      <c r="A87" s="38"/>
      <c r="B87" s="39"/>
      <c r="C87" s="38"/>
      <c r="D87" s="38"/>
      <c r="E87" s="129" t="s">
        <v>1048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771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D.3.8 - Přípojka elektro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 xml:space="preserve"> 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40.05" customHeight="1">
      <c r="A93" s="38"/>
      <c r="B93" s="39"/>
      <c r="C93" s="32" t="s">
        <v>24</v>
      </c>
      <c r="D93" s="38"/>
      <c r="E93" s="38"/>
      <c r="F93" s="27" t="str">
        <f>E17</f>
        <v>Obec Újezd, Domažlice</v>
      </c>
      <c r="G93" s="38"/>
      <c r="H93" s="38"/>
      <c r="I93" s="32" t="s">
        <v>30</v>
      </c>
      <c r="J93" s="36" t="str">
        <f>E23</f>
        <v>INGVAMA inženýrská a projektová spol. s r.o.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34</v>
      </c>
      <c r="J94" s="36" t="str">
        <f>E26</f>
        <v>Jitka Heřmanová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5" t="s">
        <v>120</v>
      </c>
      <c r="D96" s="137"/>
      <c r="E96" s="137"/>
      <c r="F96" s="137"/>
      <c r="G96" s="137"/>
      <c r="H96" s="137"/>
      <c r="I96" s="137"/>
      <c r="J96" s="146" t="s">
        <v>121</v>
      </c>
      <c r="K96" s="137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7" t="s">
        <v>122</v>
      </c>
      <c r="D98" s="38"/>
      <c r="E98" s="38"/>
      <c r="F98" s="38"/>
      <c r="G98" s="38"/>
      <c r="H98" s="38"/>
      <c r="I98" s="38"/>
      <c r="J98" s="96">
        <f>J125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123</v>
      </c>
    </row>
    <row r="99" s="9" customFormat="1" ht="24.96" customHeight="1">
      <c r="A99" s="9"/>
      <c r="B99" s="148"/>
      <c r="C99" s="9"/>
      <c r="D99" s="149" t="s">
        <v>774</v>
      </c>
      <c r="E99" s="150"/>
      <c r="F99" s="150"/>
      <c r="G99" s="150"/>
      <c r="H99" s="150"/>
      <c r="I99" s="150"/>
      <c r="J99" s="151">
        <f>J126</f>
        <v>0</v>
      </c>
      <c r="K99" s="9"/>
      <c r="L99" s="14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2"/>
      <c r="C100" s="10"/>
      <c r="D100" s="153" t="s">
        <v>775</v>
      </c>
      <c r="E100" s="154"/>
      <c r="F100" s="154"/>
      <c r="G100" s="154"/>
      <c r="H100" s="154"/>
      <c r="I100" s="154"/>
      <c r="J100" s="155">
        <f>J127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48"/>
      <c r="C101" s="9"/>
      <c r="D101" s="149" t="s">
        <v>776</v>
      </c>
      <c r="E101" s="150"/>
      <c r="F101" s="150"/>
      <c r="G101" s="150"/>
      <c r="H101" s="150"/>
      <c r="I101" s="150"/>
      <c r="J101" s="151">
        <f>J146</f>
        <v>0</v>
      </c>
      <c r="K101" s="9"/>
      <c r="L101" s="14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2"/>
      <c r="C102" s="10"/>
      <c r="D102" s="153" t="s">
        <v>777</v>
      </c>
      <c r="E102" s="154"/>
      <c r="F102" s="154"/>
      <c r="G102" s="154"/>
      <c r="H102" s="154"/>
      <c r="I102" s="154"/>
      <c r="J102" s="155">
        <f>J147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778</v>
      </c>
      <c r="E103" s="154"/>
      <c r="F103" s="154"/>
      <c r="G103" s="154"/>
      <c r="H103" s="154"/>
      <c r="I103" s="154"/>
      <c r="J103" s="155">
        <f>J150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38"/>
      <c r="D104" s="38"/>
      <c r="E104" s="38"/>
      <c r="F104" s="38"/>
      <c r="G104" s="38"/>
      <c r="H104" s="38"/>
      <c r="I104" s="38"/>
      <c r="J104" s="38"/>
      <c r="K104" s="38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0"/>
      <c r="C105" s="61"/>
      <c r="D105" s="61"/>
      <c r="E105" s="61"/>
      <c r="F105" s="61"/>
      <c r="G105" s="61"/>
      <c r="H105" s="61"/>
      <c r="I105" s="61"/>
      <c r="J105" s="61"/>
      <c r="K105" s="61"/>
      <c r="L105" s="55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133</v>
      </c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38"/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38"/>
      <c r="D113" s="38"/>
      <c r="E113" s="129" t="str">
        <f>E7</f>
        <v>Vodohospodářská infrastruktura v obci Petrovice</v>
      </c>
      <c r="F113" s="32"/>
      <c r="G113" s="32"/>
      <c r="H113" s="32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2"/>
      <c r="C114" s="32" t="s">
        <v>117</v>
      </c>
      <c r="L114" s="22"/>
    </row>
    <row r="115" s="2" customFormat="1" ht="16.5" customHeight="1">
      <c r="A115" s="38"/>
      <c r="B115" s="39"/>
      <c r="C115" s="38"/>
      <c r="D115" s="38"/>
      <c r="E115" s="129" t="s">
        <v>1048</v>
      </c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771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E11</f>
        <v>D.3.8 - Přípojka elektro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F14</f>
        <v xml:space="preserve"> </v>
      </c>
      <c r="G119" s="38"/>
      <c r="H119" s="38"/>
      <c r="I119" s="32" t="s">
        <v>22</v>
      </c>
      <c r="J119" s="69" t="str">
        <f>IF(J14="","",J14)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E17</f>
        <v>Obec Újezd, Domažlice</v>
      </c>
      <c r="G121" s="38"/>
      <c r="H121" s="38"/>
      <c r="I121" s="32" t="s">
        <v>30</v>
      </c>
      <c r="J121" s="36" t="str">
        <f>E23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IF(E20="","",E20)</f>
        <v>Vyplň údaj</v>
      </c>
      <c r="G122" s="38"/>
      <c r="H122" s="38"/>
      <c r="I122" s="32" t="s">
        <v>34</v>
      </c>
      <c r="J122" s="36" t="str">
        <f>E26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P126+P146</f>
        <v>0</v>
      </c>
      <c r="Q125" s="90"/>
      <c r="R125" s="163">
        <f>R126+R146</f>
        <v>0</v>
      </c>
      <c r="S125" s="90"/>
      <c r="T125" s="164">
        <f>T126+T146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BK126+BK146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288</v>
      </c>
      <c r="F126" s="168" t="s">
        <v>779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</f>
        <v>0</v>
      </c>
      <c r="Q126" s="172"/>
      <c r="R126" s="173">
        <f>R127</f>
        <v>0</v>
      </c>
      <c r="S126" s="172"/>
      <c r="T126" s="174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169</v>
      </c>
      <c r="AT126" s="175" t="s">
        <v>77</v>
      </c>
      <c r="AU126" s="175" t="s">
        <v>78</v>
      </c>
      <c r="AY126" s="167" t="s">
        <v>148</v>
      </c>
      <c r="BK126" s="176">
        <f>BK127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780</v>
      </c>
      <c r="F127" s="177" t="s">
        <v>781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SUM(P128:P145)</f>
        <v>0</v>
      </c>
      <c r="Q127" s="172"/>
      <c r="R127" s="173">
        <f>SUM(R128:R145)</f>
        <v>0</v>
      </c>
      <c r="S127" s="172"/>
      <c r="T127" s="174">
        <f>SUM(T128:T145)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169</v>
      </c>
      <c r="AT127" s="175" t="s">
        <v>77</v>
      </c>
      <c r="AU127" s="175" t="s">
        <v>85</v>
      </c>
      <c r="AY127" s="167" t="s">
        <v>148</v>
      </c>
      <c r="BK127" s="176">
        <f>SUM(BK128:BK145)</f>
        <v>0</v>
      </c>
    </row>
    <row r="128" s="2" customFormat="1" ht="33" customHeight="1">
      <c r="A128" s="38"/>
      <c r="B128" s="179"/>
      <c r="C128" s="180" t="s">
        <v>85</v>
      </c>
      <c r="D128" s="180" t="s">
        <v>150</v>
      </c>
      <c r="E128" s="181" t="s">
        <v>1285</v>
      </c>
      <c r="F128" s="182" t="s">
        <v>1286</v>
      </c>
      <c r="G128" s="183" t="s">
        <v>784</v>
      </c>
      <c r="H128" s="184">
        <v>1</v>
      </c>
      <c r="I128" s="185"/>
      <c r="J128" s="186">
        <f>ROUND(I128*H128,2)</f>
        <v>0</v>
      </c>
      <c r="K128" s="182" t="s">
        <v>1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514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514</v>
      </c>
      <c r="BM128" s="191" t="s">
        <v>1287</v>
      </c>
    </row>
    <row r="129" s="2" customFormat="1" ht="33" customHeight="1">
      <c r="A129" s="38"/>
      <c r="B129" s="179"/>
      <c r="C129" s="223" t="s">
        <v>87</v>
      </c>
      <c r="D129" s="223" t="s">
        <v>288</v>
      </c>
      <c r="E129" s="224" t="s">
        <v>1288</v>
      </c>
      <c r="F129" s="225" t="s">
        <v>1286</v>
      </c>
      <c r="G129" s="226" t="s">
        <v>786</v>
      </c>
      <c r="H129" s="227">
        <v>1</v>
      </c>
      <c r="I129" s="228"/>
      <c r="J129" s="229">
        <f>ROUND(I129*H129,2)</f>
        <v>0</v>
      </c>
      <c r="K129" s="225" t="s">
        <v>1</v>
      </c>
      <c r="L129" s="230"/>
      <c r="M129" s="231" t="s">
        <v>1</v>
      </c>
      <c r="N129" s="232" t="s">
        <v>43</v>
      </c>
      <c r="O129" s="77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1" t="s">
        <v>199</v>
      </c>
      <c r="AT129" s="191" t="s">
        <v>288</v>
      </c>
      <c r="AU129" s="191" t="s">
        <v>87</v>
      </c>
      <c r="AY129" s="19" t="s">
        <v>148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85</v>
      </c>
      <c r="BK129" s="192">
        <f>ROUND(I129*H129,2)</f>
        <v>0</v>
      </c>
      <c r="BL129" s="19" t="s">
        <v>155</v>
      </c>
      <c r="BM129" s="191" t="s">
        <v>315</v>
      </c>
    </row>
    <row r="130" s="2" customFormat="1" ht="16.5" customHeight="1">
      <c r="A130" s="38"/>
      <c r="B130" s="179"/>
      <c r="C130" s="180" t="s">
        <v>169</v>
      </c>
      <c r="D130" s="180" t="s">
        <v>150</v>
      </c>
      <c r="E130" s="181" t="s">
        <v>1289</v>
      </c>
      <c r="F130" s="182" t="s">
        <v>1290</v>
      </c>
      <c r="G130" s="183" t="s">
        <v>784</v>
      </c>
      <c r="H130" s="184">
        <v>1</v>
      </c>
      <c r="I130" s="185"/>
      <c r="J130" s="186">
        <f>ROUND(I130*H130,2)</f>
        <v>0</v>
      </c>
      <c r="K130" s="182" t="s">
        <v>1</v>
      </c>
      <c r="L130" s="39"/>
      <c r="M130" s="187" t="s">
        <v>1</v>
      </c>
      <c r="N130" s="188" t="s">
        <v>43</v>
      </c>
      <c r="O130" s="77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191" t="s">
        <v>155</v>
      </c>
      <c r="AT130" s="191" t="s">
        <v>150</v>
      </c>
      <c r="AU130" s="191" t="s">
        <v>87</v>
      </c>
      <c r="AY130" s="19" t="s">
        <v>148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85</v>
      </c>
      <c r="BK130" s="192">
        <f>ROUND(I130*H130,2)</f>
        <v>0</v>
      </c>
      <c r="BL130" s="19" t="s">
        <v>155</v>
      </c>
      <c r="BM130" s="191" t="s">
        <v>155</v>
      </c>
    </row>
    <row r="131" s="2" customFormat="1" ht="16.5" customHeight="1">
      <c r="A131" s="38"/>
      <c r="B131" s="179"/>
      <c r="C131" s="223" t="s">
        <v>155</v>
      </c>
      <c r="D131" s="223" t="s">
        <v>288</v>
      </c>
      <c r="E131" s="224" t="s">
        <v>1291</v>
      </c>
      <c r="F131" s="225" t="s">
        <v>1290</v>
      </c>
      <c r="G131" s="226" t="s">
        <v>786</v>
      </c>
      <c r="H131" s="227">
        <v>1</v>
      </c>
      <c r="I131" s="228"/>
      <c r="J131" s="229">
        <f>ROUND(I131*H131,2)</f>
        <v>0</v>
      </c>
      <c r="K131" s="225" t="s">
        <v>1</v>
      </c>
      <c r="L131" s="230"/>
      <c r="M131" s="231" t="s">
        <v>1</v>
      </c>
      <c r="N131" s="232" t="s">
        <v>43</v>
      </c>
      <c r="O131" s="77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1" t="s">
        <v>199</v>
      </c>
      <c r="AT131" s="191" t="s">
        <v>288</v>
      </c>
      <c r="AU131" s="191" t="s">
        <v>87</v>
      </c>
      <c r="AY131" s="19" t="s">
        <v>148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85</v>
      </c>
      <c r="BK131" s="192">
        <f>ROUND(I131*H131,2)</f>
        <v>0</v>
      </c>
      <c r="BL131" s="19" t="s">
        <v>155</v>
      </c>
      <c r="BM131" s="191" t="s">
        <v>326</v>
      </c>
    </row>
    <row r="132" s="2" customFormat="1" ht="16.5" customHeight="1">
      <c r="A132" s="38"/>
      <c r="B132" s="179"/>
      <c r="C132" s="180" t="s">
        <v>180</v>
      </c>
      <c r="D132" s="180" t="s">
        <v>150</v>
      </c>
      <c r="E132" s="181" t="s">
        <v>1292</v>
      </c>
      <c r="F132" s="182" t="s">
        <v>1293</v>
      </c>
      <c r="G132" s="183" t="s">
        <v>183</v>
      </c>
      <c r="H132" s="184">
        <v>10</v>
      </c>
      <c r="I132" s="185"/>
      <c r="J132" s="186">
        <f>ROUND(I132*H132,2)</f>
        <v>0</v>
      </c>
      <c r="K132" s="182" t="s">
        <v>1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189</v>
      </c>
    </row>
    <row r="133" s="2" customFormat="1" ht="16.5" customHeight="1">
      <c r="A133" s="38"/>
      <c r="B133" s="179"/>
      <c r="C133" s="223" t="s">
        <v>189</v>
      </c>
      <c r="D133" s="223" t="s">
        <v>288</v>
      </c>
      <c r="E133" s="224" t="s">
        <v>1294</v>
      </c>
      <c r="F133" s="225" t="s">
        <v>1293</v>
      </c>
      <c r="G133" s="226" t="s">
        <v>288</v>
      </c>
      <c r="H133" s="227">
        <v>10</v>
      </c>
      <c r="I133" s="228"/>
      <c r="J133" s="229">
        <f>ROUND(I133*H133,2)</f>
        <v>0</v>
      </c>
      <c r="K133" s="225" t="s">
        <v>1</v>
      </c>
      <c r="L133" s="230"/>
      <c r="M133" s="231" t="s">
        <v>1</v>
      </c>
      <c r="N133" s="232" t="s">
        <v>43</v>
      </c>
      <c r="O133" s="77"/>
      <c r="P133" s="189">
        <f>O133*H133</f>
        <v>0</v>
      </c>
      <c r="Q133" s="189">
        <v>0</v>
      </c>
      <c r="R133" s="189">
        <f>Q133*H133</f>
        <v>0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199</v>
      </c>
      <c r="AT133" s="191" t="s">
        <v>288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155</v>
      </c>
      <c r="BM133" s="191" t="s">
        <v>336</v>
      </c>
    </row>
    <row r="134" s="2" customFormat="1" ht="16.5" customHeight="1">
      <c r="A134" s="38"/>
      <c r="B134" s="179"/>
      <c r="C134" s="180" t="s">
        <v>194</v>
      </c>
      <c r="D134" s="180" t="s">
        <v>150</v>
      </c>
      <c r="E134" s="181" t="s">
        <v>1295</v>
      </c>
      <c r="F134" s="182" t="s">
        <v>1296</v>
      </c>
      <c r="G134" s="183" t="s">
        <v>183</v>
      </c>
      <c r="H134" s="184">
        <v>3</v>
      </c>
      <c r="I134" s="185"/>
      <c r="J134" s="186">
        <f>ROUND(I134*H134,2)</f>
        <v>0</v>
      </c>
      <c r="K134" s="182" t="s">
        <v>1</v>
      </c>
      <c r="L134" s="39"/>
      <c r="M134" s="187" t="s">
        <v>1</v>
      </c>
      <c r="N134" s="188" t="s">
        <v>43</v>
      </c>
      <c r="O134" s="77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1" t="s">
        <v>155</v>
      </c>
      <c r="AT134" s="191" t="s">
        <v>150</v>
      </c>
      <c r="AU134" s="191" t="s">
        <v>87</v>
      </c>
      <c r="AY134" s="19" t="s">
        <v>148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85</v>
      </c>
      <c r="BK134" s="192">
        <f>ROUND(I134*H134,2)</f>
        <v>0</v>
      </c>
      <c r="BL134" s="19" t="s">
        <v>155</v>
      </c>
      <c r="BM134" s="191" t="s">
        <v>199</v>
      </c>
    </row>
    <row r="135" s="2" customFormat="1" ht="16.5" customHeight="1">
      <c r="A135" s="38"/>
      <c r="B135" s="179"/>
      <c r="C135" s="223" t="s">
        <v>199</v>
      </c>
      <c r="D135" s="223" t="s">
        <v>288</v>
      </c>
      <c r="E135" s="224" t="s">
        <v>1297</v>
      </c>
      <c r="F135" s="225" t="s">
        <v>1296</v>
      </c>
      <c r="G135" s="226" t="s">
        <v>288</v>
      </c>
      <c r="H135" s="227">
        <v>3</v>
      </c>
      <c r="I135" s="228"/>
      <c r="J135" s="229">
        <f>ROUND(I135*H135,2)</f>
        <v>0</v>
      </c>
      <c r="K135" s="225" t="s">
        <v>1</v>
      </c>
      <c r="L135" s="230"/>
      <c r="M135" s="231" t="s">
        <v>1</v>
      </c>
      <c r="N135" s="232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199</v>
      </c>
      <c r="AT135" s="191" t="s">
        <v>288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350</v>
      </c>
    </row>
    <row r="136" s="2" customFormat="1" ht="16.5" customHeight="1">
      <c r="A136" s="38"/>
      <c r="B136" s="179"/>
      <c r="C136" s="180" t="s">
        <v>204</v>
      </c>
      <c r="D136" s="180" t="s">
        <v>150</v>
      </c>
      <c r="E136" s="181" t="s">
        <v>813</v>
      </c>
      <c r="F136" s="182" t="s">
        <v>814</v>
      </c>
      <c r="G136" s="183" t="s">
        <v>183</v>
      </c>
      <c r="H136" s="184">
        <v>7</v>
      </c>
      <c r="I136" s="185"/>
      <c r="J136" s="186">
        <f>ROUND(I136*H136,2)</f>
        <v>0</v>
      </c>
      <c r="K136" s="182" t="s">
        <v>1</v>
      </c>
      <c r="L136" s="39"/>
      <c r="M136" s="187" t="s">
        <v>1</v>
      </c>
      <c r="N136" s="188" t="s">
        <v>43</v>
      </c>
      <c r="O136" s="77"/>
      <c r="P136" s="189">
        <f>O136*H136</f>
        <v>0</v>
      </c>
      <c r="Q136" s="189">
        <v>0</v>
      </c>
      <c r="R136" s="189">
        <f>Q136*H136</f>
        <v>0</v>
      </c>
      <c r="S136" s="189">
        <v>0</v>
      </c>
      <c r="T136" s="19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1" t="s">
        <v>155</v>
      </c>
      <c r="AT136" s="191" t="s">
        <v>150</v>
      </c>
      <c r="AU136" s="191" t="s">
        <v>87</v>
      </c>
      <c r="AY136" s="19" t="s">
        <v>148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9" t="s">
        <v>85</v>
      </c>
      <c r="BK136" s="192">
        <f>ROUND(I136*H136,2)</f>
        <v>0</v>
      </c>
      <c r="BL136" s="19" t="s">
        <v>155</v>
      </c>
      <c r="BM136" s="191" t="s">
        <v>212</v>
      </c>
    </row>
    <row r="137" s="2" customFormat="1" ht="16.5" customHeight="1">
      <c r="A137" s="38"/>
      <c r="B137" s="179"/>
      <c r="C137" s="223" t="s">
        <v>212</v>
      </c>
      <c r="D137" s="223" t="s">
        <v>288</v>
      </c>
      <c r="E137" s="224" t="s">
        <v>815</v>
      </c>
      <c r="F137" s="225" t="s">
        <v>814</v>
      </c>
      <c r="G137" s="226" t="s">
        <v>288</v>
      </c>
      <c r="H137" s="227">
        <v>7</v>
      </c>
      <c r="I137" s="228"/>
      <c r="J137" s="229">
        <f>ROUND(I137*H137,2)</f>
        <v>0</v>
      </c>
      <c r="K137" s="225" t="s">
        <v>1</v>
      </c>
      <c r="L137" s="230"/>
      <c r="M137" s="231" t="s">
        <v>1</v>
      </c>
      <c r="N137" s="232" t="s">
        <v>43</v>
      </c>
      <c r="O137" s="77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199</v>
      </c>
      <c r="AT137" s="191" t="s">
        <v>288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358</v>
      </c>
    </row>
    <row r="138" s="2" customFormat="1" ht="16.5" customHeight="1">
      <c r="A138" s="38"/>
      <c r="B138" s="179"/>
      <c r="C138" s="180" t="s">
        <v>225</v>
      </c>
      <c r="D138" s="180" t="s">
        <v>150</v>
      </c>
      <c r="E138" s="181" t="s">
        <v>816</v>
      </c>
      <c r="F138" s="182" t="s">
        <v>817</v>
      </c>
      <c r="G138" s="183" t="s">
        <v>818</v>
      </c>
      <c r="H138" s="184">
        <v>0.01</v>
      </c>
      <c r="I138" s="185"/>
      <c r="J138" s="186">
        <f>ROUND(I138*H138,2)</f>
        <v>0</v>
      </c>
      <c r="K138" s="182" t="s">
        <v>1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155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155</v>
      </c>
      <c r="BM138" s="191" t="s">
        <v>8</v>
      </c>
    </row>
    <row r="139" s="2" customFormat="1" ht="16.5" customHeight="1">
      <c r="A139" s="38"/>
      <c r="B139" s="179"/>
      <c r="C139" s="180" t="s">
        <v>8</v>
      </c>
      <c r="D139" s="180" t="s">
        <v>150</v>
      </c>
      <c r="E139" s="181" t="s">
        <v>819</v>
      </c>
      <c r="F139" s="182" t="s">
        <v>1298</v>
      </c>
      <c r="G139" s="183" t="s">
        <v>183</v>
      </c>
      <c r="H139" s="184">
        <v>5</v>
      </c>
      <c r="I139" s="185"/>
      <c r="J139" s="186">
        <f>ROUND(I139*H139,2)</f>
        <v>0</v>
      </c>
      <c r="K139" s="182" t="s">
        <v>1</v>
      </c>
      <c r="L139" s="39"/>
      <c r="M139" s="187" t="s">
        <v>1</v>
      </c>
      <c r="N139" s="188" t="s">
        <v>43</v>
      </c>
      <c r="O139" s="77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1" t="s">
        <v>155</v>
      </c>
      <c r="AT139" s="191" t="s">
        <v>150</v>
      </c>
      <c r="AU139" s="191" t="s">
        <v>87</v>
      </c>
      <c r="AY139" s="19" t="s">
        <v>148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85</v>
      </c>
      <c r="BK139" s="192">
        <f>ROUND(I139*H139,2)</f>
        <v>0</v>
      </c>
      <c r="BL139" s="19" t="s">
        <v>155</v>
      </c>
      <c r="BM139" s="191" t="s">
        <v>241</v>
      </c>
    </row>
    <row r="140" s="2" customFormat="1" ht="16.5" customHeight="1">
      <c r="A140" s="38"/>
      <c r="B140" s="179"/>
      <c r="C140" s="223" t="s">
        <v>234</v>
      </c>
      <c r="D140" s="223" t="s">
        <v>288</v>
      </c>
      <c r="E140" s="224" t="s">
        <v>1299</v>
      </c>
      <c r="F140" s="225" t="s">
        <v>1300</v>
      </c>
      <c r="G140" s="226" t="s">
        <v>215</v>
      </c>
      <c r="H140" s="227">
        <v>0.40000000000000002</v>
      </c>
      <c r="I140" s="228"/>
      <c r="J140" s="229">
        <f>ROUND(I140*H140,2)</f>
        <v>0</v>
      </c>
      <c r="K140" s="225" t="s">
        <v>1</v>
      </c>
      <c r="L140" s="230"/>
      <c r="M140" s="231" t="s">
        <v>1</v>
      </c>
      <c r="N140" s="232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199</v>
      </c>
      <c r="AT140" s="191" t="s">
        <v>288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155</v>
      </c>
      <c r="BM140" s="191" t="s">
        <v>367</v>
      </c>
    </row>
    <row r="141" s="2" customFormat="1" ht="16.5" customHeight="1">
      <c r="A141" s="38"/>
      <c r="B141" s="179"/>
      <c r="C141" s="180" t="s">
        <v>241</v>
      </c>
      <c r="D141" s="180" t="s">
        <v>150</v>
      </c>
      <c r="E141" s="181" t="s">
        <v>821</v>
      </c>
      <c r="F141" s="182" t="s">
        <v>822</v>
      </c>
      <c r="G141" s="183" t="s">
        <v>183</v>
      </c>
      <c r="H141" s="184">
        <v>5</v>
      </c>
      <c r="I141" s="185"/>
      <c r="J141" s="186">
        <f>ROUND(I141*H141,2)</f>
        <v>0</v>
      </c>
      <c r="K141" s="182" t="s">
        <v>1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252</v>
      </c>
    </row>
    <row r="142" s="2" customFormat="1" ht="16.5" customHeight="1">
      <c r="A142" s="38"/>
      <c r="B142" s="179"/>
      <c r="C142" s="180" t="s">
        <v>247</v>
      </c>
      <c r="D142" s="180" t="s">
        <v>150</v>
      </c>
      <c r="E142" s="181" t="s">
        <v>823</v>
      </c>
      <c r="F142" s="182" t="s">
        <v>1301</v>
      </c>
      <c r="G142" s="183" t="s">
        <v>183</v>
      </c>
      <c r="H142" s="184">
        <v>5</v>
      </c>
      <c r="I142" s="185"/>
      <c r="J142" s="186">
        <f>ROUND(I142*H142,2)</f>
        <v>0</v>
      </c>
      <c r="K142" s="182" t="s">
        <v>1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155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155</v>
      </c>
      <c r="BM142" s="191" t="s">
        <v>265</v>
      </c>
    </row>
    <row r="143" s="2" customFormat="1" ht="16.5" customHeight="1">
      <c r="A143" s="38"/>
      <c r="B143" s="179"/>
      <c r="C143" s="180" t="s">
        <v>252</v>
      </c>
      <c r="D143" s="180" t="s">
        <v>150</v>
      </c>
      <c r="E143" s="181" t="s">
        <v>825</v>
      </c>
      <c r="F143" s="182" t="s">
        <v>826</v>
      </c>
      <c r="G143" s="183" t="s">
        <v>153</v>
      </c>
      <c r="H143" s="184">
        <v>2</v>
      </c>
      <c r="I143" s="185"/>
      <c r="J143" s="186">
        <f>ROUND(I143*H143,2)</f>
        <v>0</v>
      </c>
      <c r="K143" s="182" t="s">
        <v>1</v>
      </c>
      <c r="L143" s="39"/>
      <c r="M143" s="187" t="s">
        <v>1</v>
      </c>
      <c r="N143" s="188" t="s">
        <v>43</v>
      </c>
      <c r="O143" s="77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1" t="s">
        <v>155</v>
      </c>
      <c r="AT143" s="191" t="s">
        <v>150</v>
      </c>
      <c r="AU143" s="191" t="s">
        <v>87</v>
      </c>
      <c r="AY143" s="19" t="s">
        <v>148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85</v>
      </c>
      <c r="BK143" s="192">
        <f>ROUND(I143*H143,2)</f>
        <v>0</v>
      </c>
      <c r="BL143" s="19" t="s">
        <v>155</v>
      </c>
      <c r="BM143" s="191" t="s">
        <v>277</v>
      </c>
    </row>
    <row r="144" s="2" customFormat="1" ht="16.5" customHeight="1">
      <c r="A144" s="38"/>
      <c r="B144" s="179"/>
      <c r="C144" s="180" t="s">
        <v>257</v>
      </c>
      <c r="D144" s="180" t="s">
        <v>150</v>
      </c>
      <c r="E144" s="181" t="s">
        <v>833</v>
      </c>
      <c r="F144" s="182" t="s">
        <v>834</v>
      </c>
      <c r="G144" s="183" t="s">
        <v>835</v>
      </c>
      <c r="H144" s="184">
        <v>1</v>
      </c>
      <c r="I144" s="185"/>
      <c r="J144" s="186">
        <f>ROUND(I144*H144,2)</f>
        <v>0</v>
      </c>
      <c r="K144" s="182" t="s">
        <v>1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155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155</v>
      </c>
      <c r="BM144" s="191" t="s">
        <v>293</v>
      </c>
    </row>
    <row r="145" s="2" customFormat="1" ht="21.75" customHeight="1">
      <c r="A145" s="38"/>
      <c r="B145" s="179"/>
      <c r="C145" s="180" t="s">
        <v>265</v>
      </c>
      <c r="D145" s="180" t="s">
        <v>150</v>
      </c>
      <c r="E145" s="181" t="s">
        <v>1302</v>
      </c>
      <c r="F145" s="182" t="s">
        <v>1303</v>
      </c>
      <c r="G145" s="183" t="s">
        <v>1304</v>
      </c>
      <c r="H145" s="184">
        <v>2</v>
      </c>
      <c r="I145" s="185"/>
      <c r="J145" s="186">
        <f>ROUND(I145*H145,2)</f>
        <v>0</v>
      </c>
      <c r="K145" s="182" t="s">
        <v>1</v>
      </c>
      <c r="L145" s="39"/>
      <c r="M145" s="187" t="s">
        <v>1</v>
      </c>
      <c r="N145" s="188" t="s">
        <v>43</v>
      </c>
      <c r="O145" s="77"/>
      <c r="P145" s="189">
        <f>O145*H145</f>
        <v>0</v>
      </c>
      <c r="Q145" s="189">
        <v>0</v>
      </c>
      <c r="R145" s="189">
        <f>Q145*H145</f>
        <v>0</v>
      </c>
      <c r="S145" s="189">
        <v>0</v>
      </c>
      <c r="T145" s="19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1" t="s">
        <v>155</v>
      </c>
      <c r="AT145" s="191" t="s">
        <v>150</v>
      </c>
      <c r="AU145" s="191" t="s">
        <v>87</v>
      </c>
      <c r="AY145" s="19" t="s">
        <v>148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85</v>
      </c>
      <c r="BK145" s="192">
        <f>ROUND(I145*H145,2)</f>
        <v>0</v>
      </c>
      <c r="BL145" s="19" t="s">
        <v>155</v>
      </c>
      <c r="BM145" s="191" t="s">
        <v>305</v>
      </c>
    </row>
    <row r="146" s="12" customFormat="1" ht="25.92" customHeight="1">
      <c r="A146" s="12"/>
      <c r="B146" s="166"/>
      <c r="C146" s="12"/>
      <c r="D146" s="167" t="s">
        <v>77</v>
      </c>
      <c r="E146" s="168" t="s">
        <v>112</v>
      </c>
      <c r="F146" s="168" t="s">
        <v>836</v>
      </c>
      <c r="G146" s="12"/>
      <c r="H146" s="12"/>
      <c r="I146" s="169"/>
      <c r="J146" s="170">
        <f>BK146</f>
        <v>0</v>
      </c>
      <c r="K146" s="12"/>
      <c r="L146" s="166"/>
      <c r="M146" s="171"/>
      <c r="N146" s="172"/>
      <c r="O146" s="172"/>
      <c r="P146" s="173">
        <f>P147+P150</f>
        <v>0</v>
      </c>
      <c r="Q146" s="172"/>
      <c r="R146" s="173">
        <f>R147+R150</f>
        <v>0</v>
      </c>
      <c r="S146" s="172"/>
      <c r="T146" s="174">
        <f>T147+T150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67" t="s">
        <v>180</v>
      </c>
      <c r="AT146" s="175" t="s">
        <v>77</v>
      </c>
      <c r="AU146" s="175" t="s">
        <v>78</v>
      </c>
      <c r="AY146" s="167" t="s">
        <v>148</v>
      </c>
      <c r="BK146" s="176">
        <f>BK147+BK150</f>
        <v>0</v>
      </c>
    </row>
    <row r="147" s="12" customFormat="1" ht="22.8" customHeight="1">
      <c r="A147" s="12"/>
      <c r="B147" s="166"/>
      <c r="C147" s="12"/>
      <c r="D147" s="167" t="s">
        <v>77</v>
      </c>
      <c r="E147" s="177" t="s">
        <v>837</v>
      </c>
      <c r="F147" s="177" t="s">
        <v>838</v>
      </c>
      <c r="G147" s="12"/>
      <c r="H147" s="12"/>
      <c r="I147" s="169"/>
      <c r="J147" s="178">
        <f>BK147</f>
        <v>0</v>
      </c>
      <c r="K147" s="12"/>
      <c r="L147" s="166"/>
      <c r="M147" s="171"/>
      <c r="N147" s="172"/>
      <c r="O147" s="172"/>
      <c r="P147" s="173">
        <f>SUM(P148:P149)</f>
        <v>0</v>
      </c>
      <c r="Q147" s="172"/>
      <c r="R147" s="173">
        <f>SUM(R148:R149)</f>
        <v>0</v>
      </c>
      <c r="S147" s="172"/>
      <c r="T147" s="174">
        <f>SUM(T148:T149)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67" t="s">
        <v>180</v>
      </c>
      <c r="AT147" s="175" t="s">
        <v>77</v>
      </c>
      <c r="AU147" s="175" t="s">
        <v>85</v>
      </c>
      <c r="AY147" s="167" t="s">
        <v>148</v>
      </c>
      <c r="BK147" s="176">
        <f>SUM(BK148:BK149)</f>
        <v>0</v>
      </c>
    </row>
    <row r="148" s="2" customFormat="1" ht="16.5" customHeight="1">
      <c r="A148" s="38"/>
      <c r="B148" s="179"/>
      <c r="C148" s="180" t="s">
        <v>270</v>
      </c>
      <c r="D148" s="180" t="s">
        <v>150</v>
      </c>
      <c r="E148" s="181" t="s">
        <v>839</v>
      </c>
      <c r="F148" s="182" t="s">
        <v>838</v>
      </c>
      <c r="G148" s="183" t="s">
        <v>840</v>
      </c>
      <c r="H148" s="184">
        <v>1</v>
      </c>
      <c r="I148" s="185"/>
      <c r="J148" s="186">
        <f>ROUND(I148*H148,2)</f>
        <v>0</v>
      </c>
      <c r="K148" s="182" t="s">
        <v>154</v>
      </c>
      <c r="L148" s="39"/>
      <c r="M148" s="187" t="s">
        <v>1</v>
      </c>
      <c r="N148" s="188" t="s">
        <v>43</v>
      </c>
      <c r="O148" s="77"/>
      <c r="P148" s="189">
        <f>O148*H148</f>
        <v>0</v>
      </c>
      <c r="Q148" s="189">
        <v>0</v>
      </c>
      <c r="R148" s="189">
        <f>Q148*H148</f>
        <v>0</v>
      </c>
      <c r="S148" s="189">
        <v>0</v>
      </c>
      <c r="T148" s="190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1" t="s">
        <v>841</v>
      </c>
      <c r="AT148" s="191" t="s">
        <v>150</v>
      </c>
      <c r="AU148" s="191" t="s">
        <v>87</v>
      </c>
      <c r="AY148" s="19" t="s">
        <v>148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85</v>
      </c>
      <c r="BK148" s="192">
        <f>ROUND(I148*H148,2)</f>
        <v>0</v>
      </c>
      <c r="BL148" s="19" t="s">
        <v>841</v>
      </c>
      <c r="BM148" s="191" t="s">
        <v>1305</v>
      </c>
    </row>
    <row r="149" s="2" customFormat="1">
      <c r="A149" s="38"/>
      <c r="B149" s="39"/>
      <c r="C149" s="38"/>
      <c r="D149" s="193" t="s">
        <v>157</v>
      </c>
      <c r="E149" s="38"/>
      <c r="F149" s="194" t="s">
        <v>843</v>
      </c>
      <c r="G149" s="38"/>
      <c r="H149" s="38"/>
      <c r="I149" s="195"/>
      <c r="J149" s="38"/>
      <c r="K149" s="38"/>
      <c r="L149" s="39"/>
      <c r="M149" s="196"/>
      <c r="N149" s="197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157</v>
      </c>
      <c r="AU149" s="19" t="s">
        <v>87</v>
      </c>
    </row>
    <row r="150" s="12" customFormat="1" ht="22.8" customHeight="1">
      <c r="A150" s="12"/>
      <c r="B150" s="166"/>
      <c r="C150" s="12"/>
      <c r="D150" s="167" t="s">
        <v>77</v>
      </c>
      <c r="E150" s="177" t="s">
        <v>844</v>
      </c>
      <c r="F150" s="177" t="s">
        <v>845</v>
      </c>
      <c r="G150" s="12"/>
      <c r="H150" s="12"/>
      <c r="I150" s="169"/>
      <c r="J150" s="178">
        <f>BK150</f>
        <v>0</v>
      </c>
      <c r="K150" s="12"/>
      <c r="L150" s="166"/>
      <c r="M150" s="171"/>
      <c r="N150" s="172"/>
      <c r="O150" s="172"/>
      <c r="P150" s="173">
        <f>SUM(P151:P155)</f>
        <v>0</v>
      </c>
      <c r="Q150" s="172"/>
      <c r="R150" s="173">
        <f>SUM(R151:R155)</f>
        <v>0</v>
      </c>
      <c r="S150" s="172"/>
      <c r="T150" s="174">
        <f>SUM(T151:T155)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67" t="s">
        <v>180</v>
      </c>
      <c r="AT150" s="175" t="s">
        <v>77</v>
      </c>
      <c r="AU150" s="175" t="s">
        <v>85</v>
      </c>
      <c r="AY150" s="167" t="s">
        <v>148</v>
      </c>
      <c r="BK150" s="176">
        <f>SUM(BK151:BK155)</f>
        <v>0</v>
      </c>
    </row>
    <row r="151" s="2" customFormat="1" ht="16.5" customHeight="1">
      <c r="A151" s="38"/>
      <c r="B151" s="179"/>
      <c r="C151" s="180" t="s">
        <v>277</v>
      </c>
      <c r="D151" s="180" t="s">
        <v>150</v>
      </c>
      <c r="E151" s="181" t="s">
        <v>846</v>
      </c>
      <c r="F151" s="182" t="s">
        <v>847</v>
      </c>
      <c r="G151" s="183" t="s">
        <v>840</v>
      </c>
      <c r="H151" s="184">
        <v>1</v>
      </c>
      <c r="I151" s="185"/>
      <c r="J151" s="186">
        <f>ROUND(I151*H151,2)</f>
        <v>0</v>
      </c>
      <c r="K151" s="182" t="s">
        <v>154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841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841</v>
      </c>
      <c r="BM151" s="191" t="s">
        <v>1306</v>
      </c>
    </row>
    <row r="152" s="2" customFormat="1">
      <c r="A152" s="38"/>
      <c r="B152" s="39"/>
      <c r="C152" s="38"/>
      <c r="D152" s="193" t="s">
        <v>157</v>
      </c>
      <c r="E152" s="38"/>
      <c r="F152" s="194" t="s">
        <v>849</v>
      </c>
      <c r="G152" s="38"/>
      <c r="H152" s="38"/>
      <c r="I152" s="195"/>
      <c r="J152" s="38"/>
      <c r="K152" s="38"/>
      <c r="L152" s="39"/>
      <c r="M152" s="196"/>
      <c r="N152" s="197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157</v>
      </c>
      <c r="AU152" s="19" t="s">
        <v>87</v>
      </c>
    </row>
    <row r="153" s="2" customFormat="1" ht="24.15" customHeight="1">
      <c r="A153" s="38"/>
      <c r="B153" s="179"/>
      <c r="C153" s="180" t="s">
        <v>7</v>
      </c>
      <c r="D153" s="180" t="s">
        <v>150</v>
      </c>
      <c r="E153" s="181" t="s">
        <v>850</v>
      </c>
      <c r="F153" s="182" t="s">
        <v>851</v>
      </c>
      <c r="G153" s="183" t="s">
        <v>840</v>
      </c>
      <c r="H153" s="184">
        <v>1</v>
      </c>
      <c r="I153" s="185"/>
      <c r="J153" s="186">
        <f>ROUND(I153*H153,2)</f>
        <v>0</v>
      </c>
      <c r="K153" s="182" t="s">
        <v>1</v>
      </c>
      <c r="L153" s="39"/>
      <c r="M153" s="187" t="s">
        <v>1</v>
      </c>
      <c r="N153" s="188" t="s">
        <v>43</v>
      </c>
      <c r="O153" s="77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1" t="s">
        <v>841</v>
      </c>
      <c r="AT153" s="191" t="s">
        <v>150</v>
      </c>
      <c r="AU153" s="191" t="s">
        <v>87</v>
      </c>
      <c r="AY153" s="19" t="s">
        <v>148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85</v>
      </c>
      <c r="BK153" s="192">
        <f>ROUND(I153*H153,2)</f>
        <v>0</v>
      </c>
      <c r="BL153" s="19" t="s">
        <v>841</v>
      </c>
      <c r="BM153" s="191" t="s">
        <v>1307</v>
      </c>
    </row>
    <row r="154" s="2" customFormat="1" ht="16.5" customHeight="1">
      <c r="A154" s="38"/>
      <c r="B154" s="179"/>
      <c r="C154" s="180" t="s">
        <v>293</v>
      </c>
      <c r="D154" s="180" t="s">
        <v>150</v>
      </c>
      <c r="E154" s="181" t="s">
        <v>853</v>
      </c>
      <c r="F154" s="182" t="s">
        <v>854</v>
      </c>
      <c r="G154" s="183" t="s">
        <v>840</v>
      </c>
      <c r="H154" s="184">
        <v>1</v>
      </c>
      <c r="I154" s="185"/>
      <c r="J154" s="186">
        <f>ROUND(I154*H154,2)</f>
        <v>0</v>
      </c>
      <c r="K154" s="182" t="s">
        <v>1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841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841</v>
      </c>
      <c r="BM154" s="191" t="s">
        <v>1308</v>
      </c>
    </row>
    <row r="155" s="2" customFormat="1" ht="16.5" customHeight="1">
      <c r="A155" s="38"/>
      <c r="B155" s="179"/>
      <c r="C155" s="180" t="s">
        <v>300</v>
      </c>
      <c r="D155" s="180" t="s">
        <v>150</v>
      </c>
      <c r="E155" s="181" t="s">
        <v>856</v>
      </c>
      <c r="F155" s="182" t="s">
        <v>857</v>
      </c>
      <c r="G155" s="183" t="s">
        <v>840</v>
      </c>
      <c r="H155" s="184">
        <v>1</v>
      </c>
      <c r="I155" s="185"/>
      <c r="J155" s="186">
        <f>ROUND(I155*H155,2)</f>
        <v>0</v>
      </c>
      <c r="K155" s="182" t="s">
        <v>1</v>
      </c>
      <c r="L155" s="39"/>
      <c r="M155" s="237" t="s">
        <v>1</v>
      </c>
      <c r="N155" s="238" t="s">
        <v>43</v>
      </c>
      <c r="O155" s="235"/>
      <c r="P155" s="239">
        <f>O155*H155</f>
        <v>0</v>
      </c>
      <c r="Q155" s="239">
        <v>0</v>
      </c>
      <c r="R155" s="239">
        <f>Q155*H155</f>
        <v>0</v>
      </c>
      <c r="S155" s="239">
        <v>0</v>
      </c>
      <c r="T155" s="24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841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841</v>
      </c>
      <c r="BM155" s="191" t="s">
        <v>1309</v>
      </c>
    </row>
    <row r="156" s="2" customFormat="1" ht="6.96" customHeight="1">
      <c r="A156" s="38"/>
      <c r="B156" s="60"/>
      <c r="C156" s="61"/>
      <c r="D156" s="61"/>
      <c r="E156" s="61"/>
      <c r="F156" s="61"/>
      <c r="G156" s="61"/>
      <c r="H156" s="61"/>
      <c r="I156" s="61"/>
      <c r="J156" s="61"/>
      <c r="K156" s="61"/>
      <c r="L156" s="39"/>
      <c r="M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</sheetData>
  <autoFilter ref="C124:K15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hyperlinks>
    <hyperlink ref="F149" r:id="rId1" display="https://podminky.urs.cz/item/CS_URS_2025_02/030001000"/>
    <hyperlink ref="F152" r:id="rId2" display="https://podminky.urs.cz/item/CS_URS_2025_02/094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1310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ROUND(J122,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ROUND((SUM(BE122:BE330)),  2)</f>
        <v>0</v>
      </c>
      <c r="G33" s="38"/>
      <c r="H33" s="38"/>
      <c r="I33" s="136">
        <v>0.20999999999999999</v>
      </c>
      <c r="J33" s="135">
        <f>ROUND(((SUM(BE122:BE330))*I33),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ROUND((SUM(BF122:BF330)),  2)</f>
        <v>0</v>
      </c>
      <c r="G34" s="38"/>
      <c r="H34" s="38"/>
      <c r="I34" s="136">
        <v>0.12</v>
      </c>
      <c r="J34" s="135">
        <f>ROUND(((SUM(BF122:BF330))*I34),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ROUND((SUM(BG122:BG330)),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ROUND((SUM(BH122:BH330)),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ROUND((SUM(BI122:BI330)),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D.4 - Výtlak kanalizace do k.ú. Domažlice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J122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J123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J124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126</v>
      </c>
      <c r="E99" s="154"/>
      <c r="F99" s="154"/>
      <c r="G99" s="154"/>
      <c r="H99" s="154"/>
      <c r="I99" s="154"/>
      <c r="J99" s="155">
        <f>J231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J238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129</v>
      </c>
      <c r="E101" s="154"/>
      <c r="F101" s="154"/>
      <c r="G101" s="154"/>
      <c r="H101" s="154"/>
      <c r="I101" s="154"/>
      <c r="J101" s="155">
        <f>J258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132</v>
      </c>
      <c r="E102" s="154"/>
      <c r="F102" s="154"/>
      <c r="G102" s="154"/>
      <c r="H102" s="154"/>
      <c r="I102" s="154"/>
      <c r="J102" s="155">
        <f>J328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38"/>
      <c r="D103" s="38"/>
      <c r="E103" s="38"/>
      <c r="F103" s="38"/>
      <c r="G103" s="38"/>
      <c r="H103" s="38"/>
      <c r="I103" s="38"/>
      <c r="J103" s="38"/>
      <c r="K103" s="38"/>
      <c r="L103" s="55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0"/>
      <c r="C104" s="61"/>
      <c r="D104" s="61"/>
      <c r="E104" s="61"/>
      <c r="F104" s="61"/>
      <c r="G104" s="61"/>
      <c r="H104" s="61"/>
      <c r="I104" s="61"/>
      <c r="J104" s="61"/>
      <c r="K104" s="61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2"/>
      <c r="C108" s="63"/>
      <c r="D108" s="63"/>
      <c r="E108" s="63"/>
      <c r="F108" s="63"/>
      <c r="G108" s="63"/>
      <c r="H108" s="63"/>
      <c r="I108" s="63"/>
      <c r="J108" s="63"/>
      <c r="K108" s="63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133</v>
      </c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38"/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38"/>
      <c r="D112" s="38"/>
      <c r="E112" s="129" t="str">
        <f>E7</f>
        <v>Vodohospodářská infrastruktura v obci Petrovice</v>
      </c>
      <c r="F112" s="32"/>
      <c r="G112" s="32"/>
      <c r="H112" s="32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117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38"/>
      <c r="D114" s="38"/>
      <c r="E114" s="67" t="str">
        <f>E9</f>
        <v>D.4 - Výtlak kanalizace do k.ú. Domažlice</v>
      </c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38"/>
      <c r="E116" s="38"/>
      <c r="F116" s="27" t="str">
        <f>F12</f>
        <v>Petrovice u Domažlic</v>
      </c>
      <c r="G116" s="38"/>
      <c r="H116" s="38"/>
      <c r="I116" s="32" t="s">
        <v>22</v>
      </c>
      <c r="J116" s="69" t="str">
        <f>IF(J12="","",J12)</f>
        <v>3. 11. 2025</v>
      </c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38"/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40.05" customHeight="1">
      <c r="A118" s="38"/>
      <c r="B118" s="39"/>
      <c r="C118" s="32" t="s">
        <v>24</v>
      </c>
      <c r="D118" s="38"/>
      <c r="E118" s="38"/>
      <c r="F118" s="27" t="str">
        <f>E15</f>
        <v>Obec Újezd, Domažlice</v>
      </c>
      <c r="G118" s="38"/>
      <c r="H118" s="38"/>
      <c r="I118" s="32" t="s">
        <v>30</v>
      </c>
      <c r="J118" s="36" t="str">
        <f>E21</f>
        <v>INGVAMA inženýrská a projektová spol. s r.o.</v>
      </c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38"/>
      <c r="E119" s="38"/>
      <c r="F119" s="27" t="str">
        <f>IF(E18="","",E18)</f>
        <v>Vyplň údaj</v>
      </c>
      <c r="G119" s="38"/>
      <c r="H119" s="38"/>
      <c r="I119" s="32" t="s">
        <v>34</v>
      </c>
      <c r="J119" s="36" t="str">
        <f>E24</f>
        <v>Jitka Heřmanová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56"/>
      <c r="B121" s="157"/>
      <c r="C121" s="158" t="s">
        <v>134</v>
      </c>
      <c r="D121" s="159" t="s">
        <v>63</v>
      </c>
      <c r="E121" s="159" t="s">
        <v>59</v>
      </c>
      <c r="F121" s="159" t="s">
        <v>60</v>
      </c>
      <c r="G121" s="159" t="s">
        <v>135</v>
      </c>
      <c r="H121" s="159" t="s">
        <v>136</v>
      </c>
      <c r="I121" s="159" t="s">
        <v>137</v>
      </c>
      <c r="J121" s="159" t="s">
        <v>121</v>
      </c>
      <c r="K121" s="160" t="s">
        <v>138</v>
      </c>
      <c r="L121" s="161"/>
      <c r="M121" s="86" t="s">
        <v>1</v>
      </c>
      <c r="N121" s="87" t="s">
        <v>42</v>
      </c>
      <c r="O121" s="87" t="s">
        <v>139</v>
      </c>
      <c r="P121" s="87" t="s">
        <v>140</v>
      </c>
      <c r="Q121" s="87" t="s">
        <v>141</v>
      </c>
      <c r="R121" s="87" t="s">
        <v>142</v>
      </c>
      <c r="S121" s="87" t="s">
        <v>143</v>
      </c>
      <c r="T121" s="88" t="s">
        <v>144</v>
      </c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</row>
    <row r="122" s="2" customFormat="1" ht="22.8" customHeight="1">
      <c r="A122" s="38"/>
      <c r="B122" s="39"/>
      <c r="C122" s="93" t="s">
        <v>145</v>
      </c>
      <c r="D122" s="38"/>
      <c r="E122" s="38"/>
      <c r="F122" s="38"/>
      <c r="G122" s="38"/>
      <c r="H122" s="38"/>
      <c r="I122" s="38"/>
      <c r="J122" s="162">
        <f>BK122</f>
        <v>0</v>
      </c>
      <c r="K122" s="38"/>
      <c r="L122" s="39"/>
      <c r="M122" s="89"/>
      <c r="N122" s="73"/>
      <c r="O122" s="90"/>
      <c r="P122" s="163">
        <f>P123</f>
        <v>0</v>
      </c>
      <c r="Q122" s="90"/>
      <c r="R122" s="163">
        <f>R123</f>
        <v>12.254741999999999</v>
      </c>
      <c r="S122" s="90"/>
      <c r="T122" s="16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9" t="s">
        <v>77</v>
      </c>
      <c r="AU122" s="19" t="s">
        <v>123</v>
      </c>
      <c r="BK122" s="165">
        <f>BK123</f>
        <v>0</v>
      </c>
    </row>
    <row r="123" s="12" customFormat="1" ht="25.92" customHeight="1">
      <c r="A123" s="12"/>
      <c r="B123" s="166"/>
      <c r="C123" s="12"/>
      <c r="D123" s="167" t="s">
        <v>77</v>
      </c>
      <c r="E123" s="168" t="s">
        <v>146</v>
      </c>
      <c r="F123" s="168" t="s">
        <v>147</v>
      </c>
      <c r="G123" s="12"/>
      <c r="H123" s="12"/>
      <c r="I123" s="169"/>
      <c r="J123" s="170">
        <f>BK123</f>
        <v>0</v>
      </c>
      <c r="K123" s="12"/>
      <c r="L123" s="166"/>
      <c r="M123" s="171"/>
      <c r="N123" s="172"/>
      <c r="O123" s="172"/>
      <c r="P123" s="173">
        <f>P124+P231+P238+P258+P328</f>
        <v>0</v>
      </c>
      <c r="Q123" s="172"/>
      <c r="R123" s="173">
        <f>R124+R231+R238+R258+R328</f>
        <v>12.254741999999999</v>
      </c>
      <c r="S123" s="172"/>
      <c r="T123" s="174">
        <f>T124+T231+T238+T258+T328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67" t="s">
        <v>85</v>
      </c>
      <c r="AT123" s="175" t="s">
        <v>77</v>
      </c>
      <c r="AU123" s="175" t="s">
        <v>78</v>
      </c>
      <c r="AY123" s="167" t="s">
        <v>148</v>
      </c>
      <c r="BK123" s="176">
        <f>BK124+BK231+BK238+BK258+BK328</f>
        <v>0</v>
      </c>
    </row>
    <row r="124" s="12" customFormat="1" ht="22.8" customHeight="1">
      <c r="A124" s="12"/>
      <c r="B124" s="166"/>
      <c r="C124" s="12"/>
      <c r="D124" s="167" t="s">
        <v>77</v>
      </c>
      <c r="E124" s="177" t="s">
        <v>85</v>
      </c>
      <c r="F124" s="177" t="s">
        <v>149</v>
      </c>
      <c r="G124" s="12"/>
      <c r="H124" s="12"/>
      <c r="I124" s="169"/>
      <c r="J124" s="178">
        <f>BK124</f>
        <v>0</v>
      </c>
      <c r="K124" s="12"/>
      <c r="L124" s="166"/>
      <c r="M124" s="171"/>
      <c r="N124" s="172"/>
      <c r="O124" s="172"/>
      <c r="P124" s="173">
        <f>SUM(P125:P230)</f>
        <v>0</v>
      </c>
      <c r="Q124" s="172"/>
      <c r="R124" s="173">
        <f>SUM(R125:R230)</f>
        <v>1.048527</v>
      </c>
      <c r="S124" s="172"/>
      <c r="T124" s="174">
        <f>SUM(T125:T230)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67" t="s">
        <v>85</v>
      </c>
      <c r="AT124" s="175" t="s">
        <v>77</v>
      </c>
      <c r="AU124" s="175" t="s">
        <v>85</v>
      </c>
      <c r="AY124" s="167" t="s">
        <v>148</v>
      </c>
      <c r="BK124" s="176">
        <f>SUM(BK125:BK230)</f>
        <v>0</v>
      </c>
    </row>
    <row r="125" s="2" customFormat="1" ht="24.15" customHeight="1">
      <c r="A125" s="38"/>
      <c r="B125" s="179"/>
      <c r="C125" s="180" t="s">
        <v>85</v>
      </c>
      <c r="D125" s="180" t="s">
        <v>150</v>
      </c>
      <c r="E125" s="181" t="s">
        <v>170</v>
      </c>
      <c r="F125" s="182" t="s">
        <v>171</v>
      </c>
      <c r="G125" s="183" t="s">
        <v>172</v>
      </c>
      <c r="H125" s="184">
        <v>80</v>
      </c>
      <c r="I125" s="185"/>
      <c r="J125" s="186">
        <f>ROUND(I125*H125,2)</f>
        <v>0</v>
      </c>
      <c r="K125" s="182" t="s">
        <v>154</v>
      </c>
      <c r="L125" s="39"/>
      <c r="M125" s="187" t="s">
        <v>1</v>
      </c>
      <c r="N125" s="188" t="s">
        <v>43</v>
      </c>
      <c r="O125" s="77"/>
      <c r="P125" s="189">
        <f>O125*H125</f>
        <v>0</v>
      </c>
      <c r="Q125" s="189">
        <v>3.0000000000000001E-05</v>
      </c>
      <c r="R125" s="189">
        <f>Q125*H125</f>
        <v>0.0024000000000000002</v>
      </c>
      <c r="S125" s="189">
        <v>0</v>
      </c>
      <c r="T125" s="190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191" t="s">
        <v>155</v>
      </c>
      <c r="AT125" s="191" t="s">
        <v>150</v>
      </c>
      <c r="AU125" s="191" t="s">
        <v>87</v>
      </c>
      <c r="AY125" s="19" t="s">
        <v>148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85</v>
      </c>
      <c r="BK125" s="192">
        <f>ROUND(I125*H125,2)</f>
        <v>0</v>
      </c>
      <c r="BL125" s="19" t="s">
        <v>155</v>
      </c>
      <c r="BM125" s="191" t="s">
        <v>1311</v>
      </c>
    </row>
    <row r="126" s="2" customFormat="1">
      <c r="A126" s="38"/>
      <c r="B126" s="39"/>
      <c r="C126" s="38"/>
      <c r="D126" s="193" t="s">
        <v>157</v>
      </c>
      <c r="E126" s="38"/>
      <c r="F126" s="194" t="s">
        <v>174</v>
      </c>
      <c r="G126" s="38"/>
      <c r="H126" s="38"/>
      <c r="I126" s="195"/>
      <c r="J126" s="38"/>
      <c r="K126" s="38"/>
      <c r="L126" s="39"/>
      <c r="M126" s="196"/>
      <c r="N126" s="197"/>
      <c r="O126" s="77"/>
      <c r="P126" s="77"/>
      <c r="Q126" s="77"/>
      <c r="R126" s="77"/>
      <c r="S126" s="77"/>
      <c r="T126" s="7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9" t="s">
        <v>157</v>
      </c>
      <c r="AU126" s="19" t="s">
        <v>87</v>
      </c>
    </row>
    <row r="127" s="2" customFormat="1" ht="24.15" customHeight="1">
      <c r="A127" s="38"/>
      <c r="B127" s="179"/>
      <c r="C127" s="180" t="s">
        <v>87</v>
      </c>
      <c r="D127" s="180" t="s">
        <v>150</v>
      </c>
      <c r="E127" s="181" t="s">
        <v>175</v>
      </c>
      <c r="F127" s="182" t="s">
        <v>176</v>
      </c>
      <c r="G127" s="183" t="s">
        <v>177</v>
      </c>
      <c r="H127" s="184">
        <v>10</v>
      </c>
      <c r="I127" s="185"/>
      <c r="J127" s="186">
        <f>ROUND(I127*H127,2)</f>
        <v>0</v>
      </c>
      <c r="K127" s="182" t="s">
        <v>154</v>
      </c>
      <c r="L127" s="39"/>
      <c r="M127" s="187" t="s">
        <v>1</v>
      </c>
      <c r="N127" s="188" t="s">
        <v>43</v>
      </c>
      <c r="O127" s="77"/>
      <c r="P127" s="189">
        <f>O127*H127</f>
        <v>0</v>
      </c>
      <c r="Q127" s="189">
        <v>0</v>
      </c>
      <c r="R127" s="189">
        <f>Q127*H127</f>
        <v>0</v>
      </c>
      <c r="S127" s="189">
        <v>0</v>
      </c>
      <c r="T127" s="19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191" t="s">
        <v>155</v>
      </c>
      <c r="AT127" s="191" t="s">
        <v>150</v>
      </c>
      <c r="AU127" s="191" t="s">
        <v>87</v>
      </c>
      <c r="AY127" s="19" t="s">
        <v>148</v>
      </c>
      <c r="BE127" s="192">
        <f>IF(N127="základní",J127,0)</f>
        <v>0</v>
      </c>
      <c r="BF127" s="192">
        <f>IF(N127="snížená",J127,0)</f>
        <v>0</v>
      </c>
      <c r="BG127" s="192">
        <f>IF(N127="zákl. přenesená",J127,0)</f>
        <v>0</v>
      </c>
      <c r="BH127" s="192">
        <f>IF(N127="sníž. přenesená",J127,0)</f>
        <v>0</v>
      </c>
      <c r="BI127" s="192">
        <f>IF(N127="nulová",J127,0)</f>
        <v>0</v>
      </c>
      <c r="BJ127" s="19" t="s">
        <v>85</v>
      </c>
      <c r="BK127" s="192">
        <f>ROUND(I127*H127,2)</f>
        <v>0</v>
      </c>
      <c r="BL127" s="19" t="s">
        <v>155</v>
      </c>
      <c r="BM127" s="191" t="s">
        <v>1312</v>
      </c>
    </row>
    <row r="128" s="2" customFormat="1">
      <c r="A128" s="38"/>
      <c r="B128" s="39"/>
      <c r="C128" s="38"/>
      <c r="D128" s="193" t="s">
        <v>157</v>
      </c>
      <c r="E128" s="38"/>
      <c r="F128" s="194" t="s">
        <v>179</v>
      </c>
      <c r="G128" s="38"/>
      <c r="H128" s="38"/>
      <c r="I128" s="195"/>
      <c r="J128" s="38"/>
      <c r="K128" s="38"/>
      <c r="L128" s="39"/>
      <c r="M128" s="196"/>
      <c r="N128" s="197"/>
      <c r="O128" s="77"/>
      <c r="P128" s="77"/>
      <c r="Q128" s="77"/>
      <c r="R128" s="77"/>
      <c r="S128" s="77"/>
      <c r="T128" s="7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9" t="s">
        <v>157</v>
      </c>
      <c r="AU128" s="19" t="s">
        <v>87</v>
      </c>
    </row>
    <row r="129" s="2" customFormat="1" ht="16.5" customHeight="1">
      <c r="A129" s="38"/>
      <c r="B129" s="179"/>
      <c r="C129" s="180" t="s">
        <v>169</v>
      </c>
      <c r="D129" s="180" t="s">
        <v>150</v>
      </c>
      <c r="E129" s="181" t="s">
        <v>181</v>
      </c>
      <c r="F129" s="182" t="s">
        <v>182</v>
      </c>
      <c r="G129" s="183" t="s">
        <v>183</v>
      </c>
      <c r="H129" s="184">
        <v>90</v>
      </c>
      <c r="I129" s="185"/>
      <c r="J129" s="186">
        <f>ROUND(I129*H129,2)</f>
        <v>0</v>
      </c>
      <c r="K129" s="182" t="s">
        <v>154</v>
      </c>
      <c r="L129" s="39"/>
      <c r="M129" s="187" t="s">
        <v>1</v>
      </c>
      <c r="N129" s="188" t="s">
        <v>43</v>
      </c>
      <c r="O129" s="77"/>
      <c r="P129" s="189">
        <f>O129*H129</f>
        <v>0</v>
      </c>
      <c r="Q129" s="189">
        <v>0.00055999999999999995</v>
      </c>
      <c r="R129" s="189">
        <f>Q129*H129</f>
        <v>0.050399999999999993</v>
      </c>
      <c r="S129" s="189">
        <v>0</v>
      </c>
      <c r="T129" s="19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1" t="s">
        <v>155</v>
      </c>
      <c r="AT129" s="191" t="s">
        <v>150</v>
      </c>
      <c r="AU129" s="191" t="s">
        <v>87</v>
      </c>
      <c r="AY129" s="19" t="s">
        <v>148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85</v>
      </c>
      <c r="BK129" s="192">
        <f>ROUND(I129*H129,2)</f>
        <v>0</v>
      </c>
      <c r="BL129" s="19" t="s">
        <v>155</v>
      </c>
      <c r="BM129" s="191" t="s">
        <v>1313</v>
      </c>
    </row>
    <row r="130" s="2" customFormat="1">
      <c r="A130" s="38"/>
      <c r="B130" s="39"/>
      <c r="C130" s="38"/>
      <c r="D130" s="193" t="s">
        <v>157</v>
      </c>
      <c r="E130" s="38"/>
      <c r="F130" s="194" t="s">
        <v>185</v>
      </c>
      <c r="G130" s="38"/>
      <c r="H130" s="38"/>
      <c r="I130" s="195"/>
      <c r="J130" s="38"/>
      <c r="K130" s="38"/>
      <c r="L130" s="39"/>
      <c r="M130" s="196"/>
      <c r="N130" s="197"/>
      <c r="O130" s="77"/>
      <c r="P130" s="77"/>
      <c r="Q130" s="77"/>
      <c r="R130" s="77"/>
      <c r="S130" s="77"/>
      <c r="T130" s="7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157</v>
      </c>
      <c r="AU130" s="19" t="s">
        <v>87</v>
      </c>
    </row>
    <row r="131" s="13" customFormat="1">
      <c r="A131" s="13"/>
      <c r="B131" s="198"/>
      <c r="C131" s="13"/>
      <c r="D131" s="199" t="s">
        <v>159</v>
      </c>
      <c r="E131" s="200" t="s">
        <v>1</v>
      </c>
      <c r="F131" s="201" t="s">
        <v>1314</v>
      </c>
      <c r="G131" s="13"/>
      <c r="H131" s="202">
        <v>48</v>
      </c>
      <c r="I131" s="203"/>
      <c r="J131" s="13"/>
      <c r="K131" s="13"/>
      <c r="L131" s="198"/>
      <c r="M131" s="204"/>
      <c r="N131" s="205"/>
      <c r="O131" s="205"/>
      <c r="P131" s="205"/>
      <c r="Q131" s="205"/>
      <c r="R131" s="205"/>
      <c r="S131" s="205"/>
      <c r="T131" s="20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00" t="s">
        <v>159</v>
      </c>
      <c r="AU131" s="200" t="s">
        <v>87</v>
      </c>
      <c r="AV131" s="13" t="s">
        <v>87</v>
      </c>
      <c r="AW131" s="13" t="s">
        <v>33</v>
      </c>
      <c r="AX131" s="13" t="s">
        <v>78</v>
      </c>
      <c r="AY131" s="200" t="s">
        <v>148</v>
      </c>
    </row>
    <row r="132" s="13" customFormat="1">
      <c r="A132" s="13"/>
      <c r="B132" s="198"/>
      <c r="C132" s="13"/>
      <c r="D132" s="199" t="s">
        <v>159</v>
      </c>
      <c r="E132" s="200" t="s">
        <v>1</v>
      </c>
      <c r="F132" s="201" t="s">
        <v>1315</v>
      </c>
      <c r="G132" s="13"/>
      <c r="H132" s="202">
        <v>32</v>
      </c>
      <c r="I132" s="203"/>
      <c r="J132" s="13"/>
      <c r="K132" s="13"/>
      <c r="L132" s="198"/>
      <c r="M132" s="204"/>
      <c r="N132" s="205"/>
      <c r="O132" s="205"/>
      <c r="P132" s="205"/>
      <c r="Q132" s="205"/>
      <c r="R132" s="205"/>
      <c r="S132" s="205"/>
      <c r="T132" s="20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00" t="s">
        <v>159</v>
      </c>
      <c r="AU132" s="200" t="s">
        <v>87</v>
      </c>
      <c r="AV132" s="13" t="s">
        <v>87</v>
      </c>
      <c r="AW132" s="13" t="s">
        <v>33</v>
      </c>
      <c r="AX132" s="13" t="s">
        <v>78</v>
      </c>
      <c r="AY132" s="200" t="s">
        <v>148</v>
      </c>
    </row>
    <row r="133" s="13" customFormat="1">
      <c r="A133" s="13"/>
      <c r="B133" s="198"/>
      <c r="C133" s="13"/>
      <c r="D133" s="199" t="s">
        <v>159</v>
      </c>
      <c r="E133" s="200" t="s">
        <v>1</v>
      </c>
      <c r="F133" s="201" t="s">
        <v>1316</v>
      </c>
      <c r="G133" s="13"/>
      <c r="H133" s="202">
        <v>10</v>
      </c>
      <c r="I133" s="203"/>
      <c r="J133" s="13"/>
      <c r="K133" s="13"/>
      <c r="L133" s="198"/>
      <c r="M133" s="204"/>
      <c r="N133" s="205"/>
      <c r="O133" s="205"/>
      <c r="P133" s="205"/>
      <c r="Q133" s="205"/>
      <c r="R133" s="205"/>
      <c r="S133" s="205"/>
      <c r="T133" s="20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00" t="s">
        <v>159</v>
      </c>
      <c r="AU133" s="200" t="s">
        <v>87</v>
      </c>
      <c r="AV133" s="13" t="s">
        <v>87</v>
      </c>
      <c r="AW133" s="13" t="s">
        <v>33</v>
      </c>
      <c r="AX133" s="13" t="s">
        <v>78</v>
      </c>
      <c r="AY133" s="200" t="s">
        <v>148</v>
      </c>
    </row>
    <row r="134" s="14" customFormat="1">
      <c r="A134" s="14"/>
      <c r="B134" s="207"/>
      <c r="C134" s="14"/>
      <c r="D134" s="199" t="s">
        <v>159</v>
      </c>
      <c r="E134" s="208" t="s">
        <v>1</v>
      </c>
      <c r="F134" s="209" t="s">
        <v>164</v>
      </c>
      <c r="G134" s="14"/>
      <c r="H134" s="210">
        <v>90</v>
      </c>
      <c r="I134" s="211"/>
      <c r="J134" s="14"/>
      <c r="K134" s="14"/>
      <c r="L134" s="207"/>
      <c r="M134" s="212"/>
      <c r="N134" s="213"/>
      <c r="O134" s="213"/>
      <c r="P134" s="213"/>
      <c r="Q134" s="213"/>
      <c r="R134" s="213"/>
      <c r="S134" s="213"/>
      <c r="T134" s="2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08" t="s">
        <v>159</v>
      </c>
      <c r="AU134" s="208" t="s">
        <v>87</v>
      </c>
      <c r="AV134" s="14" t="s">
        <v>155</v>
      </c>
      <c r="AW134" s="14" t="s">
        <v>33</v>
      </c>
      <c r="AX134" s="14" t="s">
        <v>85</v>
      </c>
      <c r="AY134" s="208" t="s">
        <v>148</v>
      </c>
    </row>
    <row r="135" s="2" customFormat="1" ht="21.75" customHeight="1">
      <c r="A135" s="38"/>
      <c r="B135" s="179"/>
      <c r="C135" s="180" t="s">
        <v>155</v>
      </c>
      <c r="D135" s="180" t="s">
        <v>150</v>
      </c>
      <c r="E135" s="181" t="s">
        <v>190</v>
      </c>
      <c r="F135" s="182" t="s">
        <v>191</v>
      </c>
      <c r="G135" s="183" t="s">
        <v>183</v>
      </c>
      <c r="H135" s="184">
        <v>90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1317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193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2" customFormat="1" ht="24.15" customHeight="1">
      <c r="A137" s="38"/>
      <c r="B137" s="179"/>
      <c r="C137" s="180" t="s">
        <v>180</v>
      </c>
      <c r="D137" s="180" t="s">
        <v>150</v>
      </c>
      <c r="E137" s="181" t="s">
        <v>195</v>
      </c>
      <c r="F137" s="182" t="s">
        <v>196</v>
      </c>
      <c r="G137" s="183" t="s">
        <v>183</v>
      </c>
      <c r="H137" s="184">
        <v>90</v>
      </c>
      <c r="I137" s="185"/>
      <c r="J137" s="186">
        <f>ROUND(I137*H137,2)</f>
        <v>0</v>
      </c>
      <c r="K137" s="182" t="s">
        <v>154</v>
      </c>
      <c r="L137" s="39"/>
      <c r="M137" s="187" t="s">
        <v>1</v>
      </c>
      <c r="N137" s="188" t="s">
        <v>43</v>
      </c>
      <c r="O137" s="77"/>
      <c r="P137" s="189">
        <f>O137*H137</f>
        <v>0</v>
      </c>
      <c r="Q137" s="189">
        <v>6.0000000000000002E-05</v>
      </c>
      <c r="R137" s="189">
        <f>Q137*H137</f>
        <v>0.0054000000000000003</v>
      </c>
      <c r="S137" s="189">
        <v>0</v>
      </c>
      <c r="T137" s="190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1" t="s">
        <v>155</v>
      </c>
      <c r="AT137" s="191" t="s">
        <v>150</v>
      </c>
      <c r="AU137" s="191" t="s">
        <v>87</v>
      </c>
      <c r="AY137" s="19" t="s">
        <v>148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85</v>
      </c>
      <c r="BK137" s="192">
        <f>ROUND(I137*H137,2)</f>
        <v>0</v>
      </c>
      <c r="BL137" s="19" t="s">
        <v>155</v>
      </c>
      <c r="BM137" s="191" t="s">
        <v>1318</v>
      </c>
    </row>
    <row r="138" s="2" customFormat="1">
      <c r="A138" s="38"/>
      <c r="B138" s="39"/>
      <c r="C138" s="38"/>
      <c r="D138" s="193" t="s">
        <v>157</v>
      </c>
      <c r="E138" s="38"/>
      <c r="F138" s="194" t="s">
        <v>198</v>
      </c>
      <c r="G138" s="38"/>
      <c r="H138" s="38"/>
      <c r="I138" s="195"/>
      <c r="J138" s="38"/>
      <c r="K138" s="38"/>
      <c r="L138" s="39"/>
      <c r="M138" s="196"/>
      <c r="N138" s="197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157</v>
      </c>
      <c r="AU138" s="19" t="s">
        <v>87</v>
      </c>
    </row>
    <row r="139" s="2" customFormat="1" ht="24.15" customHeight="1">
      <c r="A139" s="38"/>
      <c r="B139" s="179"/>
      <c r="C139" s="180" t="s">
        <v>189</v>
      </c>
      <c r="D139" s="180" t="s">
        <v>150</v>
      </c>
      <c r="E139" s="181" t="s">
        <v>200</v>
      </c>
      <c r="F139" s="182" t="s">
        <v>201</v>
      </c>
      <c r="G139" s="183" t="s">
        <v>183</v>
      </c>
      <c r="H139" s="184">
        <v>90</v>
      </c>
      <c r="I139" s="185"/>
      <c r="J139" s="186">
        <f>ROUND(I139*H139,2)</f>
        <v>0</v>
      </c>
      <c r="K139" s="182" t="s">
        <v>154</v>
      </c>
      <c r="L139" s="39"/>
      <c r="M139" s="187" t="s">
        <v>1</v>
      </c>
      <c r="N139" s="188" t="s">
        <v>43</v>
      </c>
      <c r="O139" s="77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1" t="s">
        <v>155</v>
      </c>
      <c r="AT139" s="191" t="s">
        <v>150</v>
      </c>
      <c r="AU139" s="191" t="s">
        <v>87</v>
      </c>
      <c r="AY139" s="19" t="s">
        <v>148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85</v>
      </c>
      <c r="BK139" s="192">
        <f>ROUND(I139*H139,2)</f>
        <v>0</v>
      </c>
      <c r="BL139" s="19" t="s">
        <v>155</v>
      </c>
      <c r="BM139" s="191" t="s">
        <v>1319</v>
      </c>
    </row>
    <row r="140" s="2" customFormat="1">
      <c r="A140" s="38"/>
      <c r="B140" s="39"/>
      <c r="C140" s="38"/>
      <c r="D140" s="193" t="s">
        <v>157</v>
      </c>
      <c r="E140" s="38"/>
      <c r="F140" s="194" t="s">
        <v>203</v>
      </c>
      <c r="G140" s="38"/>
      <c r="H140" s="38"/>
      <c r="I140" s="195"/>
      <c r="J140" s="38"/>
      <c r="K140" s="38"/>
      <c r="L140" s="39"/>
      <c r="M140" s="196"/>
      <c r="N140" s="197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157</v>
      </c>
      <c r="AU140" s="19" t="s">
        <v>87</v>
      </c>
    </row>
    <row r="141" s="2" customFormat="1" ht="24.15" customHeight="1">
      <c r="A141" s="38"/>
      <c r="B141" s="179"/>
      <c r="C141" s="180" t="s">
        <v>194</v>
      </c>
      <c r="D141" s="180" t="s">
        <v>150</v>
      </c>
      <c r="E141" s="181" t="s">
        <v>205</v>
      </c>
      <c r="F141" s="182" t="s">
        <v>206</v>
      </c>
      <c r="G141" s="183" t="s">
        <v>153</v>
      </c>
      <c r="H141" s="184">
        <v>25.75</v>
      </c>
      <c r="I141" s="185"/>
      <c r="J141" s="186">
        <f>ROUND(I141*H141,2)</f>
        <v>0</v>
      </c>
      <c r="K141" s="182" t="s">
        <v>154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1320</v>
      </c>
    </row>
    <row r="142" s="2" customFormat="1">
      <c r="A142" s="38"/>
      <c r="B142" s="39"/>
      <c r="C142" s="38"/>
      <c r="D142" s="193" t="s">
        <v>157</v>
      </c>
      <c r="E142" s="38"/>
      <c r="F142" s="194" t="s">
        <v>208</v>
      </c>
      <c r="G142" s="38"/>
      <c r="H142" s="38"/>
      <c r="I142" s="195"/>
      <c r="J142" s="38"/>
      <c r="K142" s="38"/>
      <c r="L142" s="39"/>
      <c r="M142" s="196"/>
      <c r="N142" s="197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157</v>
      </c>
      <c r="AU142" s="19" t="s">
        <v>87</v>
      </c>
    </row>
    <row r="143" s="13" customFormat="1">
      <c r="A143" s="13"/>
      <c r="B143" s="198"/>
      <c r="C143" s="13"/>
      <c r="D143" s="199" t="s">
        <v>159</v>
      </c>
      <c r="E143" s="200" t="s">
        <v>1</v>
      </c>
      <c r="F143" s="201" t="s">
        <v>1321</v>
      </c>
      <c r="G143" s="13"/>
      <c r="H143" s="202">
        <v>8</v>
      </c>
      <c r="I143" s="203"/>
      <c r="J143" s="13"/>
      <c r="K143" s="13"/>
      <c r="L143" s="198"/>
      <c r="M143" s="204"/>
      <c r="N143" s="205"/>
      <c r="O143" s="205"/>
      <c r="P143" s="205"/>
      <c r="Q143" s="205"/>
      <c r="R143" s="205"/>
      <c r="S143" s="205"/>
      <c r="T143" s="20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00" t="s">
        <v>159</v>
      </c>
      <c r="AU143" s="200" t="s">
        <v>87</v>
      </c>
      <c r="AV143" s="13" t="s">
        <v>87</v>
      </c>
      <c r="AW143" s="13" t="s">
        <v>33</v>
      </c>
      <c r="AX143" s="13" t="s">
        <v>78</v>
      </c>
      <c r="AY143" s="200" t="s">
        <v>148</v>
      </c>
    </row>
    <row r="144" s="13" customFormat="1">
      <c r="A144" s="13"/>
      <c r="B144" s="198"/>
      <c r="C144" s="13"/>
      <c r="D144" s="199" t="s">
        <v>159</v>
      </c>
      <c r="E144" s="200" t="s">
        <v>1</v>
      </c>
      <c r="F144" s="201" t="s">
        <v>1322</v>
      </c>
      <c r="G144" s="13"/>
      <c r="H144" s="202">
        <v>12</v>
      </c>
      <c r="I144" s="203"/>
      <c r="J144" s="13"/>
      <c r="K144" s="13"/>
      <c r="L144" s="198"/>
      <c r="M144" s="204"/>
      <c r="N144" s="205"/>
      <c r="O144" s="205"/>
      <c r="P144" s="205"/>
      <c r="Q144" s="205"/>
      <c r="R144" s="205"/>
      <c r="S144" s="205"/>
      <c r="T144" s="20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00" t="s">
        <v>159</v>
      </c>
      <c r="AU144" s="200" t="s">
        <v>87</v>
      </c>
      <c r="AV144" s="13" t="s">
        <v>87</v>
      </c>
      <c r="AW144" s="13" t="s">
        <v>33</v>
      </c>
      <c r="AX144" s="13" t="s">
        <v>78</v>
      </c>
      <c r="AY144" s="200" t="s">
        <v>148</v>
      </c>
    </row>
    <row r="145" s="13" customFormat="1">
      <c r="A145" s="13"/>
      <c r="B145" s="198"/>
      <c r="C145" s="13"/>
      <c r="D145" s="199" t="s">
        <v>159</v>
      </c>
      <c r="E145" s="200" t="s">
        <v>1</v>
      </c>
      <c r="F145" s="201" t="s">
        <v>1323</v>
      </c>
      <c r="G145" s="13"/>
      <c r="H145" s="202">
        <v>5.75</v>
      </c>
      <c r="I145" s="203"/>
      <c r="J145" s="13"/>
      <c r="K145" s="13"/>
      <c r="L145" s="198"/>
      <c r="M145" s="204"/>
      <c r="N145" s="205"/>
      <c r="O145" s="205"/>
      <c r="P145" s="205"/>
      <c r="Q145" s="205"/>
      <c r="R145" s="205"/>
      <c r="S145" s="205"/>
      <c r="T145" s="20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00" t="s">
        <v>159</v>
      </c>
      <c r="AU145" s="200" t="s">
        <v>87</v>
      </c>
      <c r="AV145" s="13" t="s">
        <v>87</v>
      </c>
      <c r="AW145" s="13" t="s">
        <v>33</v>
      </c>
      <c r="AX145" s="13" t="s">
        <v>78</v>
      </c>
      <c r="AY145" s="200" t="s">
        <v>148</v>
      </c>
    </row>
    <row r="146" s="14" customFormat="1">
      <c r="A146" s="14"/>
      <c r="B146" s="207"/>
      <c r="C146" s="14"/>
      <c r="D146" s="199" t="s">
        <v>159</v>
      </c>
      <c r="E146" s="208" t="s">
        <v>1</v>
      </c>
      <c r="F146" s="209" t="s">
        <v>164</v>
      </c>
      <c r="G146" s="14"/>
      <c r="H146" s="210">
        <v>25.75</v>
      </c>
      <c r="I146" s="211"/>
      <c r="J146" s="14"/>
      <c r="K146" s="14"/>
      <c r="L146" s="207"/>
      <c r="M146" s="212"/>
      <c r="N146" s="213"/>
      <c r="O146" s="213"/>
      <c r="P146" s="213"/>
      <c r="Q146" s="213"/>
      <c r="R146" s="213"/>
      <c r="S146" s="213"/>
      <c r="T146" s="2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08" t="s">
        <v>159</v>
      </c>
      <c r="AU146" s="208" t="s">
        <v>87</v>
      </c>
      <c r="AV146" s="14" t="s">
        <v>155</v>
      </c>
      <c r="AW146" s="14" t="s">
        <v>33</v>
      </c>
      <c r="AX146" s="14" t="s">
        <v>85</v>
      </c>
      <c r="AY146" s="208" t="s">
        <v>148</v>
      </c>
    </row>
    <row r="147" s="2" customFormat="1" ht="33" customHeight="1">
      <c r="A147" s="38"/>
      <c r="B147" s="179"/>
      <c r="C147" s="180" t="s">
        <v>199</v>
      </c>
      <c r="D147" s="180" t="s">
        <v>150</v>
      </c>
      <c r="E147" s="181" t="s">
        <v>1072</v>
      </c>
      <c r="F147" s="182" t="s">
        <v>1073</v>
      </c>
      <c r="G147" s="183" t="s">
        <v>215</v>
      </c>
      <c r="H147" s="184">
        <v>82.719999999999999</v>
      </c>
      <c r="I147" s="185"/>
      <c r="J147" s="186">
        <f>ROUND(I147*H147,2)</f>
        <v>0</v>
      </c>
      <c r="K147" s="182" t="s">
        <v>154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0</v>
      </c>
      <c r="R147" s="189">
        <f>Q147*H147</f>
        <v>0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155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155</v>
      </c>
      <c r="BM147" s="191" t="s">
        <v>1324</v>
      </c>
    </row>
    <row r="148" s="2" customFormat="1">
      <c r="A148" s="38"/>
      <c r="B148" s="39"/>
      <c r="C148" s="38"/>
      <c r="D148" s="193" t="s">
        <v>157</v>
      </c>
      <c r="E148" s="38"/>
      <c r="F148" s="194" t="s">
        <v>1075</v>
      </c>
      <c r="G148" s="38"/>
      <c r="H148" s="38"/>
      <c r="I148" s="195"/>
      <c r="J148" s="38"/>
      <c r="K148" s="38"/>
      <c r="L148" s="39"/>
      <c r="M148" s="196"/>
      <c r="N148" s="197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157</v>
      </c>
      <c r="AU148" s="19" t="s">
        <v>87</v>
      </c>
    </row>
    <row r="149" s="13" customFormat="1">
      <c r="A149" s="13"/>
      <c r="B149" s="198"/>
      <c r="C149" s="13"/>
      <c r="D149" s="199" t="s">
        <v>159</v>
      </c>
      <c r="E149" s="200" t="s">
        <v>1</v>
      </c>
      <c r="F149" s="201" t="s">
        <v>1325</v>
      </c>
      <c r="G149" s="13"/>
      <c r="H149" s="202">
        <v>12.4</v>
      </c>
      <c r="I149" s="203"/>
      <c r="J149" s="13"/>
      <c r="K149" s="13"/>
      <c r="L149" s="198"/>
      <c r="M149" s="204"/>
      <c r="N149" s="205"/>
      <c r="O149" s="205"/>
      <c r="P149" s="205"/>
      <c r="Q149" s="205"/>
      <c r="R149" s="205"/>
      <c r="S149" s="205"/>
      <c r="T149" s="20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00" t="s">
        <v>159</v>
      </c>
      <c r="AU149" s="200" t="s">
        <v>87</v>
      </c>
      <c r="AV149" s="13" t="s">
        <v>87</v>
      </c>
      <c r="AW149" s="13" t="s">
        <v>33</v>
      </c>
      <c r="AX149" s="13" t="s">
        <v>78</v>
      </c>
      <c r="AY149" s="200" t="s">
        <v>148</v>
      </c>
    </row>
    <row r="150" s="13" customFormat="1">
      <c r="A150" s="13"/>
      <c r="B150" s="198"/>
      <c r="C150" s="13"/>
      <c r="D150" s="199" t="s">
        <v>159</v>
      </c>
      <c r="E150" s="200" t="s">
        <v>1</v>
      </c>
      <c r="F150" s="201" t="s">
        <v>1326</v>
      </c>
      <c r="G150" s="13"/>
      <c r="H150" s="202">
        <v>17.399999999999999</v>
      </c>
      <c r="I150" s="203"/>
      <c r="J150" s="13"/>
      <c r="K150" s="13"/>
      <c r="L150" s="198"/>
      <c r="M150" s="204"/>
      <c r="N150" s="205"/>
      <c r="O150" s="205"/>
      <c r="P150" s="205"/>
      <c r="Q150" s="205"/>
      <c r="R150" s="205"/>
      <c r="S150" s="205"/>
      <c r="T150" s="20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00" t="s">
        <v>159</v>
      </c>
      <c r="AU150" s="200" t="s">
        <v>87</v>
      </c>
      <c r="AV150" s="13" t="s">
        <v>87</v>
      </c>
      <c r="AW150" s="13" t="s">
        <v>33</v>
      </c>
      <c r="AX150" s="13" t="s">
        <v>78</v>
      </c>
      <c r="AY150" s="200" t="s">
        <v>148</v>
      </c>
    </row>
    <row r="151" s="13" customFormat="1">
      <c r="A151" s="13"/>
      <c r="B151" s="198"/>
      <c r="C151" s="13"/>
      <c r="D151" s="199" t="s">
        <v>159</v>
      </c>
      <c r="E151" s="200" t="s">
        <v>1</v>
      </c>
      <c r="F151" s="201" t="s">
        <v>1327</v>
      </c>
      <c r="G151" s="13"/>
      <c r="H151" s="202">
        <v>46.719999999999999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159</v>
      </c>
      <c r="AU151" s="200" t="s">
        <v>87</v>
      </c>
      <c r="AV151" s="13" t="s">
        <v>87</v>
      </c>
      <c r="AW151" s="13" t="s">
        <v>33</v>
      </c>
      <c r="AX151" s="13" t="s">
        <v>78</v>
      </c>
      <c r="AY151" s="200" t="s">
        <v>148</v>
      </c>
    </row>
    <row r="152" s="13" customFormat="1">
      <c r="A152" s="13"/>
      <c r="B152" s="198"/>
      <c r="C152" s="13"/>
      <c r="D152" s="199" t="s">
        <v>159</v>
      </c>
      <c r="E152" s="200" t="s">
        <v>1</v>
      </c>
      <c r="F152" s="201" t="s">
        <v>1328</v>
      </c>
      <c r="G152" s="13"/>
      <c r="H152" s="202">
        <v>6.2000000000000002</v>
      </c>
      <c r="I152" s="203"/>
      <c r="J152" s="13"/>
      <c r="K152" s="13"/>
      <c r="L152" s="198"/>
      <c r="M152" s="204"/>
      <c r="N152" s="205"/>
      <c r="O152" s="205"/>
      <c r="P152" s="205"/>
      <c r="Q152" s="205"/>
      <c r="R152" s="205"/>
      <c r="S152" s="205"/>
      <c r="T152" s="20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00" t="s">
        <v>159</v>
      </c>
      <c r="AU152" s="200" t="s">
        <v>87</v>
      </c>
      <c r="AV152" s="13" t="s">
        <v>87</v>
      </c>
      <c r="AW152" s="13" t="s">
        <v>33</v>
      </c>
      <c r="AX152" s="13" t="s">
        <v>78</v>
      </c>
      <c r="AY152" s="200" t="s">
        <v>148</v>
      </c>
    </row>
    <row r="153" s="14" customFormat="1">
      <c r="A153" s="14"/>
      <c r="B153" s="207"/>
      <c r="C153" s="14"/>
      <c r="D153" s="199" t="s">
        <v>159</v>
      </c>
      <c r="E153" s="208" t="s">
        <v>1</v>
      </c>
      <c r="F153" s="209" t="s">
        <v>164</v>
      </c>
      <c r="G153" s="14"/>
      <c r="H153" s="210">
        <v>82.719999999999999</v>
      </c>
      <c r="I153" s="211"/>
      <c r="J153" s="14"/>
      <c r="K153" s="14"/>
      <c r="L153" s="207"/>
      <c r="M153" s="212"/>
      <c r="N153" s="213"/>
      <c r="O153" s="213"/>
      <c r="P153" s="213"/>
      <c r="Q153" s="213"/>
      <c r="R153" s="213"/>
      <c r="S153" s="213"/>
      <c r="T153" s="2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08" t="s">
        <v>159</v>
      </c>
      <c r="AU153" s="208" t="s">
        <v>87</v>
      </c>
      <c r="AV153" s="14" t="s">
        <v>155</v>
      </c>
      <c r="AW153" s="14" t="s">
        <v>33</v>
      </c>
      <c r="AX153" s="14" t="s">
        <v>85</v>
      </c>
      <c r="AY153" s="208" t="s">
        <v>148</v>
      </c>
    </row>
    <row r="154" s="2" customFormat="1" ht="33" customHeight="1">
      <c r="A154" s="38"/>
      <c r="B154" s="179"/>
      <c r="C154" s="180" t="s">
        <v>204</v>
      </c>
      <c r="D154" s="180" t="s">
        <v>150</v>
      </c>
      <c r="E154" s="181" t="s">
        <v>1078</v>
      </c>
      <c r="F154" s="182" t="s">
        <v>1079</v>
      </c>
      <c r="G154" s="183" t="s">
        <v>215</v>
      </c>
      <c r="H154" s="184">
        <v>11.488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1329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1081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13" customFormat="1">
      <c r="A156" s="13"/>
      <c r="B156" s="198"/>
      <c r="C156" s="13"/>
      <c r="D156" s="199" t="s">
        <v>159</v>
      </c>
      <c r="E156" s="200" t="s">
        <v>1</v>
      </c>
      <c r="F156" s="201" t="s">
        <v>1330</v>
      </c>
      <c r="G156" s="13"/>
      <c r="H156" s="202">
        <v>11.488</v>
      </c>
      <c r="I156" s="203"/>
      <c r="J156" s="13"/>
      <c r="K156" s="13"/>
      <c r="L156" s="198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159</v>
      </c>
      <c r="AU156" s="200" t="s">
        <v>87</v>
      </c>
      <c r="AV156" s="13" t="s">
        <v>87</v>
      </c>
      <c r="AW156" s="13" t="s">
        <v>33</v>
      </c>
      <c r="AX156" s="13" t="s">
        <v>85</v>
      </c>
      <c r="AY156" s="200" t="s">
        <v>148</v>
      </c>
    </row>
    <row r="157" s="2" customFormat="1" ht="44.25" customHeight="1">
      <c r="A157" s="38"/>
      <c r="B157" s="179"/>
      <c r="C157" s="180" t="s">
        <v>212</v>
      </c>
      <c r="D157" s="180" t="s">
        <v>150</v>
      </c>
      <c r="E157" s="181" t="s">
        <v>226</v>
      </c>
      <c r="F157" s="182" t="s">
        <v>227</v>
      </c>
      <c r="G157" s="183" t="s">
        <v>183</v>
      </c>
      <c r="H157" s="184">
        <v>473.30000000000001</v>
      </c>
      <c r="I157" s="185"/>
      <c r="J157" s="186">
        <f>ROUND(I157*H157,2)</f>
        <v>0</v>
      </c>
      <c r="K157" s="182" t="s">
        <v>154</v>
      </c>
      <c r="L157" s="39"/>
      <c r="M157" s="187" t="s">
        <v>1</v>
      </c>
      <c r="N157" s="188" t="s">
        <v>43</v>
      </c>
      <c r="O157" s="77"/>
      <c r="P157" s="189">
        <f>O157*H157</f>
        <v>0</v>
      </c>
      <c r="Q157" s="189">
        <v>0.0018</v>
      </c>
      <c r="R157" s="189">
        <f>Q157*H157</f>
        <v>0.85194000000000003</v>
      </c>
      <c r="S157" s="189">
        <v>0</v>
      </c>
      <c r="T157" s="19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1" t="s">
        <v>155</v>
      </c>
      <c r="AT157" s="191" t="s">
        <v>150</v>
      </c>
      <c r="AU157" s="191" t="s">
        <v>87</v>
      </c>
      <c r="AY157" s="19" t="s">
        <v>148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85</v>
      </c>
      <c r="BK157" s="192">
        <f>ROUND(I157*H157,2)</f>
        <v>0</v>
      </c>
      <c r="BL157" s="19" t="s">
        <v>155</v>
      </c>
      <c r="BM157" s="191" t="s">
        <v>1331</v>
      </c>
    </row>
    <row r="158" s="2" customFormat="1">
      <c r="A158" s="38"/>
      <c r="B158" s="39"/>
      <c r="C158" s="38"/>
      <c r="D158" s="193" t="s">
        <v>157</v>
      </c>
      <c r="E158" s="38"/>
      <c r="F158" s="194" t="s">
        <v>229</v>
      </c>
      <c r="G158" s="38"/>
      <c r="H158" s="38"/>
      <c r="I158" s="195"/>
      <c r="J158" s="38"/>
      <c r="K158" s="38"/>
      <c r="L158" s="39"/>
      <c r="M158" s="196"/>
      <c r="N158" s="197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157</v>
      </c>
      <c r="AU158" s="19" t="s">
        <v>87</v>
      </c>
    </row>
    <row r="159" s="2" customFormat="1" ht="21.75" customHeight="1">
      <c r="A159" s="38"/>
      <c r="B159" s="179"/>
      <c r="C159" s="180" t="s">
        <v>225</v>
      </c>
      <c r="D159" s="180" t="s">
        <v>150</v>
      </c>
      <c r="E159" s="181" t="s">
        <v>235</v>
      </c>
      <c r="F159" s="182" t="s">
        <v>236</v>
      </c>
      <c r="G159" s="183" t="s">
        <v>153</v>
      </c>
      <c r="H159" s="184">
        <v>91.599999999999994</v>
      </c>
      <c r="I159" s="185"/>
      <c r="J159" s="186">
        <f>ROUND(I159*H159,2)</f>
        <v>0</v>
      </c>
      <c r="K159" s="182" t="s">
        <v>154</v>
      </c>
      <c r="L159" s="39"/>
      <c r="M159" s="187" t="s">
        <v>1</v>
      </c>
      <c r="N159" s="188" t="s">
        <v>43</v>
      </c>
      <c r="O159" s="77"/>
      <c r="P159" s="189">
        <f>O159*H159</f>
        <v>0</v>
      </c>
      <c r="Q159" s="189">
        <v>0.00084000000000000003</v>
      </c>
      <c r="R159" s="189">
        <f>Q159*H159</f>
        <v>0.076943999999999999</v>
      </c>
      <c r="S159" s="189">
        <v>0</v>
      </c>
      <c r="T159" s="19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191" t="s">
        <v>155</v>
      </c>
      <c r="AT159" s="191" t="s">
        <v>150</v>
      </c>
      <c r="AU159" s="191" t="s">
        <v>87</v>
      </c>
      <c r="AY159" s="19" t="s">
        <v>148</v>
      </c>
      <c r="BE159" s="192">
        <f>IF(N159="základní",J159,0)</f>
        <v>0</v>
      </c>
      <c r="BF159" s="192">
        <f>IF(N159="snížená",J159,0)</f>
        <v>0</v>
      </c>
      <c r="BG159" s="192">
        <f>IF(N159="zákl. přenesená",J159,0)</f>
        <v>0</v>
      </c>
      <c r="BH159" s="192">
        <f>IF(N159="sníž. přenesená",J159,0)</f>
        <v>0</v>
      </c>
      <c r="BI159" s="192">
        <f>IF(N159="nulová",J159,0)</f>
        <v>0</v>
      </c>
      <c r="BJ159" s="19" t="s">
        <v>85</v>
      </c>
      <c r="BK159" s="192">
        <f>ROUND(I159*H159,2)</f>
        <v>0</v>
      </c>
      <c r="BL159" s="19" t="s">
        <v>155</v>
      </c>
      <c r="BM159" s="191" t="s">
        <v>1332</v>
      </c>
    </row>
    <row r="160" s="2" customFormat="1">
      <c r="A160" s="38"/>
      <c r="B160" s="39"/>
      <c r="C160" s="38"/>
      <c r="D160" s="193" t="s">
        <v>157</v>
      </c>
      <c r="E160" s="38"/>
      <c r="F160" s="194" t="s">
        <v>238</v>
      </c>
      <c r="G160" s="38"/>
      <c r="H160" s="38"/>
      <c r="I160" s="195"/>
      <c r="J160" s="38"/>
      <c r="K160" s="38"/>
      <c r="L160" s="39"/>
      <c r="M160" s="196"/>
      <c r="N160" s="197"/>
      <c r="O160" s="77"/>
      <c r="P160" s="77"/>
      <c r="Q160" s="77"/>
      <c r="R160" s="77"/>
      <c r="S160" s="77"/>
      <c r="T160" s="7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9" t="s">
        <v>157</v>
      </c>
      <c r="AU160" s="19" t="s">
        <v>87</v>
      </c>
    </row>
    <row r="161" s="13" customFormat="1">
      <c r="A161" s="13"/>
      <c r="B161" s="198"/>
      <c r="C161" s="13"/>
      <c r="D161" s="199" t="s">
        <v>159</v>
      </c>
      <c r="E161" s="200" t="s">
        <v>1</v>
      </c>
      <c r="F161" s="201" t="s">
        <v>1333</v>
      </c>
      <c r="G161" s="13"/>
      <c r="H161" s="202">
        <v>20.399999999999999</v>
      </c>
      <c r="I161" s="203"/>
      <c r="J161" s="13"/>
      <c r="K161" s="13"/>
      <c r="L161" s="198"/>
      <c r="M161" s="204"/>
      <c r="N161" s="205"/>
      <c r="O161" s="205"/>
      <c r="P161" s="205"/>
      <c r="Q161" s="205"/>
      <c r="R161" s="205"/>
      <c r="S161" s="205"/>
      <c r="T161" s="20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00" t="s">
        <v>159</v>
      </c>
      <c r="AU161" s="200" t="s">
        <v>87</v>
      </c>
      <c r="AV161" s="13" t="s">
        <v>87</v>
      </c>
      <c r="AW161" s="13" t="s">
        <v>33</v>
      </c>
      <c r="AX161" s="13" t="s">
        <v>78</v>
      </c>
      <c r="AY161" s="200" t="s">
        <v>148</v>
      </c>
    </row>
    <row r="162" s="13" customFormat="1">
      <c r="A162" s="13"/>
      <c r="B162" s="198"/>
      <c r="C162" s="13"/>
      <c r="D162" s="199" t="s">
        <v>159</v>
      </c>
      <c r="E162" s="200" t="s">
        <v>1</v>
      </c>
      <c r="F162" s="201" t="s">
        <v>1334</v>
      </c>
      <c r="G162" s="13"/>
      <c r="H162" s="202">
        <v>38.399999999999999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159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3" customFormat="1">
      <c r="A163" s="13"/>
      <c r="B163" s="198"/>
      <c r="C163" s="13"/>
      <c r="D163" s="199" t="s">
        <v>159</v>
      </c>
      <c r="E163" s="200" t="s">
        <v>1</v>
      </c>
      <c r="F163" s="201" t="s">
        <v>1335</v>
      </c>
      <c r="G163" s="13"/>
      <c r="H163" s="202">
        <v>20.399999999999999</v>
      </c>
      <c r="I163" s="203"/>
      <c r="J163" s="13"/>
      <c r="K163" s="13"/>
      <c r="L163" s="198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159</v>
      </c>
      <c r="AU163" s="200" t="s">
        <v>87</v>
      </c>
      <c r="AV163" s="13" t="s">
        <v>87</v>
      </c>
      <c r="AW163" s="13" t="s">
        <v>33</v>
      </c>
      <c r="AX163" s="13" t="s">
        <v>78</v>
      </c>
      <c r="AY163" s="200" t="s">
        <v>148</v>
      </c>
    </row>
    <row r="164" s="13" customFormat="1">
      <c r="A164" s="13"/>
      <c r="B164" s="198"/>
      <c r="C164" s="13"/>
      <c r="D164" s="199" t="s">
        <v>159</v>
      </c>
      <c r="E164" s="200" t="s">
        <v>1</v>
      </c>
      <c r="F164" s="201" t="s">
        <v>1336</v>
      </c>
      <c r="G164" s="13"/>
      <c r="H164" s="202">
        <v>12.4</v>
      </c>
      <c r="I164" s="203"/>
      <c r="J164" s="13"/>
      <c r="K164" s="13"/>
      <c r="L164" s="198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159</v>
      </c>
      <c r="AU164" s="200" t="s">
        <v>87</v>
      </c>
      <c r="AV164" s="13" t="s">
        <v>87</v>
      </c>
      <c r="AW164" s="13" t="s">
        <v>33</v>
      </c>
      <c r="AX164" s="13" t="s">
        <v>78</v>
      </c>
      <c r="AY164" s="200" t="s">
        <v>148</v>
      </c>
    </row>
    <row r="165" s="14" customFormat="1">
      <c r="A165" s="14"/>
      <c r="B165" s="207"/>
      <c r="C165" s="14"/>
      <c r="D165" s="199" t="s">
        <v>159</v>
      </c>
      <c r="E165" s="208" t="s">
        <v>1</v>
      </c>
      <c r="F165" s="209" t="s">
        <v>164</v>
      </c>
      <c r="G165" s="14"/>
      <c r="H165" s="210">
        <v>91.599999999999994</v>
      </c>
      <c r="I165" s="211"/>
      <c r="J165" s="14"/>
      <c r="K165" s="14"/>
      <c r="L165" s="207"/>
      <c r="M165" s="212"/>
      <c r="N165" s="213"/>
      <c r="O165" s="213"/>
      <c r="P165" s="213"/>
      <c r="Q165" s="213"/>
      <c r="R165" s="213"/>
      <c r="S165" s="213"/>
      <c r="T165" s="2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08" t="s">
        <v>159</v>
      </c>
      <c r="AU165" s="208" t="s">
        <v>87</v>
      </c>
      <c r="AV165" s="14" t="s">
        <v>155</v>
      </c>
      <c r="AW165" s="14" t="s">
        <v>33</v>
      </c>
      <c r="AX165" s="14" t="s">
        <v>85</v>
      </c>
      <c r="AY165" s="208" t="s">
        <v>148</v>
      </c>
    </row>
    <row r="166" s="2" customFormat="1" ht="24.15" customHeight="1">
      <c r="A166" s="38"/>
      <c r="B166" s="179"/>
      <c r="C166" s="180" t="s">
        <v>8</v>
      </c>
      <c r="D166" s="180" t="s">
        <v>150</v>
      </c>
      <c r="E166" s="181" t="s">
        <v>242</v>
      </c>
      <c r="F166" s="182" t="s">
        <v>243</v>
      </c>
      <c r="G166" s="183" t="s">
        <v>153</v>
      </c>
      <c r="H166" s="184">
        <v>71.680000000000007</v>
      </c>
      <c r="I166" s="185"/>
      <c r="J166" s="186">
        <f>ROUND(I166*H166,2)</f>
        <v>0</v>
      </c>
      <c r="K166" s="182" t="s">
        <v>154</v>
      </c>
      <c r="L166" s="39"/>
      <c r="M166" s="187" t="s">
        <v>1</v>
      </c>
      <c r="N166" s="188" t="s">
        <v>43</v>
      </c>
      <c r="O166" s="77"/>
      <c r="P166" s="189">
        <f>O166*H166</f>
        <v>0</v>
      </c>
      <c r="Q166" s="189">
        <v>0.00084999999999999995</v>
      </c>
      <c r="R166" s="189">
        <f>Q166*H166</f>
        <v>0.060928000000000003</v>
      </c>
      <c r="S166" s="189">
        <v>0</v>
      </c>
      <c r="T166" s="19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1" t="s">
        <v>155</v>
      </c>
      <c r="AT166" s="191" t="s">
        <v>150</v>
      </c>
      <c r="AU166" s="191" t="s">
        <v>87</v>
      </c>
      <c r="AY166" s="19" t="s">
        <v>148</v>
      </c>
      <c r="BE166" s="192">
        <f>IF(N166="základní",J166,0)</f>
        <v>0</v>
      </c>
      <c r="BF166" s="192">
        <f>IF(N166="snížená",J166,0)</f>
        <v>0</v>
      </c>
      <c r="BG166" s="192">
        <f>IF(N166="zákl. přenesená",J166,0)</f>
        <v>0</v>
      </c>
      <c r="BH166" s="192">
        <f>IF(N166="sníž. přenesená",J166,0)</f>
        <v>0</v>
      </c>
      <c r="BI166" s="192">
        <f>IF(N166="nulová",J166,0)</f>
        <v>0</v>
      </c>
      <c r="BJ166" s="19" t="s">
        <v>85</v>
      </c>
      <c r="BK166" s="192">
        <f>ROUND(I166*H166,2)</f>
        <v>0</v>
      </c>
      <c r="BL166" s="19" t="s">
        <v>155</v>
      </c>
      <c r="BM166" s="191" t="s">
        <v>1337</v>
      </c>
    </row>
    <row r="167" s="2" customFormat="1">
      <c r="A167" s="38"/>
      <c r="B167" s="39"/>
      <c r="C167" s="38"/>
      <c r="D167" s="193" t="s">
        <v>157</v>
      </c>
      <c r="E167" s="38"/>
      <c r="F167" s="194" t="s">
        <v>245</v>
      </c>
      <c r="G167" s="38"/>
      <c r="H167" s="38"/>
      <c r="I167" s="195"/>
      <c r="J167" s="38"/>
      <c r="K167" s="38"/>
      <c r="L167" s="39"/>
      <c r="M167" s="196"/>
      <c r="N167" s="197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157</v>
      </c>
      <c r="AU167" s="19" t="s">
        <v>87</v>
      </c>
    </row>
    <row r="168" s="13" customFormat="1">
      <c r="A168" s="13"/>
      <c r="B168" s="198"/>
      <c r="C168" s="13"/>
      <c r="D168" s="199" t="s">
        <v>159</v>
      </c>
      <c r="E168" s="200" t="s">
        <v>1</v>
      </c>
      <c r="F168" s="201" t="s">
        <v>1338</v>
      </c>
      <c r="G168" s="13"/>
      <c r="H168" s="202">
        <v>22</v>
      </c>
      <c r="I168" s="203"/>
      <c r="J168" s="13"/>
      <c r="K168" s="13"/>
      <c r="L168" s="198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159</v>
      </c>
      <c r="AU168" s="200" t="s">
        <v>87</v>
      </c>
      <c r="AV168" s="13" t="s">
        <v>87</v>
      </c>
      <c r="AW168" s="13" t="s">
        <v>33</v>
      </c>
      <c r="AX168" s="13" t="s">
        <v>78</v>
      </c>
      <c r="AY168" s="200" t="s">
        <v>148</v>
      </c>
    </row>
    <row r="169" s="13" customFormat="1">
      <c r="A169" s="13"/>
      <c r="B169" s="198"/>
      <c r="C169" s="13"/>
      <c r="D169" s="199" t="s">
        <v>159</v>
      </c>
      <c r="E169" s="200" t="s">
        <v>1</v>
      </c>
      <c r="F169" s="201" t="s">
        <v>1339</v>
      </c>
      <c r="G169" s="13"/>
      <c r="H169" s="202">
        <v>49.68</v>
      </c>
      <c r="I169" s="203"/>
      <c r="J169" s="13"/>
      <c r="K169" s="13"/>
      <c r="L169" s="198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159</v>
      </c>
      <c r="AU169" s="200" t="s">
        <v>87</v>
      </c>
      <c r="AV169" s="13" t="s">
        <v>87</v>
      </c>
      <c r="AW169" s="13" t="s">
        <v>33</v>
      </c>
      <c r="AX169" s="13" t="s">
        <v>78</v>
      </c>
      <c r="AY169" s="200" t="s">
        <v>148</v>
      </c>
    </row>
    <row r="170" s="14" customFormat="1">
      <c r="A170" s="14"/>
      <c r="B170" s="207"/>
      <c r="C170" s="14"/>
      <c r="D170" s="199" t="s">
        <v>159</v>
      </c>
      <c r="E170" s="208" t="s">
        <v>1</v>
      </c>
      <c r="F170" s="209" t="s">
        <v>164</v>
      </c>
      <c r="G170" s="14"/>
      <c r="H170" s="210">
        <v>71.680000000000007</v>
      </c>
      <c r="I170" s="211"/>
      <c r="J170" s="14"/>
      <c r="K170" s="14"/>
      <c r="L170" s="207"/>
      <c r="M170" s="212"/>
      <c r="N170" s="213"/>
      <c r="O170" s="213"/>
      <c r="P170" s="213"/>
      <c r="Q170" s="213"/>
      <c r="R170" s="213"/>
      <c r="S170" s="213"/>
      <c r="T170" s="2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08" t="s">
        <v>159</v>
      </c>
      <c r="AU170" s="208" t="s">
        <v>87</v>
      </c>
      <c r="AV170" s="14" t="s">
        <v>155</v>
      </c>
      <c r="AW170" s="14" t="s">
        <v>33</v>
      </c>
      <c r="AX170" s="14" t="s">
        <v>85</v>
      </c>
      <c r="AY170" s="208" t="s">
        <v>148</v>
      </c>
    </row>
    <row r="171" s="2" customFormat="1" ht="24.15" customHeight="1">
      <c r="A171" s="38"/>
      <c r="B171" s="179"/>
      <c r="C171" s="180" t="s">
        <v>234</v>
      </c>
      <c r="D171" s="180" t="s">
        <v>150</v>
      </c>
      <c r="E171" s="181" t="s">
        <v>248</v>
      </c>
      <c r="F171" s="182" t="s">
        <v>249</v>
      </c>
      <c r="G171" s="183" t="s">
        <v>153</v>
      </c>
      <c r="H171" s="184">
        <v>91.599999999999994</v>
      </c>
      <c r="I171" s="185"/>
      <c r="J171" s="186">
        <f>ROUND(I171*H171,2)</f>
        <v>0</v>
      </c>
      <c r="K171" s="182" t="s">
        <v>154</v>
      </c>
      <c r="L171" s="39"/>
      <c r="M171" s="187" t="s">
        <v>1</v>
      </c>
      <c r="N171" s="188" t="s">
        <v>43</v>
      </c>
      <c r="O171" s="77"/>
      <c r="P171" s="189">
        <f>O171*H171</f>
        <v>0</v>
      </c>
      <c r="Q171" s="189">
        <v>0</v>
      </c>
      <c r="R171" s="189">
        <f>Q171*H171</f>
        <v>0</v>
      </c>
      <c r="S171" s="189">
        <v>0</v>
      </c>
      <c r="T171" s="190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91" t="s">
        <v>155</v>
      </c>
      <c r="AT171" s="191" t="s">
        <v>150</v>
      </c>
      <c r="AU171" s="191" t="s">
        <v>87</v>
      </c>
      <c r="AY171" s="19" t="s">
        <v>148</v>
      </c>
      <c r="BE171" s="192">
        <f>IF(N171="základní",J171,0)</f>
        <v>0</v>
      </c>
      <c r="BF171" s="192">
        <f>IF(N171="snížená",J171,0)</f>
        <v>0</v>
      </c>
      <c r="BG171" s="192">
        <f>IF(N171="zákl. přenesená",J171,0)</f>
        <v>0</v>
      </c>
      <c r="BH171" s="192">
        <f>IF(N171="sníž. přenesená",J171,0)</f>
        <v>0</v>
      </c>
      <c r="BI171" s="192">
        <f>IF(N171="nulová",J171,0)</f>
        <v>0</v>
      </c>
      <c r="BJ171" s="19" t="s">
        <v>85</v>
      </c>
      <c r="BK171" s="192">
        <f>ROUND(I171*H171,2)</f>
        <v>0</v>
      </c>
      <c r="BL171" s="19" t="s">
        <v>155</v>
      </c>
      <c r="BM171" s="191" t="s">
        <v>1340</v>
      </c>
    </row>
    <row r="172" s="2" customFormat="1">
      <c r="A172" s="38"/>
      <c r="B172" s="39"/>
      <c r="C172" s="38"/>
      <c r="D172" s="193" t="s">
        <v>157</v>
      </c>
      <c r="E172" s="38"/>
      <c r="F172" s="194" t="s">
        <v>251</v>
      </c>
      <c r="G172" s="38"/>
      <c r="H172" s="38"/>
      <c r="I172" s="195"/>
      <c r="J172" s="38"/>
      <c r="K172" s="38"/>
      <c r="L172" s="39"/>
      <c r="M172" s="196"/>
      <c r="N172" s="197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157</v>
      </c>
      <c r="AU172" s="19" t="s">
        <v>87</v>
      </c>
    </row>
    <row r="173" s="2" customFormat="1" ht="24.15" customHeight="1">
      <c r="A173" s="38"/>
      <c r="B173" s="179"/>
      <c r="C173" s="180" t="s">
        <v>241</v>
      </c>
      <c r="D173" s="180" t="s">
        <v>150</v>
      </c>
      <c r="E173" s="181" t="s">
        <v>253</v>
      </c>
      <c r="F173" s="182" t="s">
        <v>254</v>
      </c>
      <c r="G173" s="183" t="s">
        <v>153</v>
      </c>
      <c r="H173" s="184">
        <v>71.680000000000007</v>
      </c>
      <c r="I173" s="185"/>
      <c r="J173" s="186">
        <f>ROUND(I173*H173,2)</f>
        <v>0</v>
      </c>
      <c r="K173" s="182" t="s">
        <v>154</v>
      </c>
      <c r="L173" s="39"/>
      <c r="M173" s="187" t="s">
        <v>1</v>
      </c>
      <c r="N173" s="188" t="s">
        <v>43</v>
      </c>
      <c r="O173" s="77"/>
      <c r="P173" s="189">
        <f>O173*H173</f>
        <v>0</v>
      </c>
      <c r="Q173" s="189">
        <v>0</v>
      </c>
      <c r="R173" s="189">
        <f>Q173*H173</f>
        <v>0</v>
      </c>
      <c r="S173" s="189">
        <v>0</v>
      </c>
      <c r="T173" s="190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1" t="s">
        <v>155</v>
      </c>
      <c r="AT173" s="191" t="s">
        <v>150</v>
      </c>
      <c r="AU173" s="191" t="s">
        <v>87</v>
      </c>
      <c r="AY173" s="19" t="s">
        <v>148</v>
      </c>
      <c r="BE173" s="192">
        <f>IF(N173="základní",J173,0)</f>
        <v>0</v>
      </c>
      <c r="BF173" s="192">
        <f>IF(N173="snížená",J173,0)</f>
        <v>0</v>
      </c>
      <c r="BG173" s="192">
        <f>IF(N173="zákl. přenesená",J173,0)</f>
        <v>0</v>
      </c>
      <c r="BH173" s="192">
        <f>IF(N173="sníž. přenesená",J173,0)</f>
        <v>0</v>
      </c>
      <c r="BI173" s="192">
        <f>IF(N173="nulová",J173,0)</f>
        <v>0</v>
      </c>
      <c r="BJ173" s="19" t="s">
        <v>85</v>
      </c>
      <c r="BK173" s="192">
        <f>ROUND(I173*H173,2)</f>
        <v>0</v>
      </c>
      <c r="BL173" s="19" t="s">
        <v>155</v>
      </c>
      <c r="BM173" s="191" t="s">
        <v>1341</v>
      </c>
    </row>
    <row r="174" s="2" customFormat="1">
      <c r="A174" s="38"/>
      <c r="B174" s="39"/>
      <c r="C174" s="38"/>
      <c r="D174" s="193" t="s">
        <v>157</v>
      </c>
      <c r="E174" s="38"/>
      <c r="F174" s="194" t="s">
        <v>256</v>
      </c>
      <c r="G174" s="38"/>
      <c r="H174" s="38"/>
      <c r="I174" s="195"/>
      <c r="J174" s="38"/>
      <c r="K174" s="38"/>
      <c r="L174" s="39"/>
      <c r="M174" s="196"/>
      <c r="N174" s="197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157</v>
      </c>
      <c r="AU174" s="19" t="s">
        <v>87</v>
      </c>
    </row>
    <row r="175" s="2" customFormat="1" ht="37.8" customHeight="1">
      <c r="A175" s="38"/>
      <c r="B175" s="179"/>
      <c r="C175" s="180" t="s">
        <v>247</v>
      </c>
      <c r="D175" s="180" t="s">
        <v>150</v>
      </c>
      <c r="E175" s="181" t="s">
        <v>258</v>
      </c>
      <c r="F175" s="182" t="s">
        <v>259</v>
      </c>
      <c r="G175" s="183" t="s">
        <v>215</v>
      </c>
      <c r="H175" s="184">
        <v>59.064999999999998</v>
      </c>
      <c r="I175" s="185"/>
      <c r="J175" s="186">
        <f>ROUND(I175*H175,2)</f>
        <v>0</v>
      </c>
      <c r="K175" s="182" t="s">
        <v>154</v>
      </c>
      <c r="L175" s="39"/>
      <c r="M175" s="187" t="s">
        <v>1</v>
      </c>
      <c r="N175" s="188" t="s">
        <v>43</v>
      </c>
      <c r="O175" s="77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1" t="s">
        <v>155</v>
      </c>
      <c r="AT175" s="191" t="s">
        <v>150</v>
      </c>
      <c r="AU175" s="191" t="s">
        <v>87</v>
      </c>
      <c r="AY175" s="19" t="s">
        <v>148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85</v>
      </c>
      <c r="BK175" s="192">
        <f>ROUND(I175*H175,2)</f>
        <v>0</v>
      </c>
      <c r="BL175" s="19" t="s">
        <v>155</v>
      </c>
      <c r="BM175" s="191" t="s">
        <v>1342</v>
      </c>
    </row>
    <row r="176" s="2" customFormat="1">
      <c r="A176" s="38"/>
      <c r="B176" s="39"/>
      <c r="C176" s="38"/>
      <c r="D176" s="193" t="s">
        <v>157</v>
      </c>
      <c r="E176" s="38"/>
      <c r="F176" s="194" t="s">
        <v>261</v>
      </c>
      <c r="G176" s="38"/>
      <c r="H176" s="38"/>
      <c r="I176" s="195"/>
      <c r="J176" s="38"/>
      <c r="K176" s="38"/>
      <c r="L176" s="39"/>
      <c r="M176" s="196"/>
      <c r="N176" s="197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157</v>
      </c>
      <c r="AU176" s="19" t="s">
        <v>87</v>
      </c>
    </row>
    <row r="177" s="13" customFormat="1">
      <c r="A177" s="13"/>
      <c r="B177" s="198"/>
      <c r="C177" s="13"/>
      <c r="D177" s="199" t="s">
        <v>159</v>
      </c>
      <c r="E177" s="200" t="s">
        <v>1</v>
      </c>
      <c r="F177" s="201" t="s">
        <v>1343</v>
      </c>
      <c r="G177" s="13"/>
      <c r="H177" s="202">
        <v>6.4000000000000004</v>
      </c>
      <c r="I177" s="203"/>
      <c r="J177" s="13"/>
      <c r="K177" s="13"/>
      <c r="L177" s="198"/>
      <c r="M177" s="204"/>
      <c r="N177" s="205"/>
      <c r="O177" s="205"/>
      <c r="P177" s="205"/>
      <c r="Q177" s="205"/>
      <c r="R177" s="205"/>
      <c r="S177" s="205"/>
      <c r="T177" s="20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00" t="s">
        <v>159</v>
      </c>
      <c r="AU177" s="200" t="s">
        <v>87</v>
      </c>
      <c r="AV177" s="13" t="s">
        <v>87</v>
      </c>
      <c r="AW177" s="13" t="s">
        <v>33</v>
      </c>
      <c r="AX177" s="13" t="s">
        <v>78</v>
      </c>
      <c r="AY177" s="200" t="s">
        <v>148</v>
      </c>
    </row>
    <row r="178" s="13" customFormat="1">
      <c r="A178" s="13"/>
      <c r="B178" s="198"/>
      <c r="C178" s="13"/>
      <c r="D178" s="199" t="s">
        <v>159</v>
      </c>
      <c r="E178" s="200" t="s">
        <v>1</v>
      </c>
      <c r="F178" s="201" t="s">
        <v>1344</v>
      </c>
      <c r="G178" s="13"/>
      <c r="H178" s="202">
        <v>3.2000000000000002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159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3" customFormat="1">
      <c r="A179" s="13"/>
      <c r="B179" s="198"/>
      <c r="C179" s="13"/>
      <c r="D179" s="199" t="s">
        <v>159</v>
      </c>
      <c r="E179" s="200" t="s">
        <v>1</v>
      </c>
      <c r="F179" s="201" t="s">
        <v>1345</v>
      </c>
      <c r="G179" s="13"/>
      <c r="H179" s="202">
        <v>2.6000000000000001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159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159</v>
      </c>
      <c r="E180" s="200" t="s">
        <v>1</v>
      </c>
      <c r="F180" s="201" t="s">
        <v>1346</v>
      </c>
      <c r="G180" s="13"/>
      <c r="H180" s="202">
        <v>9.4000000000000004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159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3" customFormat="1">
      <c r="A181" s="13"/>
      <c r="B181" s="198"/>
      <c r="C181" s="13"/>
      <c r="D181" s="199" t="s">
        <v>159</v>
      </c>
      <c r="E181" s="200" t="s">
        <v>1</v>
      </c>
      <c r="F181" s="201" t="s">
        <v>1347</v>
      </c>
      <c r="G181" s="13"/>
      <c r="H181" s="202">
        <v>2.1890000000000001</v>
      </c>
      <c r="I181" s="203"/>
      <c r="J181" s="13"/>
      <c r="K181" s="13"/>
      <c r="L181" s="198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159</v>
      </c>
      <c r="AU181" s="200" t="s">
        <v>87</v>
      </c>
      <c r="AV181" s="13" t="s">
        <v>87</v>
      </c>
      <c r="AW181" s="13" t="s">
        <v>33</v>
      </c>
      <c r="AX181" s="13" t="s">
        <v>78</v>
      </c>
      <c r="AY181" s="200" t="s">
        <v>148</v>
      </c>
    </row>
    <row r="182" s="13" customFormat="1">
      <c r="A182" s="13"/>
      <c r="B182" s="198"/>
      <c r="C182" s="13"/>
      <c r="D182" s="199" t="s">
        <v>159</v>
      </c>
      <c r="E182" s="200" t="s">
        <v>1</v>
      </c>
      <c r="F182" s="201" t="s">
        <v>1348</v>
      </c>
      <c r="G182" s="13"/>
      <c r="H182" s="202">
        <v>0.13200000000000001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159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159</v>
      </c>
      <c r="E183" s="200" t="s">
        <v>1</v>
      </c>
      <c r="F183" s="201" t="s">
        <v>1349</v>
      </c>
      <c r="G183" s="13"/>
      <c r="H183" s="202">
        <v>35.143999999999998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159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4" customFormat="1">
      <c r="A184" s="14"/>
      <c r="B184" s="207"/>
      <c r="C184" s="14"/>
      <c r="D184" s="199" t="s">
        <v>159</v>
      </c>
      <c r="E184" s="208" t="s">
        <v>1</v>
      </c>
      <c r="F184" s="209" t="s">
        <v>164</v>
      </c>
      <c r="G184" s="14"/>
      <c r="H184" s="210">
        <v>59.064999999999998</v>
      </c>
      <c r="I184" s="211"/>
      <c r="J184" s="14"/>
      <c r="K184" s="14"/>
      <c r="L184" s="207"/>
      <c r="M184" s="212"/>
      <c r="N184" s="213"/>
      <c r="O184" s="213"/>
      <c r="P184" s="213"/>
      <c r="Q184" s="213"/>
      <c r="R184" s="213"/>
      <c r="S184" s="213"/>
      <c r="T184" s="2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08" t="s">
        <v>159</v>
      </c>
      <c r="AU184" s="208" t="s">
        <v>87</v>
      </c>
      <c r="AV184" s="14" t="s">
        <v>155</v>
      </c>
      <c r="AW184" s="14" t="s">
        <v>33</v>
      </c>
      <c r="AX184" s="14" t="s">
        <v>85</v>
      </c>
      <c r="AY184" s="208" t="s">
        <v>148</v>
      </c>
    </row>
    <row r="185" s="2" customFormat="1" ht="24.15" customHeight="1">
      <c r="A185" s="38"/>
      <c r="B185" s="179"/>
      <c r="C185" s="180" t="s">
        <v>252</v>
      </c>
      <c r="D185" s="180" t="s">
        <v>150</v>
      </c>
      <c r="E185" s="181" t="s">
        <v>266</v>
      </c>
      <c r="F185" s="182" t="s">
        <v>267</v>
      </c>
      <c r="G185" s="183" t="s">
        <v>215</v>
      </c>
      <c r="H185" s="184">
        <v>59.064999999999998</v>
      </c>
      <c r="I185" s="185"/>
      <c r="J185" s="186">
        <f>ROUND(I185*H185,2)</f>
        <v>0</v>
      </c>
      <c r="K185" s="182" t="s">
        <v>154</v>
      </c>
      <c r="L185" s="39"/>
      <c r="M185" s="187" t="s">
        <v>1</v>
      </c>
      <c r="N185" s="188" t="s">
        <v>43</v>
      </c>
      <c r="O185" s="77"/>
      <c r="P185" s="189">
        <f>O185*H185</f>
        <v>0</v>
      </c>
      <c r="Q185" s="189">
        <v>0</v>
      </c>
      <c r="R185" s="189">
        <f>Q185*H185</f>
        <v>0</v>
      </c>
      <c r="S185" s="189">
        <v>0</v>
      </c>
      <c r="T185" s="190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1" t="s">
        <v>155</v>
      </c>
      <c r="AT185" s="191" t="s">
        <v>150</v>
      </c>
      <c r="AU185" s="191" t="s">
        <v>87</v>
      </c>
      <c r="AY185" s="19" t="s">
        <v>148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85</v>
      </c>
      <c r="BK185" s="192">
        <f>ROUND(I185*H185,2)</f>
        <v>0</v>
      </c>
      <c r="BL185" s="19" t="s">
        <v>155</v>
      </c>
      <c r="BM185" s="191" t="s">
        <v>1350</v>
      </c>
    </row>
    <row r="186" s="2" customFormat="1">
      <c r="A186" s="38"/>
      <c r="B186" s="39"/>
      <c r="C186" s="38"/>
      <c r="D186" s="193" t="s">
        <v>157</v>
      </c>
      <c r="E186" s="38"/>
      <c r="F186" s="194" t="s">
        <v>269</v>
      </c>
      <c r="G186" s="38"/>
      <c r="H186" s="38"/>
      <c r="I186" s="195"/>
      <c r="J186" s="38"/>
      <c r="K186" s="38"/>
      <c r="L186" s="39"/>
      <c r="M186" s="196"/>
      <c r="N186" s="197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157</v>
      </c>
      <c r="AU186" s="19" t="s">
        <v>87</v>
      </c>
    </row>
    <row r="187" s="2" customFormat="1" ht="33" customHeight="1">
      <c r="A187" s="38"/>
      <c r="B187" s="179"/>
      <c r="C187" s="180" t="s">
        <v>257</v>
      </c>
      <c r="D187" s="180" t="s">
        <v>150</v>
      </c>
      <c r="E187" s="181" t="s">
        <v>271</v>
      </c>
      <c r="F187" s="182" t="s">
        <v>272</v>
      </c>
      <c r="G187" s="183" t="s">
        <v>273</v>
      </c>
      <c r="H187" s="184">
        <v>106.31699999999999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</v>
      </c>
      <c r="R187" s="189">
        <f>Q187*H187</f>
        <v>0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1351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275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13" customFormat="1">
      <c r="A189" s="13"/>
      <c r="B189" s="198"/>
      <c r="C189" s="13"/>
      <c r="D189" s="199" t="s">
        <v>159</v>
      </c>
      <c r="E189" s="13"/>
      <c r="F189" s="201" t="s">
        <v>1352</v>
      </c>
      <c r="G189" s="13"/>
      <c r="H189" s="202">
        <v>106.31699999999999</v>
      </c>
      <c r="I189" s="203"/>
      <c r="J189" s="13"/>
      <c r="K189" s="13"/>
      <c r="L189" s="198"/>
      <c r="M189" s="204"/>
      <c r="N189" s="205"/>
      <c r="O189" s="205"/>
      <c r="P189" s="205"/>
      <c r="Q189" s="205"/>
      <c r="R189" s="205"/>
      <c r="S189" s="205"/>
      <c r="T189" s="20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00" t="s">
        <v>159</v>
      </c>
      <c r="AU189" s="200" t="s">
        <v>87</v>
      </c>
      <c r="AV189" s="13" t="s">
        <v>87</v>
      </c>
      <c r="AW189" s="13" t="s">
        <v>3</v>
      </c>
      <c r="AX189" s="13" t="s">
        <v>85</v>
      </c>
      <c r="AY189" s="200" t="s">
        <v>148</v>
      </c>
    </row>
    <row r="190" s="2" customFormat="1" ht="24.15" customHeight="1">
      <c r="A190" s="38"/>
      <c r="B190" s="179"/>
      <c r="C190" s="180" t="s">
        <v>265</v>
      </c>
      <c r="D190" s="180" t="s">
        <v>150</v>
      </c>
      <c r="E190" s="181" t="s">
        <v>278</v>
      </c>
      <c r="F190" s="182" t="s">
        <v>279</v>
      </c>
      <c r="G190" s="183" t="s">
        <v>215</v>
      </c>
      <c r="H190" s="184">
        <v>70.287000000000006</v>
      </c>
      <c r="I190" s="185"/>
      <c r="J190" s="186">
        <f>ROUND(I190*H190,2)</f>
        <v>0</v>
      </c>
      <c r="K190" s="182" t="s">
        <v>154</v>
      </c>
      <c r="L190" s="39"/>
      <c r="M190" s="187" t="s">
        <v>1</v>
      </c>
      <c r="N190" s="188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155</v>
      </c>
      <c r="AT190" s="191" t="s">
        <v>150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1353</v>
      </c>
    </row>
    <row r="191" s="2" customFormat="1">
      <c r="A191" s="38"/>
      <c r="B191" s="39"/>
      <c r="C191" s="38"/>
      <c r="D191" s="193" t="s">
        <v>157</v>
      </c>
      <c r="E191" s="38"/>
      <c r="F191" s="194" t="s">
        <v>281</v>
      </c>
      <c r="G191" s="38"/>
      <c r="H191" s="38"/>
      <c r="I191" s="195"/>
      <c r="J191" s="38"/>
      <c r="K191" s="38"/>
      <c r="L191" s="39"/>
      <c r="M191" s="196"/>
      <c r="N191" s="197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157</v>
      </c>
      <c r="AU191" s="19" t="s">
        <v>87</v>
      </c>
    </row>
    <row r="192" s="13" customFormat="1">
      <c r="A192" s="13"/>
      <c r="B192" s="198"/>
      <c r="C192" s="13"/>
      <c r="D192" s="199" t="s">
        <v>159</v>
      </c>
      <c r="E192" s="200" t="s">
        <v>1</v>
      </c>
      <c r="F192" s="201" t="s">
        <v>1325</v>
      </c>
      <c r="G192" s="13"/>
      <c r="H192" s="202">
        <v>12.4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159</v>
      </c>
      <c r="AU192" s="200" t="s">
        <v>87</v>
      </c>
      <c r="AV192" s="13" t="s">
        <v>87</v>
      </c>
      <c r="AW192" s="13" t="s">
        <v>33</v>
      </c>
      <c r="AX192" s="13" t="s">
        <v>78</v>
      </c>
      <c r="AY192" s="200" t="s">
        <v>148</v>
      </c>
    </row>
    <row r="193" s="13" customFormat="1">
      <c r="A193" s="13"/>
      <c r="B193" s="198"/>
      <c r="C193" s="13"/>
      <c r="D193" s="199" t="s">
        <v>159</v>
      </c>
      <c r="E193" s="200" t="s">
        <v>1</v>
      </c>
      <c r="F193" s="201" t="s">
        <v>1326</v>
      </c>
      <c r="G193" s="13"/>
      <c r="H193" s="202">
        <v>17.399999999999999</v>
      </c>
      <c r="I193" s="203"/>
      <c r="J193" s="13"/>
      <c r="K193" s="13"/>
      <c r="L193" s="198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159</v>
      </c>
      <c r="AU193" s="200" t="s">
        <v>87</v>
      </c>
      <c r="AV193" s="13" t="s">
        <v>87</v>
      </c>
      <c r="AW193" s="13" t="s">
        <v>33</v>
      </c>
      <c r="AX193" s="13" t="s">
        <v>78</v>
      </c>
      <c r="AY193" s="200" t="s">
        <v>148</v>
      </c>
    </row>
    <row r="194" s="13" customFormat="1">
      <c r="A194" s="13"/>
      <c r="B194" s="198"/>
      <c r="C194" s="13"/>
      <c r="D194" s="199" t="s">
        <v>159</v>
      </c>
      <c r="E194" s="200" t="s">
        <v>1</v>
      </c>
      <c r="F194" s="201" t="s">
        <v>1327</v>
      </c>
      <c r="G194" s="13"/>
      <c r="H194" s="202">
        <v>46.719999999999999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159</v>
      </c>
      <c r="AU194" s="200" t="s">
        <v>87</v>
      </c>
      <c r="AV194" s="13" t="s">
        <v>87</v>
      </c>
      <c r="AW194" s="13" t="s">
        <v>33</v>
      </c>
      <c r="AX194" s="13" t="s">
        <v>78</v>
      </c>
      <c r="AY194" s="200" t="s">
        <v>148</v>
      </c>
    </row>
    <row r="195" s="13" customFormat="1">
      <c r="A195" s="13"/>
      <c r="B195" s="198"/>
      <c r="C195" s="13"/>
      <c r="D195" s="199" t="s">
        <v>159</v>
      </c>
      <c r="E195" s="200" t="s">
        <v>1</v>
      </c>
      <c r="F195" s="201" t="s">
        <v>1328</v>
      </c>
      <c r="G195" s="13"/>
      <c r="H195" s="202">
        <v>6.2000000000000002</v>
      </c>
      <c r="I195" s="203"/>
      <c r="J195" s="13"/>
      <c r="K195" s="13"/>
      <c r="L195" s="198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159</v>
      </c>
      <c r="AU195" s="200" t="s">
        <v>87</v>
      </c>
      <c r="AV195" s="13" t="s">
        <v>87</v>
      </c>
      <c r="AW195" s="13" t="s">
        <v>33</v>
      </c>
      <c r="AX195" s="13" t="s">
        <v>78</v>
      </c>
      <c r="AY195" s="200" t="s">
        <v>148</v>
      </c>
    </row>
    <row r="196" s="13" customFormat="1">
      <c r="A196" s="13"/>
      <c r="B196" s="198"/>
      <c r="C196" s="13"/>
      <c r="D196" s="199" t="s">
        <v>159</v>
      </c>
      <c r="E196" s="200" t="s">
        <v>1</v>
      </c>
      <c r="F196" s="201" t="s">
        <v>1330</v>
      </c>
      <c r="G196" s="13"/>
      <c r="H196" s="202">
        <v>11.488</v>
      </c>
      <c r="I196" s="203"/>
      <c r="J196" s="13"/>
      <c r="K196" s="13"/>
      <c r="L196" s="198"/>
      <c r="M196" s="204"/>
      <c r="N196" s="205"/>
      <c r="O196" s="205"/>
      <c r="P196" s="205"/>
      <c r="Q196" s="205"/>
      <c r="R196" s="205"/>
      <c r="S196" s="205"/>
      <c r="T196" s="20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00" t="s">
        <v>159</v>
      </c>
      <c r="AU196" s="200" t="s">
        <v>87</v>
      </c>
      <c r="AV196" s="13" t="s">
        <v>87</v>
      </c>
      <c r="AW196" s="13" t="s">
        <v>33</v>
      </c>
      <c r="AX196" s="13" t="s">
        <v>78</v>
      </c>
      <c r="AY196" s="200" t="s">
        <v>148</v>
      </c>
    </row>
    <row r="197" s="15" customFormat="1">
      <c r="A197" s="15"/>
      <c r="B197" s="215"/>
      <c r="C197" s="15"/>
      <c r="D197" s="199" t="s">
        <v>159</v>
      </c>
      <c r="E197" s="216" t="s">
        <v>1</v>
      </c>
      <c r="F197" s="217" t="s">
        <v>282</v>
      </c>
      <c r="G197" s="15"/>
      <c r="H197" s="218">
        <v>94.207999999999998</v>
      </c>
      <c r="I197" s="219"/>
      <c r="J197" s="15"/>
      <c r="K197" s="15"/>
      <c r="L197" s="215"/>
      <c r="M197" s="220"/>
      <c r="N197" s="221"/>
      <c r="O197" s="221"/>
      <c r="P197" s="221"/>
      <c r="Q197" s="221"/>
      <c r="R197" s="221"/>
      <c r="S197" s="221"/>
      <c r="T197" s="222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16" t="s">
        <v>159</v>
      </c>
      <c r="AU197" s="216" t="s">
        <v>87</v>
      </c>
      <c r="AV197" s="15" t="s">
        <v>169</v>
      </c>
      <c r="AW197" s="15" t="s">
        <v>33</v>
      </c>
      <c r="AX197" s="15" t="s">
        <v>78</v>
      </c>
      <c r="AY197" s="216" t="s">
        <v>148</v>
      </c>
    </row>
    <row r="198" s="13" customFormat="1">
      <c r="A198" s="13"/>
      <c r="B198" s="198"/>
      <c r="C198" s="13"/>
      <c r="D198" s="199" t="s">
        <v>159</v>
      </c>
      <c r="E198" s="200" t="s">
        <v>1</v>
      </c>
      <c r="F198" s="201" t="s">
        <v>1354</v>
      </c>
      <c r="G198" s="13"/>
      <c r="H198" s="202">
        <v>-6.4000000000000004</v>
      </c>
      <c r="I198" s="203"/>
      <c r="J198" s="13"/>
      <c r="K198" s="13"/>
      <c r="L198" s="198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159</v>
      </c>
      <c r="AU198" s="200" t="s">
        <v>87</v>
      </c>
      <c r="AV198" s="13" t="s">
        <v>87</v>
      </c>
      <c r="AW198" s="13" t="s">
        <v>33</v>
      </c>
      <c r="AX198" s="13" t="s">
        <v>78</v>
      </c>
      <c r="AY198" s="200" t="s">
        <v>148</v>
      </c>
    </row>
    <row r="199" s="13" customFormat="1">
      <c r="A199" s="13"/>
      <c r="B199" s="198"/>
      <c r="C199" s="13"/>
      <c r="D199" s="199" t="s">
        <v>159</v>
      </c>
      <c r="E199" s="200" t="s">
        <v>1</v>
      </c>
      <c r="F199" s="201" t="s">
        <v>1355</v>
      </c>
      <c r="G199" s="13"/>
      <c r="H199" s="202">
        <v>-3.2000000000000002</v>
      </c>
      <c r="I199" s="203"/>
      <c r="J199" s="13"/>
      <c r="K199" s="13"/>
      <c r="L199" s="198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159</v>
      </c>
      <c r="AU199" s="200" t="s">
        <v>87</v>
      </c>
      <c r="AV199" s="13" t="s">
        <v>87</v>
      </c>
      <c r="AW199" s="13" t="s">
        <v>33</v>
      </c>
      <c r="AX199" s="13" t="s">
        <v>78</v>
      </c>
      <c r="AY199" s="200" t="s">
        <v>148</v>
      </c>
    </row>
    <row r="200" s="13" customFormat="1">
      <c r="A200" s="13"/>
      <c r="B200" s="198"/>
      <c r="C200" s="13"/>
      <c r="D200" s="199" t="s">
        <v>159</v>
      </c>
      <c r="E200" s="200" t="s">
        <v>1</v>
      </c>
      <c r="F200" s="201" t="s">
        <v>1356</v>
      </c>
      <c r="G200" s="13"/>
      <c r="H200" s="202">
        <v>-2.6000000000000001</v>
      </c>
      <c r="I200" s="203"/>
      <c r="J200" s="13"/>
      <c r="K200" s="13"/>
      <c r="L200" s="198"/>
      <c r="M200" s="204"/>
      <c r="N200" s="205"/>
      <c r="O200" s="205"/>
      <c r="P200" s="205"/>
      <c r="Q200" s="205"/>
      <c r="R200" s="205"/>
      <c r="S200" s="205"/>
      <c r="T200" s="20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00" t="s">
        <v>159</v>
      </c>
      <c r="AU200" s="200" t="s">
        <v>87</v>
      </c>
      <c r="AV200" s="13" t="s">
        <v>87</v>
      </c>
      <c r="AW200" s="13" t="s">
        <v>33</v>
      </c>
      <c r="AX200" s="13" t="s">
        <v>78</v>
      </c>
      <c r="AY200" s="200" t="s">
        <v>148</v>
      </c>
    </row>
    <row r="201" s="15" customFormat="1">
      <c r="A201" s="15"/>
      <c r="B201" s="215"/>
      <c r="C201" s="15"/>
      <c r="D201" s="199" t="s">
        <v>159</v>
      </c>
      <c r="E201" s="216" t="s">
        <v>1</v>
      </c>
      <c r="F201" s="217" t="s">
        <v>285</v>
      </c>
      <c r="G201" s="15"/>
      <c r="H201" s="218">
        <v>-12.200000000000001</v>
      </c>
      <c r="I201" s="219"/>
      <c r="J201" s="15"/>
      <c r="K201" s="15"/>
      <c r="L201" s="215"/>
      <c r="M201" s="220"/>
      <c r="N201" s="221"/>
      <c r="O201" s="221"/>
      <c r="P201" s="221"/>
      <c r="Q201" s="221"/>
      <c r="R201" s="221"/>
      <c r="S201" s="221"/>
      <c r="T201" s="222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T201" s="216" t="s">
        <v>159</v>
      </c>
      <c r="AU201" s="216" t="s">
        <v>87</v>
      </c>
      <c r="AV201" s="15" t="s">
        <v>169</v>
      </c>
      <c r="AW201" s="15" t="s">
        <v>33</v>
      </c>
      <c r="AX201" s="15" t="s">
        <v>78</v>
      </c>
      <c r="AY201" s="216" t="s">
        <v>148</v>
      </c>
    </row>
    <row r="202" s="13" customFormat="1">
      <c r="A202" s="13"/>
      <c r="B202" s="198"/>
      <c r="C202" s="13"/>
      <c r="D202" s="199" t="s">
        <v>159</v>
      </c>
      <c r="E202" s="200" t="s">
        <v>1</v>
      </c>
      <c r="F202" s="201" t="s">
        <v>1357</v>
      </c>
      <c r="G202" s="13"/>
      <c r="H202" s="202">
        <v>-9.4000000000000004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159</v>
      </c>
      <c r="AU202" s="200" t="s">
        <v>87</v>
      </c>
      <c r="AV202" s="13" t="s">
        <v>87</v>
      </c>
      <c r="AW202" s="13" t="s">
        <v>33</v>
      </c>
      <c r="AX202" s="13" t="s">
        <v>78</v>
      </c>
      <c r="AY202" s="200" t="s">
        <v>148</v>
      </c>
    </row>
    <row r="203" s="13" customFormat="1">
      <c r="A203" s="13"/>
      <c r="B203" s="198"/>
      <c r="C203" s="13"/>
      <c r="D203" s="199" t="s">
        <v>159</v>
      </c>
      <c r="E203" s="200" t="s">
        <v>1</v>
      </c>
      <c r="F203" s="201" t="s">
        <v>1358</v>
      </c>
      <c r="G203" s="13"/>
      <c r="H203" s="202">
        <v>-2.1890000000000001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159</v>
      </c>
      <c r="AU203" s="200" t="s">
        <v>87</v>
      </c>
      <c r="AV203" s="13" t="s">
        <v>87</v>
      </c>
      <c r="AW203" s="13" t="s">
        <v>33</v>
      </c>
      <c r="AX203" s="13" t="s">
        <v>78</v>
      </c>
      <c r="AY203" s="200" t="s">
        <v>148</v>
      </c>
    </row>
    <row r="204" s="13" customFormat="1">
      <c r="A204" s="13"/>
      <c r="B204" s="198"/>
      <c r="C204" s="13"/>
      <c r="D204" s="199" t="s">
        <v>159</v>
      </c>
      <c r="E204" s="200" t="s">
        <v>1</v>
      </c>
      <c r="F204" s="201" t="s">
        <v>1359</v>
      </c>
      <c r="G204" s="13"/>
      <c r="H204" s="202">
        <v>-0.13200000000000001</v>
      </c>
      <c r="I204" s="203"/>
      <c r="J204" s="13"/>
      <c r="K204" s="13"/>
      <c r="L204" s="198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159</v>
      </c>
      <c r="AU204" s="200" t="s">
        <v>87</v>
      </c>
      <c r="AV204" s="13" t="s">
        <v>87</v>
      </c>
      <c r="AW204" s="13" t="s">
        <v>33</v>
      </c>
      <c r="AX204" s="13" t="s">
        <v>78</v>
      </c>
      <c r="AY204" s="200" t="s">
        <v>148</v>
      </c>
    </row>
    <row r="205" s="15" customFormat="1">
      <c r="A205" s="15"/>
      <c r="B205" s="215"/>
      <c r="C205" s="15"/>
      <c r="D205" s="199" t="s">
        <v>159</v>
      </c>
      <c r="E205" s="216" t="s">
        <v>1</v>
      </c>
      <c r="F205" s="217" t="s">
        <v>287</v>
      </c>
      <c r="G205" s="15"/>
      <c r="H205" s="218">
        <v>-11.721</v>
      </c>
      <c r="I205" s="219"/>
      <c r="J205" s="15"/>
      <c r="K205" s="15"/>
      <c r="L205" s="215"/>
      <c r="M205" s="220"/>
      <c r="N205" s="221"/>
      <c r="O205" s="221"/>
      <c r="P205" s="221"/>
      <c r="Q205" s="221"/>
      <c r="R205" s="221"/>
      <c r="S205" s="221"/>
      <c r="T205" s="222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16" t="s">
        <v>159</v>
      </c>
      <c r="AU205" s="216" t="s">
        <v>87</v>
      </c>
      <c r="AV205" s="15" t="s">
        <v>169</v>
      </c>
      <c r="AW205" s="15" t="s">
        <v>33</v>
      </c>
      <c r="AX205" s="15" t="s">
        <v>78</v>
      </c>
      <c r="AY205" s="216" t="s">
        <v>148</v>
      </c>
    </row>
    <row r="206" s="14" customFormat="1">
      <c r="A206" s="14"/>
      <c r="B206" s="207"/>
      <c r="C206" s="14"/>
      <c r="D206" s="199" t="s">
        <v>159</v>
      </c>
      <c r="E206" s="208" t="s">
        <v>1</v>
      </c>
      <c r="F206" s="209" t="s">
        <v>164</v>
      </c>
      <c r="G206" s="14"/>
      <c r="H206" s="210">
        <v>70.286999999999978</v>
      </c>
      <c r="I206" s="211"/>
      <c r="J206" s="14"/>
      <c r="K206" s="14"/>
      <c r="L206" s="207"/>
      <c r="M206" s="212"/>
      <c r="N206" s="213"/>
      <c r="O206" s="213"/>
      <c r="P206" s="213"/>
      <c r="Q206" s="213"/>
      <c r="R206" s="213"/>
      <c r="S206" s="213"/>
      <c r="T206" s="2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08" t="s">
        <v>159</v>
      </c>
      <c r="AU206" s="208" t="s">
        <v>87</v>
      </c>
      <c r="AV206" s="14" t="s">
        <v>155</v>
      </c>
      <c r="AW206" s="14" t="s">
        <v>33</v>
      </c>
      <c r="AX206" s="14" t="s">
        <v>85</v>
      </c>
      <c r="AY206" s="208" t="s">
        <v>148</v>
      </c>
    </row>
    <row r="207" s="2" customFormat="1" ht="16.5" customHeight="1">
      <c r="A207" s="38"/>
      <c r="B207" s="179"/>
      <c r="C207" s="223" t="s">
        <v>270</v>
      </c>
      <c r="D207" s="223" t="s">
        <v>288</v>
      </c>
      <c r="E207" s="224" t="s">
        <v>289</v>
      </c>
      <c r="F207" s="225" t="s">
        <v>290</v>
      </c>
      <c r="G207" s="226" t="s">
        <v>273</v>
      </c>
      <c r="H207" s="227">
        <v>58.689999999999998</v>
      </c>
      <c r="I207" s="228"/>
      <c r="J207" s="229">
        <f>ROUND(I207*H207,2)</f>
        <v>0</v>
      </c>
      <c r="K207" s="225" t="s">
        <v>154</v>
      </c>
      <c r="L207" s="230"/>
      <c r="M207" s="231" t="s">
        <v>1</v>
      </c>
      <c r="N207" s="232" t="s">
        <v>43</v>
      </c>
      <c r="O207" s="77"/>
      <c r="P207" s="189">
        <f>O207*H207</f>
        <v>0</v>
      </c>
      <c r="Q207" s="189">
        <v>0</v>
      </c>
      <c r="R207" s="189">
        <f>Q207*H207</f>
        <v>0</v>
      </c>
      <c r="S207" s="189">
        <v>0</v>
      </c>
      <c r="T207" s="190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191" t="s">
        <v>199</v>
      </c>
      <c r="AT207" s="191" t="s">
        <v>288</v>
      </c>
      <c r="AU207" s="191" t="s">
        <v>87</v>
      </c>
      <c r="AY207" s="19" t="s">
        <v>148</v>
      </c>
      <c r="BE207" s="192">
        <f>IF(N207="základní",J207,0)</f>
        <v>0</v>
      </c>
      <c r="BF207" s="192">
        <f>IF(N207="snížená",J207,0)</f>
        <v>0</v>
      </c>
      <c r="BG207" s="192">
        <f>IF(N207="zákl. přenesená",J207,0)</f>
        <v>0</v>
      </c>
      <c r="BH207" s="192">
        <f>IF(N207="sníž. přenesená",J207,0)</f>
        <v>0</v>
      </c>
      <c r="BI207" s="192">
        <f>IF(N207="nulová",J207,0)</f>
        <v>0</v>
      </c>
      <c r="BJ207" s="19" t="s">
        <v>85</v>
      </c>
      <c r="BK207" s="192">
        <f>ROUND(I207*H207,2)</f>
        <v>0</v>
      </c>
      <c r="BL207" s="19" t="s">
        <v>155</v>
      </c>
      <c r="BM207" s="191" t="s">
        <v>1360</v>
      </c>
    </row>
    <row r="208" s="13" customFormat="1">
      <c r="A208" s="13"/>
      <c r="B208" s="198"/>
      <c r="C208" s="13"/>
      <c r="D208" s="199" t="s">
        <v>159</v>
      </c>
      <c r="E208" s="200" t="s">
        <v>1</v>
      </c>
      <c r="F208" s="201" t="s">
        <v>1349</v>
      </c>
      <c r="G208" s="13"/>
      <c r="H208" s="202">
        <v>35.143999999999998</v>
      </c>
      <c r="I208" s="203"/>
      <c r="J208" s="13"/>
      <c r="K208" s="13"/>
      <c r="L208" s="198"/>
      <c r="M208" s="204"/>
      <c r="N208" s="205"/>
      <c r="O208" s="205"/>
      <c r="P208" s="205"/>
      <c r="Q208" s="205"/>
      <c r="R208" s="205"/>
      <c r="S208" s="205"/>
      <c r="T208" s="20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00" t="s">
        <v>159</v>
      </c>
      <c r="AU208" s="200" t="s">
        <v>87</v>
      </c>
      <c r="AV208" s="13" t="s">
        <v>87</v>
      </c>
      <c r="AW208" s="13" t="s">
        <v>33</v>
      </c>
      <c r="AX208" s="13" t="s">
        <v>85</v>
      </c>
      <c r="AY208" s="200" t="s">
        <v>148</v>
      </c>
    </row>
    <row r="209" s="13" customFormat="1">
      <c r="A209" s="13"/>
      <c r="B209" s="198"/>
      <c r="C209" s="13"/>
      <c r="D209" s="199" t="s">
        <v>159</v>
      </c>
      <c r="E209" s="13"/>
      <c r="F209" s="201" t="s">
        <v>1361</v>
      </c>
      <c r="G209" s="13"/>
      <c r="H209" s="202">
        <v>58.689999999999998</v>
      </c>
      <c r="I209" s="203"/>
      <c r="J209" s="13"/>
      <c r="K209" s="13"/>
      <c r="L209" s="198"/>
      <c r="M209" s="204"/>
      <c r="N209" s="205"/>
      <c r="O209" s="205"/>
      <c r="P209" s="205"/>
      <c r="Q209" s="205"/>
      <c r="R209" s="205"/>
      <c r="S209" s="205"/>
      <c r="T209" s="20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00" t="s">
        <v>159</v>
      </c>
      <c r="AU209" s="200" t="s">
        <v>87</v>
      </c>
      <c r="AV209" s="13" t="s">
        <v>87</v>
      </c>
      <c r="AW209" s="13" t="s">
        <v>3</v>
      </c>
      <c r="AX209" s="13" t="s">
        <v>85</v>
      </c>
      <c r="AY209" s="200" t="s">
        <v>148</v>
      </c>
    </row>
    <row r="210" s="2" customFormat="1" ht="24.15" customHeight="1">
      <c r="A210" s="38"/>
      <c r="B210" s="179"/>
      <c r="C210" s="180" t="s">
        <v>277</v>
      </c>
      <c r="D210" s="180" t="s">
        <v>150</v>
      </c>
      <c r="E210" s="181" t="s">
        <v>294</v>
      </c>
      <c r="F210" s="182" t="s">
        <v>295</v>
      </c>
      <c r="G210" s="183" t="s">
        <v>215</v>
      </c>
      <c r="H210" s="184">
        <v>9.6349999999999998</v>
      </c>
      <c r="I210" s="185"/>
      <c r="J210" s="186">
        <f>ROUND(I210*H210,2)</f>
        <v>0</v>
      </c>
      <c r="K210" s="182" t="s">
        <v>154</v>
      </c>
      <c r="L210" s="39"/>
      <c r="M210" s="187" t="s">
        <v>1</v>
      </c>
      <c r="N210" s="188" t="s">
        <v>43</v>
      </c>
      <c r="O210" s="77"/>
      <c r="P210" s="189">
        <f>O210*H210</f>
        <v>0</v>
      </c>
      <c r="Q210" s="189">
        <v>0</v>
      </c>
      <c r="R210" s="189">
        <f>Q210*H210</f>
        <v>0</v>
      </c>
      <c r="S210" s="189">
        <v>0</v>
      </c>
      <c r="T210" s="190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1" t="s">
        <v>155</v>
      </c>
      <c r="AT210" s="191" t="s">
        <v>150</v>
      </c>
      <c r="AU210" s="191" t="s">
        <v>87</v>
      </c>
      <c r="AY210" s="19" t="s">
        <v>148</v>
      </c>
      <c r="BE210" s="192">
        <f>IF(N210="základní",J210,0)</f>
        <v>0</v>
      </c>
      <c r="BF210" s="192">
        <f>IF(N210="snížená",J210,0)</f>
        <v>0</v>
      </c>
      <c r="BG210" s="192">
        <f>IF(N210="zákl. přenesená",J210,0)</f>
        <v>0</v>
      </c>
      <c r="BH210" s="192">
        <f>IF(N210="sníž. přenesená",J210,0)</f>
        <v>0</v>
      </c>
      <c r="BI210" s="192">
        <f>IF(N210="nulová",J210,0)</f>
        <v>0</v>
      </c>
      <c r="BJ210" s="19" t="s">
        <v>85</v>
      </c>
      <c r="BK210" s="192">
        <f>ROUND(I210*H210,2)</f>
        <v>0</v>
      </c>
      <c r="BL210" s="19" t="s">
        <v>155</v>
      </c>
      <c r="BM210" s="191" t="s">
        <v>1362</v>
      </c>
    </row>
    <row r="211" s="2" customFormat="1">
      <c r="A211" s="38"/>
      <c r="B211" s="39"/>
      <c r="C211" s="38"/>
      <c r="D211" s="193" t="s">
        <v>157</v>
      </c>
      <c r="E211" s="38"/>
      <c r="F211" s="194" t="s">
        <v>297</v>
      </c>
      <c r="G211" s="38"/>
      <c r="H211" s="38"/>
      <c r="I211" s="195"/>
      <c r="J211" s="38"/>
      <c r="K211" s="38"/>
      <c r="L211" s="39"/>
      <c r="M211" s="196"/>
      <c r="N211" s="197"/>
      <c r="O211" s="77"/>
      <c r="P211" s="77"/>
      <c r="Q211" s="77"/>
      <c r="R211" s="77"/>
      <c r="S211" s="77"/>
      <c r="T211" s="7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9" t="s">
        <v>157</v>
      </c>
      <c r="AU211" s="19" t="s">
        <v>87</v>
      </c>
    </row>
    <row r="212" s="13" customFormat="1">
      <c r="A212" s="13"/>
      <c r="B212" s="198"/>
      <c r="C212" s="13"/>
      <c r="D212" s="199" t="s">
        <v>159</v>
      </c>
      <c r="E212" s="200" t="s">
        <v>1</v>
      </c>
      <c r="F212" s="201" t="s">
        <v>1363</v>
      </c>
      <c r="G212" s="13"/>
      <c r="H212" s="202">
        <v>5.1200000000000001</v>
      </c>
      <c r="I212" s="203"/>
      <c r="J212" s="13"/>
      <c r="K212" s="13"/>
      <c r="L212" s="198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159</v>
      </c>
      <c r="AU212" s="200" t="s">
        <v>87</v>
      </c>
      <c r="AV212" s="13" t="s">
        <v>87</v>
      </c>
      <c r="AW212" s="13" t="s">
        <v>33</v>
      </c>
      <c r="AX212" s="13" t="s">
        <v>78</v>
      </c>
      <c r="AY212" s="200" t="s">
        <v>148</v>
      </c>
    </row>
    <row r="213" s="13" customFormat="1">
      <c r="A213" s="13"/>
      <c r="B213" s="198"/>
      <c r="C213" s="13"/>
      <c r="D213" s="199" t="s">
        <v>159</v>
      </c>
      <c r="E213" s="200" t="s">
        <v>1</v>
      </c>
      <c r="F213" s="201" t="s">
        <v>1364</v>
      </c>
      <c r="G213" s="13"/>
      <c r="H213" s="202">
        <v>2.5600000000000001</v>
      </c>
      <c r="I213" s="203"/>
      <c r="J213" s="13"/>
      <c r="K213" s="13"/>
      <c r="L213" s="198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159</v>
      </c>
      <c r="AU213" s="200" t="s">
        <v>87</v>
      </c>
      <c r="AV213" s="13" t="s">
        <v>87</v>
      </c>
      <c r="AW213" s="13" t="s">
        <v>33</v>
      </c>
      <c r="AX213" s="13" t="s">
        <v>78</v>
      </c>
      <c r="AY213" s="200" t="s">
        <v>148</v>
      </c>
    </row>
    <row r="214" s="13" customFormat="1">
      <c r="A214" s="13"/>
      <c r="B214" s="198"/>
      <c r="C214" s="13"/>
      <c r="D214" s="199" t="s">
        <v>159</v>
      </c>
      <c r="E214" s="200" t="s">
        <v>1</v>
      </c>
      <c r="F214" s="201" t="s">
        <v>1365</v>
      </c>
      <c r="G214" s="13"/>
      <c r="H214" s="202">
        <v>1.9550000000000001</v>
      </c>
      <c r="I214" s="203"/>
      <c r="J214" s="13"/>
      <c r="K214" s="13"/>
      <c r="L214" s="198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159</v>
      </c>
      <c r="AU214" s="200" t="s">
        <v>87</v>
      </c>
      <c r="AV214" s="13" t="s">
        <v>87</v>
      </c>
      <c r="AW214" s="13" t="s">
        <v>33</v>
      </c>
      <c r="AX214" s="13" t="s">
        <v>78</v>
      </c>
      <c r="AY214" s="200" t="s">
        <v>148</v>
      </c>
    </row>
    <row r="215" s="14" customFormat="1">
      <c r="A215" s="14"/>
      <c r="B215" s="207"/>
      <c r="C215" s="14"/>
      <c r="D215" s="199" t="s">
        <v>159</v>
      </c>
      <c r="E215" s="208" t="s">
        <v>1</v>
      </c>
      <c r="F215" s="209" t="s">
        <v>164</v>
      </c>
      <c r="G215" s="14"/>
      <c r="H215" s="210">
        <v>9.6349999999999998</v>
      </c>
      <c r="I215" s="211"/>
      <c r="J215" s="14"/>
      <c r="K215" s="14"/>
      <c r="L215" s="207"/>
      <c r="M215" s="212"/>
      <c r="N215" s="213"/>
      <c r="O215" s="213"/>
      <c r="P215" s="213"/>
      <c r="Q215" s="213"/>
      <c r="R215" s="213"/>
      <c r="S215" s="213"/>
      <c r="T215" s="2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08" t="s">
        <v>159</v>
      </c>
      <c r="AU215" s="208" t="s">
        <v>87</v>
      </c>
      <c r="AV215" s="14" t="s">
        <v>155</v>
      </c>
      <c r="AW215" s="14" t="s">
        <v>33</v>
      </c>
      <c r="AX215" s="14" t="s">
        <v>85</v>
      </c>
      <c r="AY215" s="208" t="s">
        <v>148</v>
      </c>
    </row>
    <row r="216" s="2" customFormat="1" ht="16.5" customHeight="1">
      <c r="A216" s="38"/>
      <c r="B216" s="179"/>
      <c r="C216" s="223" t="s">
        <v>7</v>
      </c>
      <c r="D216" s="223" t="s">
        <v>288</v>
      </c>
      <c r="E216" s="224" t="s">
        <v>301</v>
      </c>
      <c r="F216" s="225" t="s">
        <v>302</v>
      </c>
      <c r="G216" s="226" t="s">
        <v>273</v>
      </c>
      <c r="H216" s="227">
        <v>16.09</v>
      </c>
      <c r="I216" s="228"/>
      <c r="J216" s="229">
        <f>ROUND(I216*H216,2)</f>
        <v>0</v>
      </c>
      <c r="K216" s="225" t="s">
        <v>154</v>
      </c>
      <c r="L216" s="230"/>
      <c r="M216" s="231" t="s">
        <v>1</v>
      </c>
      <c r="N216" s="232" t="s">
        <v>43</v>
      </c>
      <c r="O216" s="77"/>
      <c r="P216" s="189">
        <f>O216*H216</f>
        <v>0</v>
      </c>
      <c r="Q216" s="189">
        <v>0</v>
      </c>
      <c r="R216" s="189">
        <f>Q216*H216</f>
        <v>0</v>
      </c>
      <c r="S216" s="189">
        <v>0</v>
      </c>
      <c r="T216" s="190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191" t="s">
        <v>199</v>
      </c>
      <c r="AT216" s="191" t="s">
        <v>288</v>
      </c>
      <c r="AU216" s="191" t="s">
        <v>87</v>
      </c>
      <c r="AY216" s="19" t="s">
        <v>148</v>
      </c>
      <c r="BE216" s="192">
        <f>IF(N216="základní",J216,0)</f>
        <v>0</v>
      </c>
      <c r="BF216" s="192">
        <f>IF(N216="snížená",J216,0)</f>
        <v>0</v>
      </c>
      <c r="BG216" s="192">
        <f>IF(N216="zákl. přenesená",J216,0)</f>
        <v>0</v>
      </c>
      <c r="BH216" s="192">
        <f>IF(N216="sníž. přenesená",J216,0)</f>
        <v>0</v>
      </c>
      <c r="BI216" s="192">
        <f>IF(N216="nulová",J216,0)</f>
        <v>0</v>
      </c>
      <c r="BJ216" s="19" t="s">
        <v>85</v>
      </c>
      <c r="BK216" s="192">
        <f>ROUND(I216*H216,2)</f>
        <v>0</v>
      </c>
      <c r="BL216" s="19" t="s">
        <v>155</v>
      </c>
      <c r="BM216" s="191" t="s">
        <v>1366</v>
      </c>
    </row>
    <row r="217" s="13" customFormat="1">
      <c r="A217" s="13"/>
      <c r="B217" s="198"/>
      <c r="C217" s="13"/>
      <c r="D217" s="199" t="s">
        <v>159</v>
      </c>
      <c r="E217" s="13"/>
      <c r="F217" s="201" t="s">
        <v>1367</v>
      </c>
      <c r="G217" s="13"/>
      <c r="H217" s="202">
        <v>16.09</v>
      </c>
      <c r="I217" s="203"/>
      <c r="J217" s="13"/>
      <c r="K217" s="13"/>
      <c r="L217" s="198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159</v>
      </c>
      <c r="AU217" s="200" t="s">
        <v>87</v>
      </c>
      <c r="AV217" s="13" t="s">
        <v>87</v>
      </c>
      <c r="AW217" s="13" t="s">
        <v>3</v>
      </c>
      <c r="AX217" s="13" t="s">
        <v>85</v>
      </c>
      <c r="AY217" s="200" t="s">
        <v>148</v>
      </c>
    </row>
    <row r="218" s="2" customFormat="1" ht="24.15" customHeight="1">
      <c r="A218" s="38"/>
      <c r="B218" s="179"/>
      <c r="C218" s="180" t="s">
        <v>293</v>
      </c>
      <c r="D218" s="180" t="s">
        <v>150</v>
      </c>
      <c r="E218" s="181" t="s">
        <v>306</v>
      </c>
      <c r="F218" s="182" t="s">
        <v>307</v>
      </c>
      <c r="G218" s="183" t="s">
        <v>153</v>
      </c>
      <c r="H218" s="184">
        <v>25.75</v>
      </c>
      <c r="I218" s="185"/>
      <c r="J218" s="186">
        <f>ROUND(I218*H218,2)</f>
        <v>0</v>
      </c>
      <c r="K218" s="182" t="s">
        <v>154</v>
      </c>
      <c r="L218" s="39"/>
      <c r="M218" s="187" t="s">
        <v>1</v>
      </c>
      <c r="N218" s="188" t="s">
        <v>43</v>
      </c>
      <c r="O218" s="77"/>
      <c r="P218" s="189">
        <f>O218*H218</f>
        <v>0</v>
      </c>
      <c r="Q218" s="189">
        <v>0</v>
      </c>
      <c r="R218" s="189">
        <f>Q218*H218</f>
        <v>0</v>
      </c>
      <c r="S218" s="189">
        <v>0</v>
      </c>
      <c r="T218" s="190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191" t="s">
        <v>155</v>
      </c>
      <c r="AT218" s="191" t="s">
        <v>150</v>
      </c>
      <c r="AU218" s="191" t="s">
        <v>87</v>
      </c>
      <c r="AY218" s="19" t="s">
        <v>148</v>
      </c>
      <c r="BE218" s="192">
        <f>IF(N218="základní",J218,0)</f>
        <v>0</v>
      </c>
      <c r="BF218" s="192">
        <f>IF(N218="snížená",J218,0)</f>
        <v>0</v>
      </c>
      <c r="BG218" s="192">
        <f>IF(N218="zákl. přenesená",J218,0)</f>
        <v>0</v>
      </c>
      <c r="BH218" s="192">
        <f>IF(N218="sníž. přenesená",J218,0)</f>
        <v>0</v>
      </c>
      <c r="BI218" s="192">
        <f>IF(N218="nulová",J218,0)</f>
        <v>0</v>
      </c>
      <c r="BJ218" s="19" t="s">
        <v>85</v>
      </c>
      <c r="BK218" s="192">
        <f>ROUND(I218*H218,2)</f>
        <v>0</v>
      </c>
      <c r="BL218" s="19" t="s">
        <v>155</v>
      </c>
      <c r="BM218" s="191" t="s">
        <v>1368</v>
      </c>
    </row>
    <row r="219" s="2" customFormat="1">
      <c r="A219" s="38"/>
      <c r="B219" s="39"/>
      <c r="C219" s="38"/>
      <c r="D219" s="193" t="s">
        <v>157</v>
      </c>
      <c r="E219" s="38"/>
      <c r="F219" s="194" t="s">
        <v>309</v>
      </c>
      <c r="G219" s="38"/>
      <c r="H219" s="38"/>
      <c r="I219" s="195"/>
      <c r="J219" s="38"/>
      <c r="K219" s="38"/>
      <c r="L219" s="39"/>
      <c r="M219" s="196"/>
      <c r="N219" s="197"/>
      <c r="O219" s="77"/>
      <c r="P219" s="77"/>
      <c r="Q219" s="77"/>
      <c r="R219" s="77"/>
      <c r="S219" s="77"/>
      <c r="T219" s="7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9" t="s">
        <v>157</v>
      </c>
      <c r="AU219" s="19" t="s">
        <v>87</v>
      </c>
    </row>
    <row r="220" s="2" customFormat="1" ht="24.15" customHeight="1">
      <c r="A220" s="38"/>
      <c r="B220" s="179"/>
      <c r="C220" s="180" t="s">
        <v>300</v>
      </c>
      <c r="D220" s="180" t="s">
        <v>150</v>
      </c>
      <c r="E220" s="181" t="s">
        <v>311</v>
      </c>
      <c r="F220" s="182" t="s">
        <v>312</v>
      </c>
      <c r="G220" s="183" t="s">
        <v>153</v>
      </c>
      <c r="H220" s="184">
        <v>25.75</v>
      </c>
      <c r="I220" s="185"/>
      <c r="J220" s="186">
        <f>ROUND(I220*H220,2)</f>
        <v>0</v>
      </c>
      <c r="K220" s="182" t="s">
        <v>154</v>
      </c>
      <c r="L220" s="39"/>
      <c r="M220" s="187" t="s">
        <v>1</v>
      </c>
      <c r="N220" s="188" t="s">
        <v>43</v>
      </c>
      <c r="O220" s="77"/>
      <c r="P220" s="189">
        <f>O220*H220</f>
        <v>0</v>
      </c>
      <c r="Q220" s="189">
        <v>0</v>
      </c>
      <c r="R220" s="189">
        <f>Q220*H220</f>
        <v>0</v>
      </c>
      <c r="S220" s="189">
        <v>0</v>
      </c>
      <c r="T220" s="1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1" t="s">
        <v>155</v>
      </c>
      <c r="AT220" s="191" t="s">
        <v>150</v>
      </c>
      <c r="AU220" s="191" t="s">
        <v>87</v>
      </c>
      <c r="AY220" s="19" t="s">
        <v>148</v>
      </c>
      <c r="BE220" s="192">
        <f>IF(N220="základní",J220,0)</f>
        <v>0</v>
      </c>
      <c r="BF220" s="192">
        <f>IF(N220="snížená",J220,0)</f>
        <v>0</v>
      </c>
      <c r="BG220" s="192">
        <f>IF(N220="zákl. přenesená",J220,0)</f>
        <v>0</v>
      </c>
      <c r="BH220" s="192">
        <f>IF(N220="sníž. přenesená",J220,0)</f>
        <v>0</v>
      </c>
      <c r="BI220" s="192">
        <f>IF(N220="nulová",J220,0)</f>
        <v>0</v>
      </c>
      <c r="BJ220" s="19" t="s">
        <v>85</v>
      </c>
      <c r="BK220" s="192">
        <f>ROUND(I220*H220,2)</f>
        <v>0</v>
      </c>
      <c r="BL220" s="19" t="s">
        <v>155</v>
      </c>
      <c r="BM220" s="191" t="s">
        <v>1369</v>
      </c>
    </row>
    <row r="221" s="2" customFormat="1">
      <c r="A221" s="38"/>
      <c r="B221" s="39"/>
      <c r="C221" s="38"/>
      <c r="D221" s="193" t="s">
        <v>157</v>
      </c>
      <c r="E221" s="38"/>
      <c r="F221" s="194" t="s">
        <v>314</v>
      </c>
      <c r="G221" s="38"/>
      <c r="H221" s="38"/>
      <c r="I221" s="195"/>
      <c r="J221" s="38"/>
      <c r="K221" s="38"/>
      <c r="L221" s="39"/>
      <c r="M221" s="196"/>
      <c r="N221" s="197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157</v>
      </c>
      <c r="AU221" s="19" t="s">
        <v>87</v>
      </c>
    </row>
    <row r="222" s="2" customFormat="1" ht="16.5" customHeight="1">
      <c r="A222" s="38"/>
      <c r="B222" s="179"/>
      <c r="C222" s="223" t="s">
        <v>305</v>
      </c>
      <c r="D222" s="223" t="s">
        <v>288</v>
      </c>
      <c r="E222" s="224" t="s">
        <v>316</v>
      </c>
      <c r="F222" s="225" t="s">
        <v>317</v>
      </c>
      <c r="G222" s="226" t="s">
        <v>318</v>
      </c>
      <c r="H222" s="227">
        <v>0.51500000000000001</v>
      </c>
      <c r="I222" s="228"/>
      <c r="J222" s="229">
        <f>ROUND(I222*H222,2)</f>
        <v>0</v>
      </c>
      <c r="K222" s="225" t="s">
        <v>154</v>
      </c>
      <c r="L222" s="230"/>
      <c r="M222" s="231" t="s">
        <v>1</v>
      </c>
      <c r="N222" s="232" t="s">
        <v>43</v>
      </c>
      <c r="O222" s="77"/>
      <c r="P222" s="189">
        <f>O222*H222</f>
        <v>0</v>
      </c>
      <c r="Q222" s="189">
        <v>0.001</v>
      </c>
      <c r="R222" s="189">
        <f>Q222*H222</f>
        <v>0.00051500000000000005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199</v>
      </c>
      <c r="AT222" s="191" t="s">
        <v>288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1370</v>
      </c>
    </row>
    <row r="223" s="13" customFormat="1">
      <c r="A223" s="13"/>
      <c r="B223" s="198"/>
      <c r="C223" s="13"/>
      <c r="D223" s="199" t="s">
        <v>159</v>
      </c>
      <c r="E223" s="13"/>
      <c r="F223" s="201" t="s">
        <v>1371</v>
      </c>
      <c r="G223" s="13"/>
      <c r="H223" s="202">
        <v>0.51500000000000001</v>
      </c>
      <c r="I223" s="203"/>
      <c r="J223" s="13"/>
      <c r="K223" s="13"/>
      <c r="L223" s="198"/>
      <c r="M223" s="204"/>
      <c r="N223" s="205"/>
      <c r="O223" s="205"/>
      <c r="P223" s="205"/>
      <c r="Q223" s="205"/>
      <c r="R223" s="205"/>
      <c r="S223" s="205"/>
      <c r="T223" s="206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00" t="s">
        <v>159</v>
      </c>
      <c r="AU223" s="200" t="s">
        <v>87</v>
      </c>
      <c r="AV223" s="13" t="s">
        <v>87</v>
      </c>
      <c r="AW223" s="13" t="s">
        <v>3</v>
      </c>
      <c r="AX223" s="13" t="s">
        <v>85</v>
      </c>
      <c r="AY223" s="200" t="s">
        <v>148</v>
      </c>
    </row>
    <row r="224" s="2" customFormat="1" ht="24.15" customHeight="1">
      <c r="A224" s="38"/>
      <c r="B224" s="179"/>
      <c r="C224" s="180" t="s">
        <v>310</v>
      </c>
      <c r="D224" s="180" t="s">
        <v>150</v>
      </c>
      <c r="E224" s="181" t="s">
        <v>322</v>
      </c>
      <c r="F224" s="182" t="s">
        <v>323</v>
      </c>
      <c r="G224" s="183" t="s">
        <v>153</v>
      </c>
      <c r="H224" s="184">
        <v>25.75</v>
      </c>
      <c r="I224" s="185"/>
      <c r="J224" s="186">
        <f>ROUND(I224*H224,2)</f>
        <v>0</v>
      </c>
      <c r="K224" s="182" t="s">
        <v>154</v>
      </c>
      <c r="L224" s="39"/>
      <c r="M224" s="187" t="s">
        <v>1</v>
      </c>
      <c r="N224" s="188" t="s">
        <v>43</v>
      </c>
      <c r="O224" s="77"/>
      <c r="P224" s="189">
        <f>O224*H224</f>
        <v>0</v>
      </c>
      <c r="Q224" s="189">
        <v>0</v>
      </c>
      <c r="R224" s="189">
        <f>Q224*H224</f>
        <v>0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155</v>
      </c>
      <c r="AT224" s="191" t="s">
        <v>150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1372</v>
      </c>
    </row>
    <row r="225" s="2" customFormat="1">
      <c r="A225" s="38"/>
      <c r="B225" s="39"/>
      <c r="C225" s="38"/>
      <c r="D225" s="193" t="s">
        <v>157</v>
      </c>
      <c r="E225" s="38"/>
      <c r="F225" s="194" t="s">
        <v>325</v>
      </c>
      <c r="G225" s="38"/>
      <c r="H225" s="38"/>
      <c r="I225" s="195"/>
      <c r="J225" s="38"/>
      <c r="K225" s="38"/>
      <c r="L225" s="39"/>
      <c r="M225" s="196"/>
      <c r="N225" s="197"/>
      <c r="O225" s="77"/>
      <c r="P225" s="77"/>
      <c r="Q225" s="77"/>
      <c r="R225" s="77"/>
      <c r="S225" s="77"/>
      <c r="T225" s="7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9" t="s">
        <v>157</v>
      </c>
      <c r="AU225" s="19" t="s">
        <v>87</v>
      </c>
    </row>
    <row r="226" s="2" customFormat="1" ht="21.75" customHeight="1">
      <c r="A226" s="38"/>
      <c r="B226" s="179"/>
      <c r="C226" s="180" t="s">
        <v>315</v>
      </c>
      <c r="D226" s="180" t="s">
        <v>150</v>
      </c>
      <c r="E226" s="181" t="s">
        <v>332</v>
      </c>
      <c r="F226" s="182" t="s">
        <v>333</v>
      </c>
      <c r="G226" s="183" t="s">
        <v>153</v>
      </c>
      <c r="H226" s="184">
        <v>25.75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0</v>
      </c>
      <c r="R226" s="189">
        <f>Q226*H226</f>
        <v>0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1373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335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16.5" customHeight="1">
      <c r="A228" s="38"/>
      <c r="B228" s="179"/>
      <c r="C228" s="180" t="s">
        <v>321</v>
      </c>
      <c r="D228" s="180" t="s">
        <v>150</v>
      </c>
      <c r="E228" s="181" t="s">
        <v>337</v>
      </c>
      <c r="F228" s="182" t="s">
        <v>338</v>
      </c>
      <c r="G228" s="183" t="s">
        <v>215</v>
      </c>
      <c r="H228" s="184">
        <v>0.38600000000000001</v>
      </c>
      <c r="I228" s="185"/>
      <c r="J228" s="186">
        <f>ROUND(I228*H228,2)</f>
        <v>0</v>
      </c>
      <c r="K228" s="182" t="s">
        <v>154</v>
      </c>
      <c r="L228" s="39"/>
      <c r="M228" s="187" t="s">
        <v>1</v>
      </c>
      <c r="N228" s="188" t="s">
        <v>43</v>
      </c>
      <c r="O228" s="77"/>
      <c r="P228" s="189">
        <f>O228*H228</f>
        <v>0</v>
      </c>
      <c r="Q228" s="189">
        <v>0</v>
      </c>
      <c r="R228" s="189">
        <f>Q228*H228</f>
        <v>0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155</v>
      </c>
      <c r="AT228" s="191" t="s">
        <v>150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1374</v>
      </c>
    </row>
    <row r="229" s="2" customFormat="1">
      <c r="A229" s="38"/>
      <c r="B229" s="39"/>
      <c r="C229" s="38"/>
      <c r="D229" s="193" t="s">
        <v>157</v>
      </c>
      <c r="E229" s="38"/>
      <c r="F229" s="194" t="s">
        <v>340</v>
      </c>
      <c r="G229" s="38"/>
      <c r="H229" s="38"/>
      <c r="I229" s="195"/>
      <c r="J229" s="38"/>
      <c r="K229" s="38"/>
      <c r="L229" s="39"/>
      <c r="M229" s="196"/>
      <c r="N229" s="197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157</v>
      </c>
      <c r="AU229" s="19" t="s">
        <v>87</v>
      </c>
    </row>
    <row r="230" s="13" customFormat="1">
      <c r="A230" s="13"/>
      <c r="B230" s="198"/>
      <c r="C230" s="13"/>
      <c r="D230" s="199" t="s">
        <v>159</v>
      </c>
      <c r="E230" s="13"/>
      <c r="F230" s="201" t="s">
        <v>1375</v>
      </c>
      <c r="G230" s="13"/>
      <c r="H230" s="202">
        <v>0.38600000000000001</v>
      </c>
      <c r="I230" s="203"/>
      <c r="J230" s="13"/>
      <c r="K230" s="13"/>
      <c r="L230" s="198"/>
      <c r="M230" s="204"/>
      <c r="N230" s="205"/>
      <c r="O230" s="205"/>
      <c r="P230" s="205"/>
      <c r="Q230" s="205"/>
      <c r="R230" s="205"/>
      <c r="S230" s="205"/>
      <c r="T230" s="20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00" t="s">
        <v>159</v>
      </c>
      <c r="AU230" s="200" t="s">
        <v>87</v>
      </c>
      <c r="AV230" s="13" t="s">
        <v>87</v>
      </c>
      <c r="AW230" s="13" t="s">
        <v>3</v>
      </c>
      <c r="AX230" s="13" t="s">
        <v>85</v>
      </c>
      <c r="AY230" s="200" t="s">
        <v>148</v>
      </c>
    </row>
    <row r="231" s="12" customFormat="1" ht="22.8" customHeight="1">
      <c r="A231" s="12"/>
      <c r="B231" s="166"/>
      <c r="C231" s="12"/>
      <c r="D231" s="167" t="s">
        <v>77</v>
      </c>
      <c r="E231" s="177" t="s">
        <v>169</v>
      </c>
      <c r="F231" s="177" t="s">
        <v>342</v>
      </c>
      <c r="G231" s="12"/>
      <c r="H231" s="12"/>
      <c r="I231" s="169"/>
      <c r="J231" s="178">
        <f>BK231</f>
        <v>0</v>
      </c>
      <c r="K231" s="12"/>
      <c r="L231" s="166"/>
      <c r="M231" s="171"/>
      <c r="N231" s="172"/>
      <c r="O231" s="172"/>
      <c r="P231" s="173">
        <f>SUM(P232:P237)</f>
        <v>0</v>
      </c>
      <c r="Q231" s="172"/>
      <c r="R231" s="173">
        <f>SUM(R232:R237)</f>
        <v>0.0022499999999999998</v>
      </c>
      <c r="S231" s="172"/>
      <c r="T231" s="174">
        <f>SUM(T232:T237)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167" t="s">
        <v>85</v>
      </c>
      <c r="AT231" s="175" t="s">
        <v>77</v>
      </c>
      <c r="AU231" s="175" t="s">
        <v>85</v>
      </c>
      <c r="AY231" s="167" t="s">
        <v>148</v>
      </c>
      <c r="BK231" s="176">
        <f>SUM(BK232:BK237)</f>
        <v>0</v>
      </c>
    </row>
    <row r="232" s="2" customFormat="1" ht="37.8" customHeight="1">
      <c r="A232" s="38"/>
      <c r="B232" s="179"/>
      <c r="C232" s="180" t="s">
        <v>326</v>
      </c>
      <c r="D232" s="180" t="s">
        <v>150</v>
      </c>
      <c r="E232" s="181" t="s">
        <v>344</v>
      </c>
      <c r="F232" s="182" t="s">
        <v>345</v>
      </c>
      <c r="G232" s="183" t="s">
        <v>346</v>
      </c>
      <c r="H232" s="184">
        <v>5</v>
      </c>
      <c r="I232" s="185"/>
      <c r="J232" s="186">
        <f>ROUND(I232*H232,2)</f>
        <v>0</v>
      </c>
      <c r="K232" s="182" t="s">
        <v>154</v>
      </c>
      <c r="L232" s="39"/>
      <c r="M232" s="187" t="s">
        <v>1</v>
      </c>
      <c r="N232" s="188" t="s">
        <v>43</v>
      </c>
      <c r="O232" s="77"/>
      <c r="P232" s="189">
        <f>O232*H232</f>
        <v>0</v>
      </c>
      <c r="Q232" s="189">
        <v>0</v>
      </c>
      <c r="R232" s="189">
        <f>Q232*H232</f>
        <v>0</v>
      </c>
      <c r="S232" s="189">
        <v>0</v>
      </c>
      <c r="T232" s="19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1" t="s">
        <v>155</v>
      </c>
      <c r="AT232" s="191" t="s">
        <v>150</v>
      </c>
      <c r="AU232" s="191" t="s">
        <v>87</v>
      </c>
      <c r="AY232" s="19" t="s">
        <v>148</v>
      </c>
      <c r="BE232" s="192">
        <f>IF(N232="základní",J232,0)</f>
        <v>0</v>
      </c>
      <c r="BF232" s="192">
        <f>IF(N232="snížená",J232,0)</f>
        <v>0</v>
      </c>
      <c r="BG232" s="192">
        <f>IF(N232="zákl. přenesená",J232,0)</f>
        <v>0</v>
      </c>
      <c r="BH232" s="192">
        <f>IF(N232="sníž. přenesená",J232,0)</f>
        <v>0</v>
      </c>
      <c r="BI232" s="192">
        <f>IF(N232="nulová",J232,0)</f>
        <v>0</v>
      </c>
      <c r="BJ232" s="19" t="s">
        <v>85</v>
      </c>
      <c r="BK232" s="192">
        <f>ROUND(I232*H232,2)</f>
        <v>0</v>
      </c>
      <c r="BL232" s="19" t="s">
        <v>155</v>
      </c>
      <c r="BM232" s="191" t="s">
        <v>1376</v>
      </c>
    </row>
    <row r="233" s="2" customFormat="1">
      <c r="A233" s="38"/>
      <c r="B233" s="39"/>
      <c r="C233" s="38"/>
      <c r="D233" s="193" t="s">
        <v>157</v>
      </c>
      <c r="E233" s="38"/>
      <c r="F233" s="194" t="s">
        <v>348</v>
      </c>
      <c r="G233" s="38"/>
      <c r="H233" s="38"/>
      <c r="I233" s="195"/>
      <c r="J233" s="38"/>
      <c r="K233" s="38"/>
      <c r="L233" s="39"/>
      <c r="M233" s="196"/>
      <c r="N233" s="197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157</v>
      </c>
      <c r="AU233" s="19" t="s">
        <v>87</v>
      </c>
    </row>
    <row r="234" s="13" customFormat="1">
      <c r="A234" s="13"/>
      <c r="B234" s="198"/>
      <c r="C234" s="13"/>
      <c r="D234" s="199" t="s">
        <v>159</v>
      </c>
      <c r="E234" s="200" t="s">
        <v>1</v>
      </c>
      <c r="F234" s="201" t="s">
        <v>1377</v>
      </c>
      <c r="G234" s="13"/>
      <c r="H234" s="202">
        <v>4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159</v>
      </c>
      <c r="AU234" s="200" t="s">
        <v>87</v>
      </c>
      <c r="AV234" s="13" t="s">
        <v>87</v>
      </c>
      <c r="AW234" s="13" t="s">
        <v>33</v>
      </c>
      <c r="AX234" s="13" t="s">
        <v>78</v>
      </c>
      <c r="AY234" s="200" t="s">
        <v>148</v>
      </c>
    </row>
    <row r="235" s="13" customFormat="1">
      <c r="A235" s="13"/>
      <c r="B235" s="198"/>
      <c r="C235" s="13"/>
      <c r="D235" s="199" t="s">
        <v>159</v>
      </c>
      <c r="E235" s="200" t="s">
        <v>1</v>
      </c>
      <c r="F235" s="201" t="s">
        <v>1378</v>
      </c>
      <c r="G235" s="13"/>
      <c r="H235" s="202">
        <v>1</v>
      </c>
      <c r="I235" s="203"/>
      <c r="J235" s="13"/>
      <c r="K235" s="13"/>
      <c r="L235" s="198"/>
      <c r="M235" s="204"/>
      <c r="N235" s="205"/>
      <c r="O235" s="205"/>
      <c r="P235" s="205"/>
      <c r="Q235" s="205"/>
      <c r="R235" s="205"/>
      <c r="S235" s="205"/>
      <c r="T235" s="20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00" t="s">
        <v>159</v>
      </c>
      <c r="AU235" s="200" t="s">
        <v>87</v>
      </c>
      <c r="AV235" s="13" t="s">
        <v>87</v>
      </c>
      <c r="AW235" s="13" t="s">
        <v>33</v>
      </c>
      <c r="AX235" s="13" t="s">
        <v>78</v>
      </c>
      <c r="AY235" s="200" t="s">
        <v>148</v>
      </c>
    </row>
    <row r="236" s="14" customFormat="1">
      <c r="A236" s="14"/>
      <c r="B236" s="207"/>
      <c r="C236" s="14"/>
      <c r="D236" s="199" t="s">
        <v>159</v>
      </c>
      <c r="E236" s="208" t="s">
        <v>1</v>
      </c>
      <c r="F236" s="209" t="s">
        <v>164</v>
      </c>
      <c r="G236" s="14"/>
      <c r="H236" s="210">
        <v>5</v>
      </c>
      <c r="I236" s="211"/>
      <c r="J236" s="14"/>
      <c r="K236" s="14"/>
      <c r="L236" s="207"/>
      <c r="M236" s="212"/>
      <c r="N236" s="213"/>
      <c r="O236" s="213"/>
      <c r="P236" s="213"/>
      <c r="Q236" s="213"/>
      <c r="R236" s="213"/>
      <c r="S236" s="213"/>
      <c r="T236" s="2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08" t="s">
        <v>159</v>
      </c>
      <c r="AU236" s="208" t="s">
        <v>87</v>
      </c>
      <c r="AV236" s="14" t="s">
        <v>155</v>
      </c>
      <c r="AW236" s="14" t="s">
        <v>33</v>
      </c>
      <c r="AX236" s="14" t="s">
        <v>85</v>
      </c>
      <c r="AY236" s="208" t="s">
        <v>148</v>
      </c>
    </row>
    <row r="237" s="2" customFormat="1" ht="24.15" customHeight="1">
      <c r="A237" s="38"/>
      <c r="B237" s="179"/>
      <c r="C237" s="223" t="s">
        <v>331</v>
      </c>
      <c r="D237" s="223" t="s">
        <v>288</v>
      </c>
      <c r="E237" s="224" t="s">
        <v>351</v>
      </c>
      <c r="F237" s="225" t="s">
        <v>352</v>
      </c>
      <c r="G237" s="226" t="s">
        <v>346</v>
      </c>
      <c r="H237" s="227">
        <v>5</v>
      </c>
      <c r="I237" s="228"/>
      <c r="J237" s="229">
        <f>ROUND(I237*H237,2)</f>
        <v>0</v>
      </c>
      <c r="K237" s="225" t="s">
        <v>154</v>
      </c>
      <c r="L237" s="230"/>
      <c r="M237" s="231" t="s">
        <v>1</v>
      </c>
      <c r="N237" s="232" t="s">
        <v>43</v>
      </c>
      <c r="O237" s="77"/>
      <c r="P237" s="189">
        <f>O237*H237</f>
        <v>0</v>
      </c>
      <c r="Q237" s="189">
        <v>0.00044999999999999999</v>
      </c>
      <c r="R237" s="189">
        <f>Q237*H237</f>
        <v>0.0022499999999999998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199</v>
      </c>
      <c r="AT237" s="191" t="s">
        <v>288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1379</v>
      </c>
    </row>
    <row r="238" s="12" customFormat="1" ht="22.8" customHeight="1">
      <c r="A238" s="12"/>
      <c r="B238" s="166"/>
      <c r="C238" s="12"/>
      <c r="D238" s="167" t="s">
        <v>77</v>
      </c>
      <c r="E238" s="177" t="s">
        <v>155</v>
      </c>
      <c r="F238" s="177" t="s">
        <v>376</v>
      </c>
      <c r="G238" s="12"/>
      <c r="H238" s="12"/>
      <c r="I238" s="169"/>
      <c r="J238" s="178">
        <f>BK238</f>
        <v>0</v>
      </c>
      <c r="K238" s="12"/>
      <c r="L238" s="166"/>
      <c r="M238" s="171"/>
      <c r="N238" s="172"/>
      <c r="O238" s="172"/>
      <c r="P238" s="173">
        <f>SUM(P239:P257)</f>
        <v>0</v>
      </c>
      <c r="Q238" s="172"/>
      <c r="R238" s="173">
        <f>SUM(R239:R257)</f>
        <v>0.046600000000000003</v>
      </c>
      <c r="S238" s="172"/>
      <c r="T238" s="174">
        <f>SUM(T239:T257)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167" t="s">
        <v>85</v>
      </c>
      <c r="AT238" s="175" t="s">
        <v>77</v>
      </c>
      <c r="AU238" s="175" t="s">
        <v>85</v>
      </c>
      <c r="AY238" s="167" t="s">
        <v>148</v>
      </c>
      <c r="BK238" s="176">
        <f>SUM(BK239:BK257)</f>
        <v>0</v>
      </c>
    </row>
    <row r="239" s="2" customFormat="1" ht="16.5" customHeight="1">
      <c r="A239" s="38"/>
      <c r="B239" s="179"/>
      <c r="C239" s="180" t="s">
        <v>336</v>
      </c>
      <c r="D239" s="180" t="s">
        <v>150</v>
      </c>
      <c r="E239" s="181" t="s">
        <v>378</v>
      </c>
      <c r="F239" s="182" t="s">
        <v>379</v>
      </c>
      <c r="G239" s="183" t="s">
        <v>215</v>
      </c>
      <c r="H239" s="184">
        <v>1.21</v>
      </c>
      <c r="I239" s="185"/>
      <c r="J239" s="186">
        <f>ROUND(I239*H239,2)</f>
        <v>0</v>
      </c>
      <c r="K239" s="182" t="s">
        <v>154</v>
      </c>
      <c r="L239" s="39"/>
      <c r="M239" s="187" t="s">
        <v>1</v>
      </c>
      <c r="N239" s="188" t="s">
        <v>43</v>
      </c>
      <c r="O239" s="77"/>
      <c r="P239" s="189">
        <f>O239*H239</f>
        <v>0</v>
      </c>
      <c r="Q239" s="189">
        <v>0</v>
      </c>
      <c r="R239" s="189">
        <f>Q239*H239</f>
        <v>0</v>
      </c>
      <c r="S239" s="189">
        <v>0</v>
      </c>
      <c r="T239" s="19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1" t="s">
        <v>155</v>
      </c>
      <c r="AT239" s="191" t="s">
        <v>150</v>
      </c>
      <c r="AU239" s="191" t="s">
        <v>87</v>
      </c>
      <c r="AY239" s="19" t="s">
        <v>148</v>
      </c>
      <c r="BE239" s="192">
        <f>IF(N239="základní",J239,0)</f>
        <v>0</v>
      </c>
      <c r="BF239" s="192">
        <f>IF(N239="snížená",J239,0)</f>
        <v>0</v>
      </c>
      <c r="BG239" s="192">
        <f>IF(N239="zákl. přenesená",J239,0)</f>
        <v>0</v>
      </c>
      <c r="BH239" s="192">
        <f>IF(N239="sníž. přenesená",J239,0)</f>
        <v>0</v>
      </c>
      <c r="BI239" s="192">
        <f>IF(N239="nulová",J239,0)</f>
        <v>0</v>
      </c>
      <c r="BJ239" s="19" t="s">
        <v>85</v>
      </c>
      <c r="BK239" s="192">
        <f>ROUND(I239*H239,2)</f>
        <v>0</v>
      </c>
      <c r="BL239" s="19" t="s">
        <v>155</v>
      </c>
      <c r="BM239" s="191" t="s">
        <v>1380</v>
      </c>
    </row>
    <row r="240" s="2" customFormat="1">
      <c r="A240" s="38"/>
      <c r="B240" s="39"/>
      <c r="C240" s="38"/>
      <c r="D240" s="193" t="s">
        <v>157</v>
      </c>
      <c r="E240" s="38"/>
      <c r="F240" s="194" t="s">
        <v>381</v>
      </c>
      <c r="G240" s="38"/>
      <c r="H240" s="38"/>
      <c r="I240" s="195"/>
      <c r="J240" s="38"/>
      <c r="K240" s="38"/>
      <c r="L240" s="39"/>
      <c r="M240" s="196"/>
      <c r="N240" s="197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157</v>
      </c>
      <c r="AU240" s="19" t="s">
        <v>87</v>
      </c>
    </row>
    <row r="241" s="13" customFormat="1">
      <c r="A241" s="13"/>
      <c r="B241" s="198"/>
      <c r="C241" s="13"/>
      <c r="D241" s="199" t="s">
        <v>159</v>
      </c>
      <c r="E241" s="200" t="s">
        <v>1</v>
      </c>
      <c r="F241" s="201" t="s">
        <v>1381</v>
      </c>
      <c r="G241" s="13"/>
      <c r="H241" s="202">
        <v>1.21</v>
      </c>
      <c r="I241" s="203"/>
      <c r="J241" s="13"/>
      <c r="K241" s="13"/>
      <c r="L241" s="198"/>
      <c r="M241" s="204"/>
      <c r="N241" s="205"/>
      <c r="O241" s="205"/>
      <c r="P241" s="205"/>
      <c r="Q241" s="205"/>
      <c r="R241" s="205"/>
      <c r="S241" s="205"/>
      <c r="T241" s="20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00" t="s">
        <v>159</v>
      </c>
      <c r="AU241" s="200" t="s">
        <v>87</v>
      </c>
      <c r="AV241" s="13" t="s">
        <v>87</v>
      </c>
      <c r="AW241" s="13" t="s">
        <v>33</v>
      </c>
      <c r="AX241" s="13" t="s">
        <v>85</v>
      </c>
      <c r="AY241" s="200" t="s">
        <v>148</v>
      </c>
    </row>
    <row r="242" s="2" customFormat="1" ht="16.5" customHeight="1">
      <c r="A242" s="38"/>
      <c r="B242" s="179"/>
      <c r="C242" s="180" t="s">
        <v>343</v>
      </c>
      <c r="D242" s="180" t="s">
        <v>150</v>
      </c>
      <c r="E242" s="181" t="s">
        <v>384</v>
      </c>
      <c r="F242" s="182" t="s">
        <v>385</v>
      </c>
      <c r="G242" s="183" t="s">
        <v>215</v>
      </c>
      <c r="H242" s="184">
        <v>2.6219999999999999</v>
      </c>
      <c r="I242" s="185"/>
      <c r="J242" s="186">
        <f>ROUND(I242*H242,2)</f>
        <v>0</v>
      </c>
      <c r="K242" s="182" t="s">
        <v>154</v>
      </c>
      <c r="L242" s="39"/>
      <c r="M242" s="187" t="s">
        <v>1</v>
      </c>
      <c r="N242" s="188" t="s">
        <v>43</v>
      </c>
      <c r="O242" s="77"/>
      <c r="P242" s="189">
        <f>O242*H242</f>
        <v>0</v>
      </c>
      <c r="Q242" s="189">
        <v>0</v>
      </c>
      <c r="R242" s="189">
        <f>Q242*H242</f>
        <v>0</v>
      </c>
      <c r="S242" s="189">
        <v>0</v>
      </c>
      <c r="T242" s="190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191" t="s">
        <v>155</v>
      </c>
      <c r="AT242" s="191" t="s">
        <v>150</v>
      </c>
      <c r="AU242" s="191" t="s">
        <v>87</v>
      </c>
      <c r="AY242" s="19" t="s">
        <v>148</v>
      </c>
      <c r="BE242" s="192">
        <f>IF(N242="základní",J242,0)</f>
        <v>0</v>
      </c>
      <c r="BF242" s="192">
        <f>IF(N242="snížená",J242,0)</f>
        <v>0</v>
      </c>
      <c r="BG242" s="192">
        <f>IF(N242="zákl. přenesená",J242,0)</f>
        <v>0</v>
      </c>
      <c r="BH242" s="192">
        <f>IF(N242="sníž. přenesená",J242,0)</f>
        <v>0</v>
      </c>
      <c r="BI242" s="192">
        <f>IF(N242="nulová",J242,0)</f>
        <v>0</v>
      </c>
      <c r="BJ242" s="19" t="s">
        <v>85</v>
      </c>
      <c r="BK242" s="192">
        <f>ROUND(I242*H242,2)</f>
        <v>0</v>
      </c>
      <c r="BL242" s="19" t="s">
        <v>155</v>
      </c>
      <c r="BM242" s="191" t="s">
        <v>1382</v>
      </c>
    </row>
    <row r="243" s="2" customFormat="1">
      <c r="A243" s="38"/>
      <c r="B243" s="39"/>
      <c r="C243" s="38"/>
      <c r="D243" s="193" t="s">
        <v>157</v>
      </c>
      <c r="E243" s="38"/>
      <c r="F243" s="194" t="s">
        <v>387</v>
      </c>
      <c r="G243" s="38"/>
      <c r="H243" s="38"/>
      <c r="I243" s="195"/>
      <c r="J243" s="38"/>
      <c r="K243" s="38"/>
      <c r="L243" s="39"/>
      <c r="M243" s="196"/>
      <c r="N243" s="197"/>
      <c r="O243" s="77"/>
      <c r="P243" s="77"/>
      <c r="Q243" s="77"/>
      <c r="R243" s="77"/>
      <c r="S243" s="77"/>
      <c r="T243" s="7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9" t="s">
        <v>157</v>
      </c>
      <c r="AU243" s="19" t="s">
        <v>87</v>
      </c>
    </row>
    <row r="244" s="13" customFormat="1">
      <c r="A244" s="13"/>
      <c r="B244" s="198"/>
      <c r="C244" s="13"/>
      <c r="D244" s="199" t="s">
        <v>159</v>
      </c>
      <c r="E244" s="200" t="s">
        <v>1</v>
      </c>
      <c r="F244" s="201" t="s">
        <v>1383</v>
      </c>
      <c r="G244" s="13"/>
      <c r="H244" s="202">
        <v>1.28</v>
      </c>
      <c r="I244" s="203"/>
      <c r="J244" s="13"/>
      <c r="K244" s="13"/>
      <c r="L244" s="198"/>
      <c r="M244" s="204"/>
      <c r="N244" s="205"/>
      <c r="O244" s="205"/>
      <c r="P244" s="205"/>
      <c r="Q244" s="205"/>
      <c r="R244" s="205"/>
      <c r="S244" s="205"/>
      <c r="T244" s="20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00" t="s">
        <v>159</v>
      </c>
      <c r="AU244" s="200" t="s">
        <v>87</v>
      </c>
      <c r="AV244" s="13" t="s">
        <v>87</v>
      </c>
      <c r="AW244" s="13" t="s">
        <v>33</v>
      </c>
      <c r="AX244" s="13" t="s">
        <v>78</v>
      </c>
      <c r="AY244" s="200" t="s">
        <v>148</v>
      </c>
    </row>
    <row r="245" s="13" customFormat="1">
      <c r="A245" s="13"/>
      <c r="B245" s="198"/>
      <c r="C245" s="13"/>
      <c r="D245" s="199" t="s">
        <v>159</v>
      </c>
      <c r="E245" s="200" t="s">
        <v>1</v>
      </c>
      <c r="F245" s="201" t="s">
        <v>1384</v>
      </c>
      <c r="G245" s="13"/>
      <c r="H245" s="202">
        <v>0.64000000000000001</v>
      </c>
      <c r="I245" s="203"/>
      <c r="J245" s="13"/>
      <c r="K245" s="13"/>
      <c r="L245" s="198"/>
      <c r="M245" s="204"/>
      <c r="N245" s="205"/>
      <c r="O245" s="205"/>
      <c r="P245" s="205"/>
      <c r="Q245" s="205"/>
      <c r="R245" s="205"/>
      <c r="S245" s="205"/>
      <c r="T245" s="20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00" t="s">
        <v>159</v>
      </c>
      <c r="AU245" s="200" t="s">
        <v>87</v>
      </c>
      <c r="AV245" s="13" t="s">
        <v>87</v>
      </c>
      <c r="AW245" s="13" t="s">
        <v>33</v>
      </c>
      <c r="AX245" s="13" t="s">
        <v>78</v>
      </c>
      <c r="AY245" s="200" t="s">
        <v>148</v>
      </c>
    </row>
    <row r="246" s="13" customFormat="1">
      <c r="A246" s="13"/>
      <c r="B246" s="198"/>
      <c r="C246" s="13"/>
      <c r="D246" s="199" t="s">
        <v>159</v>
      </c>
      <c r="E246" s="200" t="s">
        <v>1</v>
      </c>
      <c r="F246" s="201" t="s">
        <v>1385</v>
      </c>
      <c r="G246" s="13"/>
      <c r="H246" s="202">
        <v>0.40000000000000002</v>
      </c>
      <c r="I246" s="203"/>
      <c r="J246" s="13"/>
      <c r="K246" s="13"/>
      <c r="L246" s="198"/>
      <c r="M246" s="204"/>
      <c r="N246" s="205"/>
      <c r="O246" s="205"/>
      <c r="P246" s="205"/>
      <c r="Q246" s="205"/>
      <c r="R246" s="205"/>
      <c r="S246" s="205"/>
      <c r="T246" s="20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00" t="s">
        <v>159</v>
      </c>
      <c r="AU246" s="200" t="s">
        <v>87</v>
      </c>
      <c r="AV246" s="13" t="s">
        <v>87</v>
      </c>
      <c r="AW246" s="13" t="s">
        <v>33</v>
      </c>
      <c r="AX246" s="13" t="s">
        <v>78</v>
      </c>
      <c r="AY246" s="200" t="s">
        <v>148</v>
      </c>
    </row>
    <row r="247" s="13" customFormat="1">
      <c r="A247" s="13"/>
      <c r="B247" s="198"/>
      <c r="C247" s="13"/>
      <c r="D247" s="199" t="s">
        <v>159</v>
      </c>
      <c r="E247" s="200" t="s">
        <v>1</v>
      </c>
      <c r="F247" s="201" t="s">
        <v>1386</v>
      </c>
      <c r="G247" s="13"/>
      <c r="H247" s="202">
        <v>0.30199999999999999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159</v>
      </c>
      <c r="AU247" s="200" t="s">
        <v>87</v>
      </c>
      <c r="AV247" s="13" t="s">
        <v>87</v>
      </c>
      <c r="AW247" s="13" t="s">
        <v>33</v>
      </c>
      <c r="AX247" s="13" t="s">
        <v>78</v>
      </c>
      <c r="AY247" s="200" t="s">
        <v>148</v>
      </c>
    </row>
    <row r="248" s="14" customFormat="1">
      <c r="A248" s="14"/>
      <c r="B248" s="207"/>
      <c r="C248" s="14"/>
      <c r="D248" s="199" t="s">
        <v>159</v>
      </c>
      <c r="E248" s="208" t="s">
        <v>1</v>
      </c>
      <c r="F248" s="209" t="s">
        <v>164</v>
      </c>
      <c r="G248" s="14"/>
      <c r="H248" s="210">
        <v>2.6219999999999999</v>
      </c>
      <c r="I248" s="211"/>
      <c r="J248" s="14"/>
      <c r="K248" s="14"/>
      <c r="L248" s="207"/>
      <c r="M248" s="212"/>
      <c r="N248" s="213"/>
      <c r="O248" s="213"/>
      <c r="P248" s="213"/>
      <c r="Q248" s="213"/>
      <c r="R248" s="213"/>
      <c r="S248" s="213"/>
      <c r="T248" s="2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08" t="s">
        <v>159</v>
      </c>
      <c r="AU248" s="208" t="s">
        <v>87</v>
      </c>
      <c r="AV248" s="14" t="s">
        <v>155</v>
      </c>
      <c r="AW248" s="14" t="s">
        <v>33</v>
      </c>
      <c r="AX248" s="14" t="s">
        <v>85</v>
      </c>
      <c r="AY248" s="208" t="s">
        <v>148</v>
      </c>
    </row>
    <row r="249" s="2" customFormat="1" ht="24.15" customHeight="1">
      <c r="A249" s="38"/>
      <c r="B249" s="179"/>
      <c r="C249" s="180" t="s">
        <v>350</v>
      </c>
      <c r="D249" s="180" t="s">
        <v>150</v>
      </c>
      <c r="E249" s="181" t="s">
        <v>919</v>
      </c>
      <c r="F249" s="182" t="s">
        <v>920</v>
      </c>
      <c r="G249" s="183" t="s">
        <v>346</v>
      </c>
      <c r="H249" s="184">
        <v>1</v>
      </c>
      <c r="I249" s="185"/>
      <c r="J249" s="186">
        <f>ROUND(I249*H249,2)</f>
        <v>0</v>
      </c>
      <c r="K249" s="182" t="s">
        <v>154</v>
      </c>
      <c r="L249" s="39"/>
      <c r="M249" s="187" t="s">
        <v>1</v>
      </c>
      <c r="N249" s="188" t="s">
        <v>43</v>
      </c>
      <c r="O249" s="77"/>
      <c r="P249" s="189">
        <f>O249*H249</f>
        <v>0</v>
      </c>
      <c r="Q249" s="189">
        <v>0.0066</v>
      </c>
      <c r="R249" s="189">
        <f>Q249*H249</f>
        <v>0.0066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155</v>
      </c>
      <c r="AT249" s="191" t="s">
        <v>150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1387</v>
      </c>
    </row>
    <row r="250" s="2" customFormat="1">
      <c r="A250" s="38"/>
      <c r="B250" s="39"/>
      <c r="C250" s="38"/>
      <c r="D250" s="193" t="s">
        <v>157</v>
      </c>
      <c r="E250" s="38"/>
      <c r="F250" s="194" t="s">
        <v>922</v>
      </c>
      <c r="G250" s="38"/>
      <c r="H250" s="38"/>
      <c r="I250" s="195"/>
      <c r="J250" s="38"/>
      <c r="K250" s="38"/>
      <c r="L250" s="39"/>
      <c r="M250" s="196"/>
      <c r="N250" s="197"/>
      <c r="O250" s="77"/>
      <c r="P250" s="77"/>
      <c r="Q250" s="77"/>
      <c r="R250" s="77"/>
      <c r="S250" s="77"/>
      <c r="T250" s="7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9" t="s">
        <v>157</v>
      </c>
      <c r="AU250" s="19" t="s">
        <v>87</v>
      </c>
    </row>
    <row r="251" s="2" customFormat="1" ht="24.15" customHeight="1">
      <c r="A251" s="38"/>
      <c r="B251" s="179"/>
      <c r="C251" s="223" t="s">
        <v>354</v>
      </c>
      <c r="D251" s="223" t="s">
        <v>288</v>
      </c>
      <c r="E251" s="224" t="s">
        <v>927</v>
      </c>
      <c r="F251" s="225" t="s">
        <v>928</v>
      </c>
      <c r="G251" s="226" t="s">
        <v>346</v>
      </c>
      <c r="H251" s="227">
        <v>1</v>
      </c>
      <c r="I251" s="228"/>
      <c r="J251" s="229">
        <f>ROUND(I251*H251,2)</f>
        <v>0</v>
      </c>
      <c r="K251" s="225" t="s">
        <v>154</v>
      </c>
      <c r="L251" s="230"/>
      <c r="M251" s="231" t="s">
        <v>1</v>
      </c>
      <c r="N251" s="232" t="s">
        <v>43</v>
      </c>
      <c r="O251" s="77"/>
      <c r="P251" s="189">
        <f>O251*H251</f>
        <v>0</v>
      </c>
      <c r="Q251" s="189">
        <v>0.040000000000000001</v>
      </c>
      <c r="R251" s="189">
        <f>Q251*H251</f>
        <v>0.040000000000000001</v>
      </c>
      <c r="S251" s="189">
        <v>0</v>
      </c>
      <c r="T251" s="190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191" t="s">
        <v>199</v>
      </c>
      <c r="AT251" s="191" t="s">
        <v>288</v>
      </c>
      <c r="AU251" s="191" t="s">
        <v>87</v>
      </c>
      <c r="AY251" s="19" t="s">
        <v>148</v>
      </c>
      <c r="BE251" s="192">
        <f>IF(N251="základní",J251,0)</f>
        <v>0</v>
      </c>
      <c r="BF251" s="192">
        <f>IF(N251="snížená",J251,0)</f>
        <v>0</v>
      </c>
      <c r="BG251" s="192">
        <f>IF(N251="zákl. přenesená",J251,0)</f>
        <v>0</v>
      </c>
      <c r="BH251" s="192">
        <f>IF(N251="sníž. přenesená",J251,0)</f>
        <v>0</v>
      </c>
      <c r="BI251" s="192">
        <f>IF(N251="nulová",J251,0)</f>
        <v>0</v>
      </c>
      <c r="BJ251" s="19" t="s">
        <v>85</v>
      </c>
      <c r="BK251" s="192">
        <f>ROUND(I251*H251,2)</f>
        <v>0</v>
      </c>
      <c r="BL251" s="19" t="s">
        <v>155</v>
      </c>
      <c r="BM251" s="191" t="s">
        <v>1388</v>
      </c>
    </row>
    <row r="252" s="2" customFormat="1" ht="33" customHeight="1">
      <c r="A252" s="38"/>
      <c r="B252" s="179"/>
      <c r="C252" s="180" t="s">
        <v>358</v>
      </c>
      <c r="D252" s="180" t="s">
        <v>150</v>
      </c>
      <c r="E252" s="181" t="s">
        <v>940</v>
      </c>
      <c r="F252" s="182" t="s">
        <v>941</v>
      </c>
      <c r="G252" s="183" t="s">
        <v>215</v>
      </c>
      <c r="H252" s="184">
        <v>0.13200000000000001</v>
      </c>
      <c r="I252" s="185"/>
      <c r="J252" s="186">
        <f>ROUND(I252*H252,2)</f>
        <v>0</v>
      </c>
      <c r="K252" s="182" t="s">
        <v>154</v>
      </c>
      <c r="L252" s="39"/>
      <c r="M252" s="187" t="s">
        <v>1</v>
      </c>
      <c r="N252" s="188" t="s">
        <v>43</v>
      </c>
      <c r="O252" s="77"/>
      <c r="P252" s="189">
        <f>O252*H252</f>
        <v>0</v>
      </c>
      <c r="Q252" s="189">
        <v>0</v>
      </c>
      <c r="R252" s="189">
        <f>Q252*H252</f>
        <v>0</v>
      </c>
      <c r="S252" s="189">
        <v>0</v>
      </c>
      <c r="T252" s="190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1" t="s">
        <v>155</v>
      </c>
      <c r="AT252" s="191" t="s">
        <v>150</v>
      </c>
      <c r="AU252" s="191" t="s">
        <v>87</v>
      </c>
      <c r="AY252" s="19" t="s">
        <v>148</v>
      </c>
      <c r="BE252" s="192">
        <f>IF(N252="základní",J252,0)</f>
        <v>0</v>
      </c>
      <c r="BF252" s="192">
        <f>IF(N252="snížená",J252,0)</f>
        <v>0</v>
      </c>
      <c r="BG252" s="192">
        <f>IF(N252="zákl. přenesená",J252,0)</f>
        <v>0</v>
      </c>
      <c r="BH252" s="192">
        <f>IF(N252="sníž. přenesená",J252,0)</f>
        <v>0</v>
      </c>
      <c r="BI252" s="192">
        <f>IF(N252="nulová",J252,0)</f>
        <v>0</v>
      </c>
      <c r="BJ252" s="19" t="s">
        <v>85</v>
      </c>
      <c r="BK252" s="192">
        <f>ROUND(I252*H252,2)</f>
        <v>0</v>
      </c>
      <c r="BL252" s="19" t="s">
        <v>155</v>
      </c>
      <c r="BM252" s="191" t="s">
        <v>1389</v>
      </c>
    </row>
    <row r="253" s="2" customFormat="1">
      <c r="A253" s="38"/>
      <c r="B253" s="39"/>
      <c r="C253" s="38"/>
      <c r="D253" s="193" t="s">
        <v>157</v>
      </c>
      <c r="E253" s="38"/>
      <c r="F253" s="194" t="s">
        <v>943</v>
      </c>
      <c r="G253" s="38"/>
      <c r="H253" s="38"/>
      <c r="I253" s="195"/>
      <c r="J253" s="38"/>
      <c r="K253" s="38"/>
      <c r="L253" s="39"/>
      <c r="M253" s="196"/>
      <c r="N253" s="197"/>
      <c r="O253" s="77"/>
      <c r="P253" s="77"/>
      <c r="Q253" s="77"/>
      <c r="R253" s="77"/>
      <c r="S253" s="77"/>
      <c r="T253" s="7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9" t="s">
        <v>157</v>
      </c>
      <c r="AU253" s="19" t="s">
        <v>87</v>
      </c>
    </row>
    <row r="254" s="13" customFormat="1">
      <c r="A254" s="13"/>
      <c r="B254" s="198"/>
      <c r="C254" s="13"/>
      <c r="D254" s="199" t="s">
        <v>159</v>
      </c>
      <c r="E254" s="200" t="s">
        <v>1</v>
      </c>
      <c r="F254" s="201" t="s">
        <v>1348</v>
      </c>
      <c r="G254" s="13"/>
      <c r="H254" s="202">
        <v>0.13200000000000001</v>
      </c>
      <c r="I254" s="203"/>
      <c r="J254" s="13"/>
      <c r="K254" s="13"/>
      <c r="L254" s="198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159</v>
      </c>
      <c r="AU254" s="200" t="s">
        <v>87</v>
      </c>
      <c r="AV254" s="13" t="s">
        <v>87</v>
      </c>
      <c r="AW254" s="13" t="s">
        <v>33</v>
      </c>
      <c r="AX254" s="13" t="s">
        <v>85</v>
      </c>
      <c r="AY254" s="200" t="s">
        <v>148</v>
      </c>
    </row>
    <row r="255" s="2" customFormat="1" ht="33" customHeight="1">
      <c r="A255" s="38"/>
      <c r="B255" s="179"/>
      <c r="C255" s="180" t="s">
        <v>363</v>
      </c>
      <c r="D255" s="180" t="s">
        <v>150</v>
      </c>
      <c r="E255" s="181" t="s">
        <v>392</v>
      </c>
      <c r="F255" s="182" t="s">
        <v>393</v>
      </c>
      <c r="G255" s="183" t="s">
        <v>215</v>
      </c>
      <c r="H255" s="184">
        <v>1.512</v>
      </c>
      <c r="I255" s="185"/>
      <c r="J255" s="186">
        <f>ROUND(I255*H255,2)</f>
        <v>0</v>
      </c>
      <c r="K255" s="182" t="s">
        <v>154</v>
      </c>
      <c r="L255" s="39"/>
      <c r="M255" s="187" t="s">
        <v>1</v>
      </c>
      <c r="N255" s="188" t="s">
        <v>43</v>
      </c>
      <c r="O255" s="77"/>
      <c r="P255" s="189">
        <f>O255*H255</f>
        <v>0</v>
      </c>
      <c r="Q255" s="189">
        <v>0</v>
      </c>
      <c r="R255" s="189">
        <f>Q255*H255</f>
        <v>0</v>
      </c>
      <c r="S255" s="189">
        <v>0</v>
      </c>
      <c r="T255" s="190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191" t="s">
        <v>155</v>
      </c>
      <c r="AT255" s="191" t="s">
        <v>150</v>
      </c>
      <c r="AU255" s="191" t="s">
        <v>87</v>
      </c>
      <c r="AY255" s="19" t="s">
        <v>148</v>
      </c>
      <c r="BE255" s="192">
        <f>IF(N255="základní",J255,0)</f>
        <v>0</v>
      </c>
      <c r="BF255" s="192">
        <f>IF(N255="snížená",J255,0)</f>
        <v>0</v>
      </c>
      <c r="BG255" s="192">
        <f>IF(N255="zákl. přenesená",J255,0)</f>
        <v>0</v>
      </c>
      <c r="BH255" s="192">
        <f>IF(N255="sníž. přenesená",J255,0)</f>
        <v>0</v>
      </c>
      <c r="BI255" s="192">
        <f>IF(N255="nulová",J255,0)</f>
        <v>0</v>
      </c>
      <c r="BJ255" s="19" t="s">
        <v>85</v>
      </c>
      <c r="BK255" s="192">
        <f>ROUND(I255*H255,2)</f>
        <v>0</v>
      </c>
      <c r="BL255" s="19" t="s">
        <v>155</v>
      </c>
      <c r="BM255" s="191" t="s">
        <v>1390</v>
      </c>
    </row>
    <row r="256" s="2" customFormat="1">
      <c r="A256" s="38"/>
      <c r="B256" s="39"/>
      <c r="C256" s="38"/>
      <c r="D256" s="193" t="s">
        <v>157</v>
      </c>
      <c r="E256" s="38"/>
      <c r="F256" s="194" t="s">
        <v>395</v>
      </c>
      <c r="G256" s="38"/>
      <c r="H256" s="38"/>
      <c r="I256" s="195"/>
      <c r="J256" s="38"/>
      <c r="K256" s="38"/>
      <c r="L256" s="39"/>
      <c r="M256" s="196"/>
      <c r="N256" s="197"/>
      <c r="O256" s="77"/>
      <c r="P256" s="77"/>
      <c r="Q256" s="77"/>
      <c r="R256" s="77"/>
      <c r="S256" s="77"/>
      <c r="T256" s="7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9" t="s">
        <v>157</v>
      </c>
      <c r="AU256" s="19" t="s">
        <v>87</v>
      </c>
    </row>
    <row r="257" s="13" customFormat="1">
      <c r="A257" s="13"/>
      <c r="B257" s="198"/>
      <c r="C257" s="13"/>
      <c r="D257" s="199" t="s">
        <v>159</v>
      </c>
      <c r="E257" s="200" t="s">
        <v>1</v>
      </c>
      <c r="F257" s="201" t="s">
        <v>1391</v>
      </c>
      <c r="G257" s="13"/>
      <c r="H257" s="202">
        <v>1.512</v>
      </c>
      <c r="I257" s="203"/>
      <c r="J257" s="13"/>
      <c r="K257" s="13"/>
      <c r="L257" s="198"/>
      <c r="M257" s="204"/>
      <c r="N257" s="205"/>
      <c r="O257" s="205"/>
      <c r="P257" s="205"/>
      <c r="Q257" s="205"/>
      <c r="R257" s="205"/>
      <c r="S257" s="205"/>
      <c r="T257" s="20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00" t="s">
        <v>159</v>
      </c>
      <c r="AU257" s="200" t="s">
        <v>87</v>
      </c>
      <c r="AV257" s="13" t="s">
        <v>87</v>
      </c>
      <c r="AW257" s="13" t="s">
        <v>33</v>
      </c>
      <c r="AX257" s="13" t="s">
        <v>85</v>
      </c>
      <c r="AY257" s="200" t="s">
        <v>148</v>
      </c>
    </row>
    <row r="258" s="12" customFormat="1" ht="22.8" customHeight="1">
      <c r="A258" s="12"/>
      <c r="B258" s="166"/>
      <c r="C258" s="12"/>
      <c r="D258" s="167" t="s">
        <v>77</v>
      </c>
      <c r="E258" s="177" t="s">
        <v>199</v>
      </c>
      <c r="F258" s="177" t="s">
        <v>453</v>
      </c>
      <c r="G258" s="12"/>
      <c r="H258" s="12"/>
      <c r="I258" s="169"/>
      <c r="J258" s="178">
        <f>BK258</f>
        <v>0</v>
      </c>
      <c r="K258" s="12"/>
      <c r="L258" s="166"/>
      <c r="M258" s="171"/>
      <c r="N258" s="172"/>
      <c r="O258" s="172"/>
      <c r="P258" s="173">
        <f>SUM(P259:P327)</f>
        <v>0</v>
      </c>
      <c r="Q258" s="172"/>
      <c r="R258" s="173">
        <f>SUM(R259:R327)</f>
        <v>11.157364999999999</v>
      </c>
      <c r="S258" s="172"/>
      <c r="T258" s="174">
        <f>SUM(T259:T327)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167" t="s">
        <v>85</v>
      </c>
      <c r="AT258" s="175" t="s">
        <v>77</v>
      </c>
      <c r="AU258" s="175" t="s">
        <v>85</v>
      </c>
      <c r="AY258" s="167" t="s">
        <v>148</v>
      </c>
      <c r="BK258" s="176">
        <f>SUM(BK259:BK327)</f>
        <v>0</v>
      </c>
    </row>
    <row r="259" s="2" customFormat="1" ht="24.15" customHeight="1">
      <c r="A259" s="38"/>
      <c r="B259" s="179"/>
      <c r="C259" s="180" t="s">
        <v>367</v>
      </c>
      <c r="D259" s="180" t="s">
        <v>150</v>
      </c>
      <c r="E259" s="181" t="s">
        <v>488</v>
      </c>
      <c r="F259" s="182" t="s">
        <v>489</v>
      </c>
      <c r="G259" s="183" t="s">
        <v>346</v>
      </c>
      <c r="H259" s="184">
        <v>2</v>
      </c>
      <c r="I259" s="185"/>
      <c r="J259" s="186">
        <f>ROUND(I259*H259,2)</f>
        <v>0</v>
      </c>
      <c r="K259" s="182" t="s">
        <v>154</v>
      </c>
      <c r="L259" s="39"/>
      <c r="M259" s="187" t="s">
        <v>1</v>
      </c>
      <c r="N259" s="188" t="s">
        <v>43</v>
      </c>
      <c r="O259" s="77"/>
      <c r="P259" s="189">
        <f>O259*H259</f>
        <v>0</v>
      </c>
      <c r="Q259" s="189">
        <v>0.0017099999999999999</v>
      </c>
      <c r="R259" s="189">
        <f>Q259*H259</f>
        <v>0.0034199999999999999</v>
      </c>
      <c r="S259" s="189">
        <v>0</v>
      </c>
      <c r="T259" s="190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191" t="s">
        <v>155</v>
      </c>
      <c r="AT259" s="191" t="s">
        <v>150</v>
      </c>
      <c r="AU259" s="191" t="s">
        <v>87</v>
      </c>
      <c r="AY259" s="19" t="s">
        <v>148</v>
      </c>
      <c r="BE259" s="192">
        <f>IF(N259="základní",J259,0)</f>
        <v>0</v>
      </c>
      <c r="BF259" s="192">
        <f>IF(N259="snížená",J259,0)</f>
        <v>0</v>
      </c>
      <c r="BG259" s="192">
        <f>IF(N259="zákl. přenesená",J259,0)</f>
        <v>0</v>
      </c>
      <c r="BH259" s="192">
        <f>IF(N259="sníž. přenesená",J259,0)</f>
        <v>0</v>
      </c>
      <c r="BI259" s="192">
        <f>IF(N259="nulová",J259,0)</f>
        <v>0</v>
      </c>
      <c r="BJ259" s="19" t="s">
        <v>85</v>
      </c>
      <c r="BK259" s="192">
        <f>ROUND(I259*H259,2)</f>
        <v>0</v>
      </c>
      <c r="BL259" s="19" t="s">
        <v>155</v>
      </c>
      <c r="BM259" s="191" t="s">
        <v>1392</v>
      </c>
    </row>
    <row r="260" s="2" customFormat="1">
      <c r="A260" s="38"/>
      <c r="B260" s="39"/>
      <c r="C260" s="38"/>
      <c r="D260" s="193" t="s">
        <v>157</v>
      </c>
      <c r="E260" s="38"/>
      <c r="F260" s="194" t="s">
        <v>491</v>
      </c>
      <c r="G260" s="38"/>
      <c r="H260" s="38"/>
      <c r="I260" s="195"/>
      <c r="J260" s="38"/>
      <c r="K260" s="38"/>
      <c r="L260" s="39"/>
      <c r="M260" s="196"/>
      <c r="N260" s="197"/>
      <c r="O260" s="77"/>
      <c r="P260" s="77"/>
      <c r="Q260" s="77"/>
      <c r="R260" s="77"/>
      <c r="S260" s="77"/>
      <c r="T260" s="7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9" t="s">
        <v>157</v>
      </c>
      <c r="AU260" s="19" t="s">
        <v>87</v>
      </c>
    </row>
    <row r="261" s="2" customFormat="1" ht="24.15" customHeight="1">
      <c r="A261" s="38"/>
      <c r="B261" s="179"/>
      <c r="C261" s="223" t="s">
        <v>372</v>
      </c>
      <c r="D261" s="223" t="s">
        <v>288</v>
      </c>
      <c r="E261" s="224" t="s">
        <v>493</v>
      </c>
      <c r="F261" s="225" t="s">
        <v>494</v>
      </c>
      <c r="G261" s="226" t="s">
        <v>346</v>
      </c>
      <c r="H261" s="227">
        <v>2</v>
      </c>
      <c r="I261" s="228"/>
      <c r="J261" s="229">
        <f>ROUND(I261*H261,2)</f>
        <v>0</v>
      </c>
      <c r="K261" s="225" t="s">
        <v>154</v>
      </c>
      <c r="L261" s="230"/>
      <c r="M261" s="231" t="s">
        <v>1</v>
      </c>
      <c r="N261" s="232" t="s">
        <v>43</v>
      </c>
      <c r="O261" s="77"/>
      <c r="P261" s="189">
        <f>O261*H261</f>
        <v>0</v>
      </c>
      <c r="Q261" s="189">
        <v>0.0149</v>
      </c>
      <c r="R261" s="189">
        <f>Q261*H261</f>
        <v>0.0298</v>
      </c>
      <c r="S261" s="189">
        <v>0</v>
      </c>
      <c r="T261" s="190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1" t="s">
        <v>199</v>
      </c>
      <c r="AT261" s="191" t="s">
        <v>288</v>
      </c>
      <c r="AU261" s="191" t="s">
        <v>87</v>
      </c>
      <c r="AY261" s="19" t="s">
        <v>148</v>
      </c>
      <c r="BE261" s="192">
        <f>IF(N261="základní",J261,0)</f>
        <v>0</v>
      </c>
      <c r="BF261" s="192">
        <f>IF(N261="snížená",J261,0)</f>
        <v>0</v>
      </c>
      <c r="BG261" s="192">
        <f>IF(N261="zákl. přenesená",J261,0)</f>
        <v>0</v>
      </c>
      <c r="BH261" s="192">
        <f>IF(N261="sníž. přenesená",J261,0)</f>
        <v>0</v>
      </c>
      <c r="BI261" s="192">
        <f>IF(N261="nulová",J261,0)</f>
        <v>0</v>
      </c>
      <c r="BJ261" s="19" t="s">
        <v>85</v>
      </c>
      <c r="BK261" s="192">
        <f>ROUND(I261*H261,2)</f>
        <v>0</v>
      </c>
      <c r="BL261" s="19" t="s">
        <v>155</v>
      </c>
      <c r="BM261" s="191" t="s">
        <v>1393</v>
      </c>
    </row>
    <row r="262" s="2" customFormat="1" ht="24.15" customHeight="1">
      <c r="A262" s="38"/>
      <c r="B262" s="179"/>
      <c r="C262" s="180" t="s">
        <v>377</v>
      </c>
      <c r="D262" s="180" t="s">
        <v>150</v>
      </c>
      <c r="E262" s="181" t="s">
        <v>497</v>
      </c>
      <c r="F262" s="182" t="s">
        <v>498</v>
      </c>
      <c r="G262" s="183" t="s">
        <v>346</v>
      </c>
      <c r="H262" s="184">
        <v>2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</v>
      </c>
      <c r="R262" s="189">
        <f>Q262*H262</f>
        <v>0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1394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500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2" customFormat="1" ht="33" customHeight="1">
      <c r="A264" s="38"/>
      <c r="B264" s="179"/>
      <c r="C264" s="180" t="s">
        <v>383</v>
      </c>
      <c r="D264" s="180" t="s">
        <v>150</v>
      </c>
      <c r="E264" s="181" t="s">
        <v>1395</v>
      </c>
      <c r="F264" s="182" t="s">
        <v>1396</v>
      </c>
      <c r="G264" s="183" t="s">
        <v>183</v>
      </c>
      <c r="H264" s="184">
        <v>473.30000000000001</v>
      </c>
      <c r="I264" s="185"/>
      <c r="J264" s="186">
        <f>ROUND(I264*H264,2)</f>
        <v>0</v>
      </c>
      <c r="K264" s="182" t="s">
        <v>154</v>
      </c>
      <c r="L264" s="39"/>
      <c r="M264" s="187" t="s">
        <v>1</v>
      </c>
      <c r="N264" s="188" t="s">
        <v>43</v>
      </c>
      <c r="O264" s="77"/>
      <c r="P264" s="189">
        <f>O264*H264</f>
        <v>0</v>
      </c>
      <c r="Q264" s="189">
        <v>0</v>
      </c>
      <c r="R264" s="189">
        <f>Q264*H264</f>
        <v>0</v>
      </c>
      <c r="S264" s="189">
        <v>0</v>
      </c>
      <c r="T264" s="190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191" t="s">
        <v>155</v>
      </c>
      <c r="AT264" s="191" t="s">
        <v>150</v>
      </c>
      <c r="AU264" s="191" t="s">
        <v>87</v>
      </c>
      <c r="AY264" s="19" t="s">
        <v>148</v>
      </c>
      <c r="BE264" s="192">
        <f>IF(N264="základní",J264,0)</f>
        <v>0</v>
      </c>
      <c r="BF264" s="192">
        <f>IF(N264="snížená",J264,0)</f>
        <v>0</v>
      </c>
      <c r="BG264" s="192">
        <f>IF(N264="zákl. přenesená",J264,0)</f>
        <v>0</v>
      </c>
      <c r="BH264" s="192">
        <f>IF(N264="sníž. přenesená",J264,0)</f>
        <v>0</v>
      </c>
      <c r="BI264" s="192">
        <f>IF(N264="nulová",J264,0)</f>
        <v>0</v>
      </c>
      <c r="BJ264" s="19" t="s">
        <v>85</v>
      </c>
      <c r="BK264" s="192">
        <f>ROUND(I264*H264,2)</f>
        <v>0</v>
      </c>
      <c r="BL264" s="19" t="s">
        <v>155</v>
      </c>
      <c r="BM264" s="191" t="s">
        <v>1397</v>
      </c>
    </row>
    <row r="265" s="2" customFormat="1">
      <c r="A265" s="38"/>
      <c r="B265" s="39"/>
      <c r="C265" s="38"/>
      <c r="D265" s="193" t="s">
        <v>157</v>
      </c>
      <c r="E265" s="38"/>
      <c r="F265" s="194" t="s">
        <v>1398</v>
      </c>
      <c r="G265" s="38"/>
      <c r="H265" s="38"/>
      <c r="I265" s="195"/>
      <c r="J265" s="38"/>
      <c r="K265" s="38"/>
      <c r="L265" s="39"/>
      <c r="M265" s="196"/>
      <c r="N265" s="197"/>
      <c r="O265" s="77"/>
      <c r="P265" s="77"/>
      <c r="Q265" s="77"/>
      <c r="R265" s="77"/>
      <c r="S265" s="77"/>
      <c r="T265" s="7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9" t="s">
        <v>157</v>
      </c>
      <c r="AU265" s="19" t="s">
        <v>87</v>
      </c>
    </row>
    <row r="266" s="2" customFormat="1" ht="37.8" customHeight="1">
      <c r="A266" s="38"/>
      <c r="B266" s="179"/>
      <c r="C266" s="223" t="s">
        <v>391</v>
      </c>
      <c r="D266" s="223" t="s">
        <v>288</v>
      </c>
      <c r="E266" s="224" t="s">
        <v>1399</v>
      </c>
      <c r="F266" s="225" t="s">
        <v>1400</v>
      </c>
      <c r="G266" s="226" t="s">
        <v>183</v>
      </c>
      <c r="H266" s="227">
        <v>480.39999999999998</v>
      </c>
      <c r="I266" s="228"/>
      <c r="J266" s="229">
        <f>ROUND(I266*H266,2)</f>
        <v>0</v>
      </c>
      <c r="K266" s="225" t="s">
        <v>154</v>
      </c>
      <c r="L266" s="230"/>
      <c r="M266" s="231" t="s">
        <v>1</v>
      </c>
      <c r="N266" s="232" t="s">
        <v>43</v>
      </c>
      <c r="O266" s="77"/>
      <c r="P266" s="189">
        <f>O266*H266</f>
        <v>0</v>
      </c>
      <c r="Q266" s="189">
        <v>0.0020999999999999999</v>
      </c>
      <c r="R266" s="189">
        <f>Q266*H266</f>
        <v>1.00884</v>
      </c>
      <c r="S266" s="189">
        <v>0</v>
      </c>
      <c r="T266" s="190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191" t="s">
        <v>199</v>
      </c>
      <c r="AT266" s="191" t="s">
        <v>288</v>
      </c>
      <c r="AU266" s="191" t="s">
        <v>87</v>
      </c>
      <c r="AY266" s="19" t="s">
        <v>148</v>
      </c>
      <c r="BE266" s="192">
        <f>IF(N266="základní",J266,0)</f>
        <v>0</v>
      </c>
      <c r="BF266" s="192">
        <f>IF(N266="snížená",J266,0)</f>
        <v>0</v>
      </c>
      <c r="BG266" s="192">
        <f>IF(N266="zákl. přenesená",J266,0)</f>
        <v>0</v>
      </c>
      <c r="BH266" s="192">
        <f>IF(N266="sníž. přenesená",J266,0)</f>
        <v>0</v>
      </c>
      <c r="BI266" s="192">
        <f>IF(N266="nulová",J266,0)</f>
        <v>0</v>
      </c>
      <c r="BJ266" s="19" t="s">
        <v>85</v>
      </c>
      <c r="BK266" s="192">
        <f>ROUND(I266*H266,2)</f>
        <v>0</v>
      </c>
      <c r="BL266" s="19" t="s">
        <v>155</v>
      </c>
      <c r="BM266" s="191" t="s">
        <v>1401</v>
      </c>
    </row>
    <row r="267" s="13" customFormat="1">
      <c r="A267" s="13"/>
      <c r="B267" s="198"/>
      <c r="C267" s="13"/>
      <c r="D267" s="199" t="s">
        <v>159</v>
      </c>
      <c r="E267" s="13"/>
      <c r="F267" s="201" t="s">
        <v>1402</v>
      </c>
      <c r="G267" s="13"/>
      <c r="H267" s="202">
        <v>480.39999999999998</v>
      </c>
      <c r="I267" s="203"/>
      <c r="J267" s="13"/>
      <c r="K267" s="13"/>
      <c r="L267" s="198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159</v>
      </c>
      <c r="AU267" s="200" t="s">
        <v>87</v>
      </c>
      <c r="AV267" s="13" t="s">
        <v>87</v>
      </c>
      <c r="AW267" s="13" t="s">
        <v>3</v>
      </c>
      <c r="AX267" s="13" t="s">
        <v>85</v>
      </c>
      <c r="AY267" s="200" t="s">
        <v>148</v>
      </c>
    </row>
    <row r="268" s="2" customFormat="1" ht="24.15" customHeight="1">
      <c r="A268" s="38"/>
      <c r="B268" s="179"/>
      <c r="C268" s="180" t="s">
        <v>397</v>
      </c>
      <c r="D268" s="180" t="s">
        <v>150</v>
      </c>
      <c r="E268" s="181" t="s">
        <v>961</v>
      </c>
      <c r="F268" s="182" t="s">
        <v>962</v>
      </c>
      <c r="G268" s="183" t="s">
        <v>183</v>
      </c>
      <c r="H268" s="184">
        <v>5</v>
      </c>
      <c r="I268" s="185"/>
      <c r="J268" s="186">
        <f>ROUND(I268*H268,2)</f>
        <v>0</v>
      </c>
      <c r="K268" s="182" t="s">
        <v>154</v>
      </c>
      <c r="L268" s="39"/>
      <c r="M268" s="187" t="s">
        <v>1</v>
      </c>
      <c r="N268" s="188" t="s">
        <v>43</v>
      </c>
      <c r="O268" s="77"/>
      <c r="P268" s="189">
        <f>O268*H268</f>
        <v>0</v>
      </c>
      <c r="Q268" s="189">
        <v>2.0000000000000002E-05</v>
      </c>
      <c r="R268" s="189">
        <f>Q268*H268</f>
        <v>0.00010000000000000001</v>
      </c>
      <c r="S268" s="189">
        <v>0</v>
      </c>
      <c r="T268" s="19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191" t="s">
        <v>155</v>
      </c>
      <c r="AT268" s="191" t="s">
        <v>150</v>
      </c>
      <c r="AU268" s="191" t="s">
        <v>87</v>
      </c>
      <c r="AY268" s="19" t="s">
        <v>148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85</v>
      </c>
      <c r="BK268" s="192">
        <f>ROUND(I268*H268,2)</f>
        <v>0</v>
      </c>
      <c r="BL268" s="19" t="s">
        <v>155</v>
      </c>
      <c r="BM268" s="191" t="s">
        <v>1403</v>
      </c>
    </row>
    <row r="269" s="2" customFormat="1">
      <c r="A269" s="38"/>
      <c r="B269" s="39"/>
      <c r="C269" s="38"/>
      <c r="D269" s="193" t="s">
        <v>157</v>
      </c>
      <c r="E269" s="38"/>
      <c r="F269" s="194" t="s">
        <v>964</v>
      </c>
      <c r="G269" s="38"/>
      <c r="H269" s="38"/>
      <c r="I269" s="195"/>
      <c r="J269" s="38"/>
      <c r="K269" s="38"/>
      <c r="L269" s="39"/>
      <c r="M269" s="196"/>
      <c r="N269" s="197"/>
      <c r="O269" s="77"/>
      <c r="P269" s="77"/>
      <c r="Q269" s="77"/>
      <c r="R269" s="77"/>
      <c r="S269" s="77"/>
      <c r="T269" s="7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9" t="s">
        <v>157</v>
      </c>
      <c r="AU269" s="19" t="s">
        <v>87</v>
      </c>
    </row>
    <row r="270" s="2" customFormat="1" ht="24.15" customHeight="1">
      <c r="A270" s="38"/>
      <c r="B270" s="179"/>
      <c r="C270" s="223" t="s">
        <v>404</v>
      </c>
      <c r="D270" s="223" t="s">
        <v>288</v>
      </c>
      <c r="E270" s="224" t="s">
        <v>965</v>
      </c>
      <c r="F270" s="225" t="s">
        <v>966</v>
      </c>
      <c r="G270" s="226" t="s">
        <v>183</v>
      </c>
      <c r="H270" s="227">
        <v>5.1500000000000004</v>
      </c>
      <c r="I270" s="228"/>
      <c r="J270" s="229">
        <f>ROUND(I270*H270,2)</f>
        <v>0</v>
      </c>
      <c r="K270" s="225" t="s">
        <v>154</v>
      </c>
      <c r="L270" s="230"/>
      <c r="M270" s="231" t="s">
        <v>1</v>
      </c>
      <c r="N270" s="232" t="s">
        <v>43</v>
      </c>
      <c r="O270" s="77"/>
      <c r="P270" s="189">
        <f>O270*H270</f>
        <v>0</v>
      </c>
      <c r="Q270" s="189">
        <v>0.0129</v>
      </c>
      <c r="R270" s="189">
        <f>Q270*H270</f>
        <v>0.066435000000000008</v>
      </c>
      <c r="S270" s="189">
        <v>0</v>
      </c>
      <c r="T270" s="190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91" t="s">
        <v>199</v>
      </c>
      <c r="AT270" s="191" t="s">
        <v>288</v>
      </c>
      <c r="AU270" s="191" t="s">
        <v>87</v>
      </c>
      <c r="AY270" s="19" t="s">
        <v>148</v>
      </c>
      <c r="BE270" s="192">
        <f>IF(N270="základní",J270,0)</f>
        <v>0</v>
      </c>
      <c r="BF270" s="192">
        <f>IF(N270="snížená",J270,0)</f>
        <v>0</v>
      </c>
      <c r="BG270" s="192">
        <f>IF(N270="zákl. přenesená",J270,0)</f>
        <v>0</v>
      </c>
      <c r="BH270" s="192">
        <f>IF(N270="sníž. přenesená",J270,0)</f>
        <v>0</v>
      </c>
      <c r="BI270" s="192">
        <f>IF(N270="nulová",J270,0)</f>
        <v>0</v>
      </c>
      <c r="BJ270" s="19" t="s">
        <v>85</v>
      </c>
      <c r="BK270" s="192">
        <f>ROUND(I270*H270,2)</f>
        <v>0</v>
      </c>
      <c r="BL270" s="19" t="s">
        <v>155</v>
      </c>
      <c r="BM270" s="191" t="s">
        <v>1404</v>
      </c>
    </row>
    <row r="271" s="13" customFormat="1">
      <c r="A271" s="13"/>
      <c r="B271" s="198"/>
      <c r="C271" s="13"/>
      <c r="D271" s="199" t="s">
        <v>159</v>
      </c>
      <c r="E271" s="13"/>
      <c r="F271" s="201" t="s">
        <v>1405</v>
      </c>
      <c r="G271" s="13"/>
      <c r="H271" s="202">
        <v>5.1500000000000004</v>
      </c>
      <c r="I271" s="203"/>
      <c r="J271" s="13"/>
      <c r="K271" s="13"/>
      <c r="L271" s="198"/>
      <c r="M271" s="204"/>
      <c r="N271" s="205"/>
      <c r="O271" s="205"/>
      <c r="P271" s="205"/>
      <c r="Q271" s="205"/>
      <c r="R271" s="205"/>
      <c r="S271" s="205"/>
      <c r="T271" s="20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00" t="s">
        <v>159</v>
      </c>
      <c r="AU271" s="200" t="s">
        <v>87</v>
      </c>
      <c r="AV271" s="13" t="s">
        <v>87</v>
      </c>
      <c r="AW271" s="13" t="s">
        <v>3</v>
      </c>
      <c r="AX271" s="13" t="s">
        <v>85</v>
      </c>
      <c r="AY271" s="200" t="s">
        <v>148</v>
      </c>
    </row>
    <row r="272" s="2" customFormat="1" ht="24.15" customHeight="1">
      <c r="A272" s="38"/>
      <c r="B272" s="179"/>
      <c r="C272" s="180" t="s">
        <v>411</v>
      </c>
      <c r="D272" s="180" t="s">
        <v>150</v>
      </c>
      <c r="E272" s="181" t="s">
        <v>1406</v>
      </c>
      <c r="F272" s="182" t="s">
        <v>1407</v>
      </c>
      <c r="G272" s="183" t="s">
        <v>346</v>
      </c>
      <c r="H272" s="184">
        <v>7</v>
      </c>
      <c r="I272" s="185"/>
      <c r="J272" s="186">
        <f>ROUND(I272*H272,2)</f>
        <v>0</v>
      </c>
      <c r="K272" s="182" t="s">
        <v>154</v>
      </c>
      <c r="L272" s="39"/>
      <c r="M272" s="187" t="s">
        <v>1</v>
      </c>
      <c r="N272" s="188" t="s">
        <v>43</v>
      </c>
      <c r="O272" s="77"/>
      <c r="P272" s="189">
        <f>O272*H272</f>
        <v>0</v>
      </c>
      <c r="Q272" s="189">
        <v>0</v>
      </c>
      <c r="R272" s="189">
        <f>Q272*H272</f>
        <v>0</v>
      </c>
      <c r="S272" s="189">
        <v>0</v>
      </c>
      <c r="T272" s="190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191" t="s">
        <v>155</v>
      </c>
      <c r="AT272" s="191" t="s">
        <v>150</v>
      </c>
      <c r="AU272" s="191" t="s">
        <v>87</v>
      </c>
      <c r="AY272" s="19" t="s">
        <v>148</v>
      </c>
      <c r="BE272" s="192">
        <f>IF(N272="základní",J272,0)</f>
        <v>0</v>
      </c>
      <c r="BF272" s="192">
        <f>IF(N272="snížená",J272,0)</f>
        <v>0</v>
      </c>
      <c r="BG272" s="192">
        <f>IF(N272="zákl. přenesená",J272,0)</f>
        <v>0</v>
      </c>
      <c r="BH272" s="192">
        <f>IF(N272="sníž. přenesená",J272,0)</f>
        <v>0</v>
      </c>
      <c r="BI272" s="192">
        <f>IF(N272="nulová",J272,0)</f>
        <v>0</v>
      </c>
      <c r="BJ272" s="19" t="s">
        <v>85</v>
      </c>
      <c r="BK272" s="192">
        <f>ROUND(I272*H272,2)</f>
        <v>0</v>
      </c>
      <c r="BL272" s="19" t="s">
        <v>155</v>
      </c>
      <c r="BM272" s="191" t="s">
        <v>1408</v>
      </c>
    </row>
    <row r="273" s="2" customFormat="1">
      <c r="A273" s="38"/>
      <c r="B273" s="39"/>
      <c r="C273" s="38"/>
      <c r="D273" s="193" t="s">
        <v>157</v>
      </c>
      <c r="E273" s="38"/>
      <c r="F273" s="194" t="s">
        <v>1409</v>
      </c>
      <c r="G273" s="38"/>
      <c r="H273" s="38"/>
      <c r="I273" s="195"/>
      <c r="J273" s="38"/>
      <c r="K273" s="38"/>
      <c r="L273" s="39"/>
      <c r="M273" s="196"/>
      <c r="N273" s="197"/>
      <c r="O273" s="77"/>
      <c r="P273" s="77"/>
      <c r="Q273" s="77"/>
      <c r="R273" s="77"/>
      <c r="S273" s="77"/>
      <c r="T273" s="7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9" t="s">
        <v>157</v>
      </c>
      <c r="AU273" s="19" t="s">
        <v>87</v>
      </c>
    </row>
    <row r="274" s="2" customFormat="1" ht="16.5" customHeight="1">
      <c r="A274" s="38"/>
      <c r="B274" s="179"/>
      <c r="C274" s="223" t="s">
        <v>416</v>
      </c>
      <c r="D274" s="223" t="s">
        <v>288</v>
      </c>
      <c r="E274" s="224" t="s">
        <v>549</v>
      </c>
      <c r="F274" s="225" t="s">
        <v>550</v>
      </c>
      <c r="G274" s="226" t="s">
        <v>346</v>
      </c>
      <c r="H274" s="227">
        <v>7</v>
      </c>
      <c r="I274" s="228"/>
      <c r="J274" s="229">
        <f>ROUND(I274*H274,2)</f>
        <v>0</v>
      </c>
      <c r="K274" s="225" t="s">
        <v>154</v>
      </c>
      <c r="L274" s="230"/>
      <c r="M274" s="231" t="s">
        <v>1</v>
      </c>
      <c r="N274" s="232" t="s">
        <v>43</v>
      </c>
      <c r="O274" s="77"/>
      <c r="P274" s="189">
        <f>O274*H274</f>
        <v>0</v>
      </c>
      <c r="Q274" s="189">
        <v>0.00072000000000000005</v>
      </c>
      <c r="R274" s="189">
        <f>Q274*H274</f>
        <v>0.0050400000000000002</v>
      </c>
      <c r="S274" s="189">
        <v>0</v>
      </c>
      <c r="T274" s="19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1" t="s">
        <v>199</v>
      </c>
      <c r="AT274" s="191" t="s">
        <v>288</v>
      </c>
      <c r="AU274" s="191" t="s">
        <v>87</v>
      </c>
      <c r="AY274" s="19" t="s">
        <v>148</v>
      </c>
      <c r="BE274" s="192">
        <f>IF(N274="základní",J274,0)</f>
        <v>0</v>
      </c>
      <c r="BF274" s="192">
        <f>IF(N274="snížená",J274,0)</f>
        <v>0</v>
      </c>
      <c r="BG274" s="192">
        <f>IF(N274="zákl. přenesená",J274,0)</f>
        <v>0</v>
      </c>
      <c r="BH274" s="192">
        <f>IF(N274="sníž. přenesená",J274,0)</f>
        <v>0</v>
      </c>
      <c r="BI274" s="192">
        <f>IF(N274="nulová",J274,0)</f>
        <v>0</v>
      </c>
      <c r="BJ274" s="19" t="s">
        <v>85</v>
      </c>
      <c r="BK274" s="192">
        <f>ROUND(I274*H274,2)</f>
        <v>0</v>
      </c>
      <c r="BL274" s="19" t="s">
        <v>155</v>
      </c>
      <c r="BM274" s="191" t="s">
        <v>1410</v>
      </c>
    </row>
    <row r="275" s="2" customFormat="1" ht="33" customHeight="1">
      <c r="A275" s="38"/>
      <c r="B275" s="179"/>
      <c r="C275" s="180" t="s">
        <v>423</v>
      </c>
      <c r="D275" s="180" t="s">
        <v>150</v>
      </c>
      <c r="E275" s="181" t="s">
        <v>1411</v>
      </c>
      <c r="F275" s="182" t="s">
        <v>1412</v>
      </c>
      <c r="G275" s="183" t="s">
        <v>346</v>
      </c>
      <c r="H275" s="184">
        <v>2</v>
      </c>
      <c r="I275" s="185"/>
      <c r="J275" s="186">
        <f>ROUND(I275*H275,2)</f>
        <v>0</v>
      </c>
      <c r="K275" s="182" t="s">
        <v>154</v>
      </c>
      <c r="L275" s="39"/>
      <c r="M275" s="187" t="s">
        <v>1</v>
      </c>
      <c r="N275" s="188" t="s">
        <v>43</v>
      </c>
      <c r="O275" s="77"/>
      <c r="P275" s="189">
        <f>O275*H275</f>
        <v>0</v>
      </c>
      <c r="Q275" s="189">
        <v>0</v>
      </c>
      <c r="R275" s="189">
        <f>Q275*H275</f>
        <v>0</v>
      </c>
      <c r="S275" s="189">
        <v>0</v>
      </c>
      <c r="T275" s="190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191" t="s">
        <v>155</v>
      </c>
      <c r="AT275" s="191" t="s">
        <v>150</v>
      </c>
      <c r="AU275" s="191" t="s">
        <v>87</v>
      </c>
      <c r="AY275" s="19" t="s">
        <v>148</v>
      </c>
      <c r="BE275" s="192">
        <f>IF(N275="základní",J275,0)</f>
        <v>0</v>
      </c>
      <c r="BF275" s="192">
        <f>IF(N275="snížená",J275,0)</f>
        <v>0</v>
      </c>
      <c r="BG275" s="192">
        <f>IF(N275="zákl. přenesená",J275,0)</f>
        <v>0</v>
      </c>
      <c r="BH275" s="192">
        <f>IF(N275="sníž. přenesená",J275,0)</f>
        <v>0</v>
      </c>
      <c r="BI275" s="192">
        <f>IF(N275="nulová",J275,0)</f>
        <v>0</v>
      </c>
      <c r="BJ275" s="19" t="s">
        <v>85</v>
      </c>
      <c r="BK275" s="192">
        <f>ROUND(I275*H275,2)</f>
        <v>0</v>
      </c>
      <c r="BL275" s="19" t="s">
        <v>155</v>
      </c>
      <c r="BM275" s="191" t="s">
        <v>1413</v>
      </c>
    </row>
    <row r="276" s="2" customFormat="1">
      <c r="A276" s="38"/>
      <c r="B276" s="39"/>
      <c r="C276" s="38"/>
      <c r="D276" s="193" t="s">
        <v>157</v>
      </c>
      <c r="E276" s="38"/>
      <c r="F276" s="194" t="s">
        <v>1414</v>
      </c>
      <c r="G276" s="38"/>
      <c r="H276" s="38"/>
      <c r="I276" s="195"/>
      <c r="J276" s="38"/>
      <c r="K276" s="38"/>
      <c r="L276" s="39"/>
      <c r="M276" s="196"/>
      <c r="N276" s="197"/>
      <c r="O276" s="77"/>
      <c r="P276" s="77"/>
      <c r="Q276" s="77"/>
      <c r="R276" s="77"/>
      <c r="S276" s="77"/>
      <c r="T276" s="7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9" t="s">
        <v>157</v>
      </c>
      <c r="AU276" s="19" t="s">
        <v>87</v>
      </c>
    </row>
    <row r="277" s="2" customFormat="1" ht="24.15" customHeight="1">
      <c r="A277" s="38"/>
      <c r="B277" s="179"/>
      <c r="C277" s="223" t="s">
        <v>428</v>
      </c>
      <c r="D277" s="223" t="s">
        <v>288</v>
      </c>
      <c r="E277" s="224" t="s">
        <v>973</v>
      </c>
      <c r="F277" s="225" t="s">
        <v>974</v>
      </c>
      <c r="G277" s="226" t="s">
        <v>346</v>
      </c>
      <c r="H277" s="227">
        <v>2</v>
      </c>
      <c r="I277" s="228"/>
      <c r="J277" s="229">
        <f>ROUND(I277*H277,2)</f>
        <v>0</v>
      </c>
      <c r="K277" s="225" t="s">
        <v>154</v>
      </c>
      <c r="L277" s="230"/>
      <c r="M277" s="231" t="s">
        <v>1</v>
      </c>
      <c r="N277" s="232" t="s">
        <v>43</v>
      </c>
      <c r="O277" s="77"/>
      <c r="P277" s="189">
        <f>O277*H277</f>
        <v>0</v>
      </c>
      <c r="Q277" s="189">
        <v>0.0019</v>
      </c>
      <c r="R277" s="189">
        <f>Q277*H277</f>
        <v>0.0038</v>
      </c>
      <c r="S277" s="189">
        <v>0</v>
      </c>
      <c r="T277" s="190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1" t="s">
        <v>199</v>
      </c>
      <c r="AT277" s="191" t="s">
        <v>288</v>
      </c>
      <c r="AU277" s="191" t="s">
        <v>87</v>
      </c>
      <c r="AY277" s="19" t="s">
        <v>148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85</v>
      </c>
      <c r="BK277" s="192">
        <f>ROUND(I277*H277,2)</f>
        <v>0</v>
      </c>
      <c r="BL277" s="19" t="s">
        <v>155</v>
      </c>
      <c r="BM277" s="191" t="s">
        <v>1415</v>
      </c>
    </row>
    <row r="278" s="2" customFormat="1" ht="24.15" customHeight="1">
      <c r="A278" s="38"/>
      <c r="B278" s="179"/>
      <c r="C278" s="180" t="s">
        <v>433</v>
      </c>
      <c r="D278" s="180" t="s">
        <v>150</v>
      </c>
      <c r="E278" s="181" t="s">
        <v>1416</v>
      </c>
      <c r="F278" s="182" t="s">
        <v>1417</v>
      </c>
      <c r="G278" s="183" t="s">
        <v>346</v>
      </c>
      <c r="H278" s="184">
        <v>4</v>
      </c>
      <c r="I278" s="185"/>
      <c r="J278" s="186">
        <f>ROUND(I278*H278,2)</f>
        <v>0</v>
      </c>
      <c r="K278" s="182" t="s">
        <v>154</v>
      </c>
      <c r="L278" s="39"/>
      <c r="M278" s="187" t="s">
        <v>1</v>
      </c>
      <c r="N278" s="188" t="s">
        <v>43</v>
      </c>
      <c r="O278" s="77"/>
      <c r="P278" s="189">
        <f>O278*H278</f>
        <v>0</v>
      </c>
      <c r="Q278" s="189">
        <v>0.0016199999999999999</v>
      </c>
      <c r="R278" s="189">
        <f>Q278*H278</f>
        <v>0.0064799999999999996</v>
      </c>
      <c r="S278" s="189">
        <v>0</v>
      </c>
      <c r="T278" s="190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1" t="s">
        <v>155</v>
      </c>
      <c r="AT278" s="191" t="s">
        <v>150</v>
      </c>
      <c r="AU278" s="191" t="s">
        <v>87</v>
      </c>
      <c r="AY278" s="19" t="s">
        <v>148</v>
      </c>
      <c r="BE278" s="192">
        <f>IF(N278="základní",J278,0)</f>
        <v>0</v>
      </c>
      <c r="BF278" s="192">
        <f>IF(N278="snížená",J278,0)</f>
        <v>0</v>
      </c>
      <c r="BG278" s="192">
        <f>IF(N278="zákl. přenesená",J278,0)</f>
        <v>0</v>
      </c>
      <c r="BH278" s="192">
        <f>IF(N278="sníž. přenesená",J278,0)</f>
        <v>0</v>
      </c>
      <c r="BI278" s="192">
        <f>IF(N278="nulová",J278,0)</f>
        <v>0</v>
      </c>
      <c r="BJ278" s="19" t="s">
        <v>85</v>
      </c>
      <c r="BK278" s="192">
        <f>ROUND(I278*H278,2)</f>
        <v>0</v>
      </c>
      <c r="BL278" s="19" t="s">
        <v>155</v>
      </c>
      <c r="BM278" s="191" t="s">
        <v>1418</v>
      </c>
    </row>
    <row r="279" s="2" customFormat="1">
      <c r="A279" s="38"/>
      <c r="B279" s="39"/>
      <c r="C279" s="38"/>
      <c r="D279" s="193" t="s">
        <v>157</v>
      </c>
      <c r="E279" s="38"/>
      <c r="F279" s="194" t="s">
        <v>1419</v>
      </c>
      <c r="G279" s="38"/>
      <c r="H279" s="38"/>
      <c r="I279" s="195"/>
      <c r="J279" s="38"/>
      <c r="K279" s="38"/>
      <c r="L279" s="39"/>
      <c r="M279" s="196"/>
      <c r="N279" s="197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157</v>
      </c>
      <c r="AU279" s="19" t="s">
        <v>87</v>
      </c>
    </row>
    <row r="280" s="2" customFormat="1" ht="24.15" customHeight="1">
      <c r="A280" s="38"/>
      <c r="B280" s="179"/>
      <c r="C280" s="223" t="s">
        <v>438</v>
      </c>
      <c r="D280" s="223" t="s">
        <v>288</v>
      </c>
      <c r="E280" s="224" t="s">
        <v>1420</v>
      </c>
      <c r="F280" s="225" t="s">
        <v>1421</v>
      </c>
      <c r="G280" s="226" t="s">
        <v>346</v>
      </c>
      <c r="H280" s="227">
        <v>4</v>
      </c>
      <c r="I280" s="228"/>
      <c r="J280" s="229">
        <f>ROUND(I280*H280,2)</f>
        <v>0</v>
      </c>
      <c r="K280" s="225" t="s">
        <v>154</v>
      </c>
      <c r="L280" s="230"/>
      <c r="M280" s="231" t="s">
        <v>1</v>
      </c>
      <c r="N280" s="232" t="s">
        <v>43</v>
      </c>
      <c r="O280" s="77"/>
      <c r="P280" s="189">
        <f>O280*H280</f>
        <v>0</v>
      </c>
      <c r="Q280" s="189">
        <v>0.017999999999999999</v>
      </c>
      <c r="R280" s="189">
        <f>Q280*H280</f>
        <v>0.071999999999999995</v>
      </c>
      <c r="S280" s="189">
        <v>0</v>
      </c>
      <c r="T280" s="19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1" t="s">
        <v>199</v>
      </c>
      <c r="AT280" s="191" t="s">
        <v>288</v>
      </c>
      <c r="AU280" s="191" t="s">
        <v>87</v>
      </c>
      <c r="AY280" s="19" t="s">
        <v>148</v>
      </c>
      <c r="BE280" s="192">
        <f>IF(N280="základní",J280,0)</f>
        <v>0</v>
      </c>
      <c r="BF280" s="192">
        <f>IF(N280="snížená",J280,0)</f>
        <v>0</v>
      </c>
      <c r="BG280" s="192">
        <f>IF(N280="zákl. přenesená",J280,0)</f>
        <v>0</v>
      </c>
      <c r="BH280" s="192">
        <f>IF(N280="sníž. přenesená",J280,0)</f>
        <v>0</v>
      </c>
      <c r="BI280" s="192">
        <f>IF(N280="nulová",J280,0)</f>
        <v>0</v>
      </c>
      <c r="BJ280" s="19" t="s">
        <v>85</v>
      </c>
      <c r="BK280" s="192">
        <f>ROUND(I280*H280,2)</f>
        <v>0</v>
      </c>
      <c r="BL280" s="19" t="s">
        <v>155</v>
      </c>
      <c r="BM280" s="191" t="s">
        <v>1422</v>
      </c>
    </row>
    <row r="281" s="2" customFormat="1" ht="16.5" customHeight="1">
      <c r="A281" s="38"/>
      <c r="B281" s="179"/>
      <c r="C281" s="223" t="s">
        <v>443</v>
      </c>
      <c r="D281" s="223" t="s">
        <v>288</v>
      </c>
      <c r="E281" s="224" t="s">
        <v>1423</v>
      </c>
      <c r="F281" s="225" t="s">
        <v>1424</v>
      </c>
      <c r="G281" s="226" t="s">
        <v>346</v>
      </c>
      <c r="H281" s="227">
        <v>4</v>
      </c>
      <c r="I281" s="228"/>
      <c r="J281" s="229">
        <f>ROUND(I281*H281,2)</f>
        <v>0</v>
      </c>
      <c r="K281" s="225" t="s">
        <v>154</v>
      </c>
      <c r="L281" s="230"/>
      <c r="M281" s="231" t="s">
        <v>1</v>
      </c>
      <c r="N281" s="232" t="s">
        <v>43</v>
      </c>
      <c r="O281" s="77"/>
      <c r="P281" s="189">
        <f>O281*H281</f>
        <v>0</v>
      </c>
      <c r="Q281" s="189">
        <v>0.0015</v>
      </c>
      <c r="R281" s="189">
        <f>Q281*H281</f>
        <v>0.0060000000000000001</v>
      </c>
      <c r="S281" s="189">
        <v>0</v>
      </c>
      <c r="T281" s="190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191" t="s">
        <v>199</v>
      </c>
      <c r="AT281" s="191" t="s">
        <v>288</v>
      </c>
      <c r="AU281" s="191" t="s">
        <v>87</v>
      </c>
      <c r="AY281" s="19" t="s">
        <v>148</v>
      </c>
      <c r="BE281" s="192">
        <f>IF(N281="základní",J281,0)</f>
        <v>0</v>
      </c>
      <c r="BF281" s="192">
        <f>IF(N281="snížená",J281,0)</f>
        <v>0</v>
      </c>
      <c r="BG281" s="192">
        <f>IF(N281="zákl. přenesená",J281,0)</f>
        <v>0</v>
      </c>
      <c r="BH281" s="192">
        <f>IF(N281="sníž. přenesená",J281,0)</f>
        <v>0</v>
      </c>
      <c r="BI281" s="192">
        <f>IF(N281="nulová",J281,0)</f>
        <v>0</v>
      </c>
      <c r="BJ281" s="19" t="s">
        <v>85</v>
      </c>
      <c r="BK281" s="192">
        <f>ROUND(I281*H281,2)</f>
        <v>0</v>
      </c>
      <c r="BL281" s="19" t="s">
        <v>155</v>
      </c>
      <c r="BM281" s="191" t="s">
        <v>1425</v>
      </c>
    </row>
    <row r="282" s="2" customFormat="1" ht="21.75" customHeight="1">
      <c r="A282" s="38"/>
      <c r="B282" s="179"/>
      <c r="C282" s="180" t="s">
        <v>448</v>
      </c>
      <c r="D282" s="180" t="s">
        <v>150</v>
      </c>
      <c r="E282" s="181" t="s">
        <v>1426</v>
      </c>
      <c r="F282" s="182" t="s">
        <v>1427</v>
      </c>
      <c r="G282" s="183" t="s">
        <v>346</v>
      </c>
      <c r="H282" s="184">
        <v>2</v>
      </c>
      <c r="I282" s="185"/>
      <c r="J282" s="186">
        <f>ROUND(I282*H282,2)</f>
        <v>0</v>
      </c>
      <c r="K282" s="182" t="s">
        <v>154</v>
      </c>
      <c r="L282" s="39"/>
      <c r="M282" s="187" t="s">
        <v>1</v>
      </c>
      <c r="N282" s="188" t="s">
        <v>43</v>
      </c>
      <c r="O282" s="77"/>
      <c r="P282" s="189">
        <f>O282*H282</f>
        <v>0</v>
      </c>
      <c r="Q282" s="189">
        <v>0.0013600000000000001</v>
      </c>
      <c r="R282" s="189">
        <f>Q282*H282</f>
        <v>0.0027200000000000002</v>
      </c>
      <c r="S282" s="189">
        <v>0</v>
      </c>
      <c r="T282" s="19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1" t="s">
        <v>155</v>
      </c>
      <c r="AT282" s="191" t="s">
        <v>150</v>
      </c>
      <c r="AU282" s="191" t="s">
        <v>87</v>
      </c>
      <c r="AY282" s="19" t="s">
        <v>148</v>
      </c>
      <c r="BE282" s="192">
        <f>IF(N282="základní",J282,0)</f>
        <v>0</v>
      </c>
      <c r="BF282" s="192">
        <f>IF(N282="snížená",J282,0)</f>
        <v>0</v>
      </c>
      <c r="BG282" s="192">
        <f>IF(N282="zákl. přenesená",J282,0)</f>
        <v>0</v>
      </c>
      <c r="BH282" s="192">
        <f>IF(N282="sníž. přenesená",J282,0)</f>
        <v>0</v>
      </c>
      <c r="BI282" s="192">
        <f>IF(N282="nulová",J282,0)</f>
        <v>0</v>
      </c>
      <c r="BJ282" s="19" t="s">
        <v>85</v>
      </c>
      <c r="BK282" s="192">
        <f>ROUND(I282*H282,2)</f>
        <v>0</v>
      </c>
      <c r="BL282" s="19" t="s">
        <v>155</v>
      </c>
      <c r="BM282" s="191" t="s">
        <v>1428</v>
      </c>
    </row>
    <row r="283" s="2" customFormat="1">
      <c r="A283" s="38"/>
      <c r="B283" s="39"/>
      <c r="C283" s="38"/>
      <c r="D283" s="193" t="s">
        <v>157</v>
      </c>
      <c r="E283" s="38"/>
      <c r="F283" s="194" t="s">
        <v>1429</v>
      </c>
      <c r="G283" s="38"/>
      <c r="H283" s="38"/>
      <c r="I283" s="195"/>
      <c r="J283" s="38"/>
      <c r="K283" s="38"/>
      <c r="L283" s="39"/>
      <c r="M283" s="196"/>
      <c r="N283" s="197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157</v>
      </c>
      <c r="AU283" s="19" t="s">
        <v>87</v>
      </c>
    </row>
    <row r="284" s="2" customFormat="1" ht="24.15" customHeight="1">
      <c r="A284" s="38"/>
      <c r="B284" s="179"/>
      <c r="C284" s="223" t="s">
        <v>454</v>
      </c>
      <c r="D284" s="223" t="s">
        <v>288</v>
      </c>
      <c r="E284" s="224" t="s">
        <v>1430</v>
      </c>
      <c r="F284" s="225" t="s">
        <v>1431</v>
      </c>
      <c r="G284" s="226" t="s">
        <v>346</v>
      </c>
      <c r="H284" s="227">
        <v>2</v>
      </c>
      <c r="I284" s="228"/>
      <c r="J284" s="229">
        <f>ROUND(I284*H284,2)</f>
        <v>0</v>
      </c>
      <c r="K284" s="225" t="s">
        <v>154</v>
      </c>
      <c r="L284" s="230"/>
      <c r="M284" s="231" t="s">
        <v>1</v>
      </c>
      <c r="N284" s="232" t="s">
        <v>43</v>
      </c>
      <c r="O284" s="77"/>
      <c r="P284" s="189">
        <f>O284*H284</f>
        <v>0</v>
      </c>
      <c r="Q284" s="189">
        <v>0.010999999999999999</v>
      </c>
      <c r="R284" s="189">
        <f>Q284*H284</f>
        <v>0.021999999999999999</v>
      </c>
      <c r="S284" s="189">
        <v>0</v>
      </c>
      <c r="T284" s="190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1" t="s">
        <v>199</v>
      </c>
      <c r="AT284" s="191" t="s">
        <v>288</v>
      </c>
      <c r="AU284" s="191" t="s">
        <v>87</v>
      </c>
      <c r="AY284" s="19" t="s">
        <v>148</v>
      </c>
      <c r="BE284" s="192">
        <f>IF(N284="základní",J284,0)</f>
        <v>0</v>
      </c>
      <c r="BF284" s="192">
        <f>IF(N284="snížená",J284,0)</f>
        <v>0</v>
      </c>
      <c r="BG284" s="192">
        <f>IF(N284="zákl. přenesená",J284,0)</f>
        <v>0</v>
      </c>
      <c r="BH284" s="192">
        <f>IF(N284="sníž. přenesená",J284,0)</f>
        <v>0</v>
      </c>
      <c r="BI284" s="192">
        <f>IF(N284="nulová",J284,0)</f>
        <v>0</v>
      </c>
      <c r="BJ284" s="19" t="s">
        <v>85</v>
      </c>
      <c r="BK284" s="192">
        <f>ROUND(I284*H284,2)</f>
        <v>0</v>
      </c>
      <c r="BL284" s="19" t="s">
        <v>155</v>
      </c>
      <c r="BM284" s="191" t="s">
        <v>1432</v>
      </c>
    </row>
    <row r="285" s="2" customFormat="1" ht="24.15" customHeight="1">
      <c r="A285" s="38"/>
      <c r="B285" s="179"/>
      <c r="C285" s="180" t="s">
        <v>459</v>
      </c>
      <c r="D285" s="180" t="s">
        <v>150</v>
      </c>
      <c r="E285" s="181" t="s">
        <v>1433</v>
      </c>
      <c r="F285" s="182" t="s">
        <v>1434</v>
      </c>
      <c r="G285" s="183" t="s">
        <v>346</v>
      </c>
      <c r="H285" s="184">
        <v>4</v>
      </c>
      <c r="I285" s="185"/>
      <c r="J285" s="186">
        <f>ROUND(I285*H285,2)</f>
        <v>0</v>
      </c>
      <c r="K285" s="182" t="s">
        <v>154</v>
      </c>
      <c r="L285" s="39"/>
      <c r="M285" s="187" t="s">
        <v>1</v>
      </c>
      <c r="N285" s="188" t="s">
        <v>43</v>
      </c>
      <c r="O285" s="77"/>
      <c r="P285" s="189">
        <f>O285*H285</f>
        <v>0</v>
      </c>
      <c r="Q285" s="189">
        <v>0.0017600000000000001</v>
      </c>
      <c r="R285" s="189">
        <f>Q285*H285</f>
        <v>0.0070400000000000003</v>
      </c>
      <c r="S285" s="189">
        <v>0</v>
      </c>
      <c r="T285" s="190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191" t="s">
        <v>155</v>
      </c>
      <c r="AT285" s="191" t="s">
        <v>150</v>
      </c>
      <c r="AU285" s="191" t="s">
        <v>87</v>
      </c>
      <c r="AY285" s="19" t="s">
        <v>148</v>
      </c>
      <c r="BE285" s="192">
        <f>IF(N285="základní",J285,0)</f>
        <v>0</v>
      </c>
      <c r="BF285" s="192">
        <f>IF(N285="snížená",J285,0)</f>
        <v>0</v>
      </c>
      <c r="BG285" s="192">
        <f>IF(N285="zákl. přenesená",J285,0)</f>
        <v>0</v>
      </c>
      <c r="BH285" s="192">
        <f>IF(N285="sníž. přenesená",J285,0)</f>
        <v>0</v>
      </c>
      <c r="BI285" s="192">
        <f>IF(N285="nulová",J285,0)</f>
        <v>0</v>
      </c>
      <c r="BJ285" s="19" t="s">
        <v>85</v>
      </c>
      <c r="BK285" s="192">
        <f>ROUND(I285*H285,2)</f>
        <v>0</v>
      </c>
      <c r="BL285" s="19" t="s">
        <v>155</v>
      </c>
      <c r="BM285" s="191" t="s">
        <v>1435</v>
      </c>
    </row>
    <row r="286" s="2" customFormat="1">
      <c r="A286" s="38"/>
      <c r="B286" s="39"/>
      <c r="C286" s="38"/>
      <c r="D286" s="193" t="s">
        <v>157</v>
      </c>
      <c r="E286" s="38"/>
      <c r="F286" s="194" t="s">
        <v>1436</v>
      </c>
      <c r="G286" s="38"/>
      <c r="H286" s="38"/>
      <c r="I286" s="195"/>
      <c r="J286" s="38"/>
      <c r="K286" s="38"/>
      <c r="L286" s="39"/>
      <c r="M286" s="196"/>
      <c r="N286" s="197"/>
      <c r="O286" s="77"/>
      <c r="P286" s="77"/>
      <c r="Q286" s="77"/>
      <c r="R286" s="77"/>
      <c r="S286" s="77"/>
      <c r="T286" s="7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T286" s="19" t="s">
        <v>157</v>
      </c>
      <c r="AU286" s="19" t="s">
        <v>87</v>
      </c>
    </row>
    <row r="287" s="2" customFormat="1" ht="24.15" customHeight="1">
      <c r="A287" s="38"/>
      <c r="B287" s="179"/>
      <c r="C287" s="223" t="s">
        <v>465</v>
      </c>
      <c r="D287" s="223" t="s">
        <v>288</v>
      </c>
      <c r="E287" s="224" t="s">
        <v>1437</v>
      </c>
      <c r="F287" s="225" t="s">
        <v>1438</v>
      </c>
      <c r="G287" s="226" t="s">
        <v>346</v>
      </c>
      <c r="H287" s="227">
        <v>4</v>
      </c>
      <c r="I287" s="228"/>
      <c r="J287" s="229">
        <f>ROUND(I287*H287,2)</f>
        <v>0</v>
      </c>
      <c r="K287" s="225" t="s">
        <v>154</v>
      </c>
      <c r="L287" s="230"/>
      <c r="M287" s="231" t="s">
        <v>1</v>
      </c>
      <c r="N287" s="232" t="s">
        <v>43</v>
      </c>
      <c r="O287" s="77"/>
      <c r="P287" s="189">
        <f>O287*H287</f>
        <v>0</v>
      </c>
      <c r="Q287" s="189">
        <v>0.0050400000000000002</v>
      </c>
      <c r="R287" s="189">
        <f>Q287*H287</f>
        <v>0.020160000000000001</v>
      </c>
      <c r="S287" s="189">
        <v>0</v>
      </c>
      <c r="T287" s="190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191" t="s">
        <v>199</v>
      </c>
      <c r="AT287" s="191" t="s">
        <v>288</v>
      </c>
      <c r="AU287" s="191" t="s">
        <v>87</v>
      </c>
      <c r="AY287" s="19" t="s">
        <v>148</v>
      </c>
      <c r="BE287" s="192">
        <f>IF(N287="základní",J287,0)</f>
        <v>0</v>
      </c>
      <c r="BF287" s="192">
        <f>IF(N287="snížená",J287,0)</f>
        <v>0</v>
      </c>
      <c r="BG287" s="192">
        <f>IF(N287="zákl. přenesená",J287,0)</f>
        <v>0</v>
      </c>
      <c r="BH287" s="192">
        <f>IF(N287="sníž. přenesená",J287,0)</f>
        <v>0</v>
      </c>
      <c r="BI287" s="192">
        <f>IF(N287="nulová",J287,0)</f>
        <v>0</v>
      </c>
      <c r="BJ287" s="19" t="s">
        <v>85</v>
      </c>
      <c r="BK287" s="192">
        <f>ROUND(I287*H287,2)</f>
        <v>0</v>
      </c>
      <c r="BL287" s="19" t="s">
        <v>155</v>
      </c>
      <c r="BM287" s="191" t="s">
        <v>1439</v>
      </c>
    </row>
    <row r="288" s="2" customFormat="1" ht="16.5" customHeight="1">
      <c r="A288" s="38"/>
      <c r="B288" s="179"/>
      <c r="C288" s="180" t="s">
        <v>469</v>
      </c>
      <c r="D288" s="180" t="s">
        <v>150</v>
      </c>
      <c r="E288" s="181" t="s">
        <v>650</v>
      </c>
      <c r="F288" s="182" t="s">
        <v>651</v>
      </c>
      <c r="G288" s="183" t="s">
        <v>183</v>
      </c>
      <c r="H288" s="184">
        <v>473.30000000000001</v>
      </c>
      <c r="I288" s="185"/>
      <c r="J288" s="186">
        <f>ROUND(I288*H288,2)</f>
        <v>0</v>
      </c>
      <c r="K288" s="182" t="s">
        <v>154</v>
      </c>
      <c r="L288" s="39"/>
      <c r="M288" s="187" t="s">
        <v>1</v>
      </c>
      <c r="N288" s="188" t="s">
        <v>43</v>
      </c>
      <c r="O288" s="77"/>
      <c r="P288" s="189">
        <f>O288*H288</f>
        <v>0</v>
      </c>
      <c r="Q288" s="189">
        <v>0</v>
      </c>
      <c r="R288" s="189">
        <f>Q288*H288</f>
        <v>0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155</v>
      </c>
      <c r="AT288" s="191" t="s">
        <v>150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1440</v>
      </c>
    </row>
    <row r="289" s="2" customFormat="1">
      <c r="A289" s="38"/>
      <c r="B289" s="39"/>
      <c r="C289" s="38"/>
      <c r="D289" s="193" t="s">
        <v>157</v>
      </c>
      <c r="E289" s="38"/>
      <c r="F289" s="194" t="s">
        <v>653</v>
      </c>
      <c r="G289" s="38"/>
      <c r="H289" s="38"/>
      <c r="I289" s="195"/>
      <c r="J289" s="38"/>
      <c r="K289" s="38"/>
      <c r="L289" s="39"/>
      <c r="M289" s="196"/>
      <c r="N289" s="197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157</v>
      </c>
      <c r="AU289" s="19" t="s">
        <v>87</v>
      </c>
    </row>
    <row r="290" s="2" customFormat="1" ht="24.15" customHeight="1">
      <c r="A290" s="38"/>
      <c r="B290" s="179"/>
      <c r="C290" s="180" t="s">
        <v>473</v>
      </c>
      <c r="D290" s="180" t="s">
        <v>150</v>
      </c>
      <c r="E290" s="181" t="s">
        <v>976</v>
      </c>
      <c r="F290" s="182" t="s">
        <v>977</v>
      </c>
      <c r="G290" s="183" t="s">
        <v>346</v>
      </c>
      <c r="H290" s="184">
        <v>1</v>
      </c>
      <c r="I290" s="185"/>
      <c r="J290" s="186">
        <f>ROUND(I290*H290,2)</f>
        <v>0</v>
      </c>
      <c r="K290" s="182" t="s">
        <v>154</v>
      </c>
      <c r="L290" s="39"/>
      <c r="M290" s="187" t="s">
        <v>1</v>
      </c>
      <c r="N290" s="188" t="s">
        <v>43</v>
      </c>
      <c r="O290" s="77"/>
      <c r="P290" s="189">
        <f>O290*H290</f>
        <v>0</v>
      </c>
      <c r="Q290" s="189">
        <v>0.45937</v>
      </c>
      <c r="R290" s="189">
        <f>Q290*H290</f>
        <v>0.45937</v>
      </c>
      <c r="S290" s="189">
        <v>0</v>
      </c>
      <c r="T290" s="190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1" t="s">
        <v>155</v>
      </c>
      <c r="AT290" s="191" t="s">
        <v>150</v>
      </c>
      <c r="AU290" s="191" t="s">
        <v>87</v>
      </c>
      <c r="AY290" s="19" t="s">
        <v>148</v>
      </c>
      <c r="BE290" s="192">
        <f>IF(N290="základní",J290,0)</f>
        <v>0</v>
      </c>
      <c r="BF290" s="192">
        <f>IF(N290="snížená",J290,0)</f>
        <v>0</v>
      </c>
      <c r="BG290" s="192">
        <f>IF(N290="zákl. přenesená",J290,0)</f>
        <v>0</v>
      </c>
      <c r="BH290" s="192">
        <f>IF(N290="sníž. přenesená",J290,0)</f>
        <v>0</v>
      </c>
      <c r="BI290" s="192">
        <f>IF(N290="nulová",J290,0)</f>
        <v>0</v>
      </c>
      <c r="BJ290" s="19" t="s">
        <v>85</v>
      </c>
      <c r="BK290" s="192">
        <f>ROUND(I290*H290,2)</f>
        <v>0</v>
      </c>
      <c r="BL290" s="19" t="s">
        <v>155</v>
      </c>
      <c r="BM290" s="191" t="s">
        <v>1441</v>
      </c>
    </row>
    <row r="291" s="2" customFormat="1">
      <c r="A291" s="38"/>
      <c r="B291" s="39"/>
      <c r="C291" s="38"/>
      <c r="D291" s="193" t="s">
        <v>157</v>
      </c>
      <c r="E291" s="38"/>
      <c r="F291" s="194" t="s">
        <v>979</v>
      </c>
      <c r="G291" s="38"/>
      <c r="H291" s="38"/>
      <c r="I291" s="195"/>
      <c r="J291" s="38"/>
      <c r="K291" s="38"/>
      <c r="L291" s="39"/>
      <c r="M291" s="196"/>
      <c r="N291" s="197"/>
      <c r="O291" s="77"/>
      <c r="P291" s="77"/>
      <c r="Q291" s="77"/>
      <c r="R291" s="77"/>
      <c r="S291" s="77"/>
      <c r="T291" s="7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9" t="s">
        <v>157</v>
      </c>
      <c r="AU291" s="19" t="s">
        <v>87</v>
      </c>
    </row>
    <row r="292" s="2" customFormat="1" ht="24.15" customHeight="1">
      <c r="A292" s="38"/>
      <c r="B292" s="179"/>
      <c r="C292" s="180" t="s">
        <v>477</v>
      </c>
      <c r="D292" s="180" t="s">
        <v>150</v>
      </c>
      <c r="E292" s="181" t="s">
        <v>980</v>
      </c>
      <c r="F292" s="182" t="s">
        <v>981</v>
      </c>
      <c r="G292" s="183" t="s">
        <v>183</v>
      </c>
      <c r="H292" s="184">
        <v>5.5</v>
      </c>
      <c r="I292" s="185"/>
      <c r="J292" s="186">
        <f>ROUND(I292*H292,2)</f>
        <v>0</v>
      </c>
      <c r="K292" s="182" t="s">
        <v>154</v>
      </c>
      <c r="L292" s="39"/>
      <c r="M292" s="187" t="s">
        <v>1</v>
      </c>
      <c r="N292" s="188" t="s">
        <v>43</v>
      </c>
      <c r="O292" s="77"/>
      <c r="P292" s="189">
        <f>O292*H292</f>
        <v>0</v>
      </c>
      <c r="Q292" s="189">
        <v>0</v>
      </c>
      <c r="R292" s="189">
        <f>Q292*H292</f>
        <v>0</v>
      </c>
      <c r="S292" s="189">
        <v>0</v>
      </c>
      <c r="T292" s="190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191" t="s">
        <v>155</v>
      </c>
      <c r="AT292" s="191" t="s">
        <v>150</v>
      </c>
      <c r="AU292" s="191" t="s">
        <v>87</v>
      </c>
      <c r="AY292" s="19" t="s">
        <v>148</v>
      </c>
      <c r="BE292" s="192">
        <f>IF(N292="základní",J292,0)</f>
        <v>0</v>
      </c>
      <c r="BF292" s="192">
        <f>IF(N292="snížená",J292,0)</f>
        <v>0</v>
      </c>
      <c r="BG292" s="192">
        <f>IF(N292="zákl. přenesená",J292,0)</f>
        <v>0</v>
      </c>
      <c r="BH292" s="192">
        <f>IF(N292="sníž. přenesená",J292,0)</f>
        <v>0</v>
      </c>
      <c r="BI292" s="192">
        <f>IF(N292="nulová",J292,0)</f>
        <v>0</v>
      </c>
      <c r="BJ292" s="19" t="s">
        <v>85</v>
      </c>
      <c r="BK292" s="192">
        <f>ROUND(I292*H292,2)</f>
        <v>0</v>
      </c>
      <c r="BL292" s="19" t="s">
        <v>155</v>
      </c>
      <c r="BM292" s="191" t="s">
        <v>1442</v>
      </c>
    </row>
    <row r="293" s="2" customFormat="1">
      <c r="A293" s="38"/>
      <c r="B293" s="39"/>
      <c r="C293" s="38"/>
      <c r="D293" s="193" t="s">
        <v>157</v>
      </c>
      <c r="E293" s="38"/>
      <c r="F293" s="194" t="s">
        <v>983</v>
      </c>
      <c r="G293" s="38"/>
      <c r="H293" s="38"/>
      <c r="I293" s="195"/>
      <c r="J293" s="38"/>
      <c r="K293" s="38"/>
      <c r="L293" s="39"/>
      <c r="M293" s="196"/>
      <c r="N293" s="197"/>
      <c r="O293" s="77"/>
      <c r="P293" s="77"/>
      <c r="Q293" s="77"/>
      <c r="R293" s="77"/>
      <c r="S293" s="77"/>
      <c r="T293" s="7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9" t="s">
        <v>157</v>
      </c>
      <c r="AU293" s="19" t="s">
        <v>87</v>
      </c>
    </row>
    <row r="294" s="2" customFormat="1" ht="24.15" customHeight="1">
      <c r="A294" s="38"/>
      <c r="B294" s="179"/>
      <c r="C294" s="180" t="s">
        <v>481</v>
      </c>
      <c r="D294" s="180" t="s">
        <v>150</v>
      </c>
      <c r="E294" s="181" t="s">
        <v>1443</v>
      </c>
      <c r="F294" s="182" t="s">
        <v>1444</v>
      </c>
      <c r="G294" s="183" t="s">
        <v>346</v>
      </c>
      <c r="H294" s="184">
        <v>2</v>
      </c>
      <c r="I294" s="185"/>
      <c r="J294" s="186">
        <f>ROUND(I294*H294,2)</f>
        <v>0</v>
      </c>
      <c r="K294" s="182" t="s">
        <v>154</v>
      </c>
      <c r="L294" s="39"/>
      <c r="M294" s="187" t="s">
        <v>1</v>
      </c>
      <c r="N294" s="188" t="s">
        <v>43</v>
      </c>
      <c r="O294" s="77"/>
      <c r="P294" s="189">
        <f>O294*H294</f>
        <v>0</v>
      </c>
      <c r="Q294" s="189">
        <v>0.38051000000000001</v>
      </c>
      <c r="R294" s="189">
        <f>Q294*H294</f>
        <v>0.76102000000000003</v>
      </c>
      <c r="S294" s="189">
        <v>0</v>
      </c>
      <c r="T294" s="190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191" t="s">
        <v>155</v>
      </c>
      <c r="AT294" s="191" t="s">
        <v>150</v>
      </c>
      <c r="AU294" s="191" t="s">
        <v>87</v>
      </c>
      <c r="AY294" s="19" t="s">
        <v>148</v>
      </c>
      <c r="BE294" s="192">
        <f>IF(N294="základní",J294,0)</f>
        <v>0</v>
      </c>
      <c r="BF294" s="192">
        <f>IF(N294="snížená",J294,0)</f>
        <v>0</v>
      </c>
      <c r="BG294" s="192">
        <f>IF(N294="zákl. přenesená",J294,0)</f>
        <v>0</v>
      </c>
      <c r="BH294" s="192">
        <f>IF(N294="sníž. přenesená",J294,0)</f>
        <v>0</v>
      </c>
      <c r="BI294" s="192">
        <f>IF(N294="nulová",J294,0)</f>
        <v>0</v>
      </c>
      <c r="BJ294" s="19" t="s">
        <v>85</v>
      </c>
      <c r="BK294" s="192">
        <f>ROUND(I294*H294,2)</f>
        <v>0</v>
      </c>
      <c r="BL294" s="19" t="s">
        <v>155</v>
      </c>
      <c r="BM294" s="191" t="s">
        <v>1445</v>
      </c>
    </row>
    <row r="295" s="2" customFormat="1">
      <c r="A295" s="38"/>
      <c r="B295" s="39"/>
      <c r="C295" s="38"/>
      <c r="D295" s="193" t="s">
        <v>157</v>
      </c>
      <c r="E295" s="38"/>
      <c r="F295" s="194" t="s">
        <v>1446</v>
      </c>
      <c r="G295" s="38"/>
      <c r="H295" s="38"/>
      <c r="I295" s="195"/>
      <c r="J295" s="38"/>
      <c r="K295" s="38"/>
      <c r="L295" s="39"/>
      <c r="M295" s="196"/>
      <c r="N295" s="197"/>
      <c r="O295" s="77"/>
      <c r="P295" s="77"/>
      <c r="Q295" s="77"/>
      <c r="R295" s="77"/>
      <c r="S295" s="77"/>
      <c r="T295" s="7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9" t="s">
        <v>157</v>
      </c>
      <c r="AU295" s="19" t="s">
        <v>87</v>
      </c>
    </row>
    <row r="296" s="2" customFormat="1" ht="24.15" customHeight="1">
      <c r="A296" s="38"/>
      <c r="B296" s="179"/>
      <c r="C296" s="223" t="s">
        <v>487</v>
      </c>
      <c r="D296" s="223" t="s">
        <v>288</v>
      </c>
      <c r="E296" s="224" t="s">
        <v>1447</v>
      </c>
      <c r="F296" s="225" t="s">
        <v>1448</v>
      </c>
      <c r="G296" s="226" t="s">
        <v>346</v>
      </c>
      <c r="H296" s="227">
        <v>2</v>
      </c>
      <c r="I296" s="228"/>
      <c r="J296" s="229">
        <f>ROUND(I296*H296,2)</f>
        <v>0</v>
      </c>
      <c r="K296" s="225" t="s">
        <v>154</v>
      </c>
      <c r="L296" s="230"/>
      <c r="M296" s="231" t="s">
        <v>1</v>
      </c>
      <c r="N296" s="232" t="s">
        <v>43</v>
      </c>
      <c r="O296" s="77"/>
      <c r="P296" s="189">
        <f>O296*H296</f>
        <v>0</v>
      </c>
      <c r="Q296" s="189">
        <v>0.70499999999999996</v>
      </c>
      <c r="R296" s="189">
        <f>Q296*H296</f>
        <v>1.4099999999999999</v>
      </c>
      <c r="S296" s="189">
        <v>0</v>
      </c>
      <c r="T296" s="190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1" t="s">
        <v>199</v>
      </c>
      <c r="AT296" s="191" t="s">
        <v>288</v>
      </c>
      <c r="AU296" s="191" t="s">
        <v>87</v>
      </c>
      <c r="AY296" s="19" t="s">
        <v>148</v>
      </c>
      <c r="BE296" s="192">
        <f>IF(N296="základní",J296,0)</f>
        <v>0</v>
      </c>
      <c r="BF296" s="192">
        <f>IF(N296="snížená",J296,0)</f>
        <v>0</v>
      </c>
      <c r="BG296" s="192">
        <f>IF(N296="zákl. přenesená",J296,0)</f>
        <v>0</v>
      </c>
      <c r="BH296" s="192">
        <f>IF(N296="sníž. přenesená",J296,0)</f>
        <v>0</v>
      </c>
      <c r="BI296" s="192">
        <f>IF(N296="nulová",J296,0)</f>
        <v>0</v>
      </c>
      <c r="BJ296" s="19" t="s">
        <v>85</v>
      </c>
      <c r="BK296" s="192">
        <f>ROUND(I296*H296,2)</f>
        <v>0</v>
      </c>
      <c r="BL296" s="19" t="s">
        <v>155</v>
      </c>
      <c r="BM296" s="191" t="s">
        <v>1449</v>
      </c>
    </row>
    <row r="297" s="2" customFormat="1" ht="33" customHeight="1">
      <c r="A297" s="38"/>
      <c r="B297" s="179"/>
      <c r="C297" s="180" t="s">
        <v>492</v>
      </c>
      <c r="D297" s="180" t="s">
        <v>150</v>
      </c>
      <c r="E297" s="181" t="s">
        <v>1450</v>
      </c>
      <c r="F297" s="182" t="s">
        <v>1451</v>
      </c>
      <c r="G297" s="183" t="s">
        <v>346</v>
      </c>
      <c r="H297" s="184">
        <v>4</v>
      </c>
      <c r="I297" s="185"/>
      <c r="J297" s="186">
        <f>ROUND(I297*H297,2)</f>
        <v>0</v>
      </c>
      <c r="K297" s="182" t="s">
        <v>154</v>
      </c>
      <c r="L297" s="39"/>
      <c r="M297" s="187" t="s">
        <v>1</v>
      </c>
      <c r="N297" s="188" t="s">
        <v>43</v>
      </c>
      <c r="O297" s="77"/>
      <c r="P297" s="189">
        <f>O297*H297</f>
        <v>0</v>
      </c>
      <c r="Q297" s="189">
        <v>0.034009999999999999</v>
      </c>
      <c r="R297" s="189">
        <f>Q297*H297</f>
        <v>0.13603999999999999</v>
      </c>
      <c r="S297" s="189">
        <v>0</v>
      </c>
      <c r="T297" s="190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191" t="s">
        <v>155</v>
      </c>
      <c r="AT297" s="191" t="s">
        <v>150</v>
      </c>
      <c r="AU297" s="191" t="s">
        <v>87</v>
      </c>
      <c r="AY297" s="19" t="s">
        <v>148</v>
      </c>
      <c r="BE297" s="192">
        <f>IF(N297="základní",J297,0)</f>
        <v>0</v>
      </c>
      <c r="BF297" s="192">
        <f>IF(N297="snížená",J297,0)</f>
        <v>0</v>
      </c>
      <c r="BG297" s="192">
        <f>IF(N297="zákl. přenesená",J297,0)</f>
        <v>0</v>
      </c>
      <c r="BH297" s="192">
        <f>IF(N297="sníž. přenesená",J297,0)</f>
        <v>0</v>
      </c>
      <c r="BI297" s="192">
        <f>IF(N297="nulová",J297,0)</f>
        <v>0</v>
      </c>
      <c r="BJ297" s="19" t="s">
        <v>85</v>
      </c>
      <c r="BK297" s="192">
        <f>ROUND(I297*H297,2)</f>
        <v>0</v>
      </c>
      <c r="BL297" s="19" t="s">
        <v>155</v>
      </c>
      <c r="BM297" s="191" t="s">
        <v>1452</v>
      </c>
    </row>
    <row r="298" s="2" customFormat="1">
      <c r="A298" s="38"/>
      <c r="B298" s="39"/>
      <c r="C298" s="38"/>
      <c r="D298" s="193" t="s">
        <v>157</v>
      </c>
      <c r="E298" s="38"/>
      <c r="F298" s="194" t="s">
        <v>1453</v>
      </c>
      <c r="G298" s="38"/>
      <c r="H298" s="38"/>
      <c r="I298" s="195"/>
      <c r="J298" s="38"/>
      <c r="K298" s="38"/>
      <c r="L298" s="39"/>
      <c r="M298" s="196"/>
      <c r="N298" s="197"/>
      <c r="O298" s="77"/>
      <c r="P298" s="77"/>
      <c r="Q298" s="77"/>
      <c r="R298" s="77"/>
      <c r="S298" s="77"/>
      <c r="T298" s="7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9" t="s">
        <v>157</v>
      </c>
      <c r="AU298" s="19" t="s">
        <v>87</v>
      </c>
    </row>
    <row r="299" s="2" customFormat="1" ht="24.15" customHeight="1">
      <c r="A299" s="38"/>
      <c r="B299" s="179"/>
      <c r="C299" s="223" t="s">
        <v>496</v>
      </c>
      <c r="D299" s="223" t="s">
        <v>288</v>
      </c>
      <c r="E299" s="224" t="s">
        <v>1454</v>
      </c>
      <c r="F299" s="225" t="s">
        <v>1455</v>
      </c>
      <c r="G299" s="226" t="s">
        <v>346</v>
      </c>
      <c r="H299" s="227">
        <v>2</v>
      </c>
      <c r="I299" s="228"/>
      <c r="J299" s="229">
        <f>ROUND(I299*H299,2)</f>
        <v>0</v>
      </c>
      <c r="K299" s="225" t="s">
        <v>154</v>
      </c>
      <c r="L299" s="230"/>
      <c r="M299" s="231" t="s">
        <v>1</v>
      </c>
      <c r="N299" s="232" t="s">
        <v>43</v>
      </c>
      <c r="O299" s="77"/>
      <c r="P299" s="189">
        <f>O299*H299</f>
        <v>0</v>
      </c>
      <c r="Q299" s="189">
        <v>0.45000000000000001</v>
      </c>
      <c r="R299" s="189">
        <f>Q299*H299</f>
        <v>0.90000000000000002</v>
      </c>
      <c r="S299" s="189">
        <v>0</v>
      </c>
      <c r="T299" s="190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191" t="s">
        <v>199</v>
      </c>
      <c r="AT299" s="191" t="s">
        <v>288</v>
      </c>
      <c r="AU299" s="191" t="s">
        <v>87</v>
      </c>
      <c r="AY299" s="19" t="s">
        <v>148</v>
      </c>
      <c r="BE299" s="192">
        <f>IF(N299="základní",J299,0)</f>
        <v>0</v>
      </c>
      <c r="BF299" s="192">
        <f>IF(N299="snížená",J299,0)</f>
        <v>0</v>
      </c>
      <c r="BG299" s="192">
        <f>IF(N299="zákl. přenesená",J299,0)</f>
        <v>0</v>
      </c>
      <c r="BH299" s="192">
        <f>IF(N299="sníž. přenesená",J299,0)</f>
        <v>0</v>
      </c>
      <c r="BI299" s="192">
        <f>IF(N299="nulová",J299,0)</f>
        <v>0</v>
      </c>
      <c r="BJ299" s="19" t="s">
        <v>85</v>
      </c>
      <c r="BK299" s="192">
        <f>ROUND(I299*H299,2)</f>
        <v>0</v>
      </c>
      <c r="BL299" s="19" t="s">
        <v>155</v>
      </c>
      <c r="BM299" s="191" t="s">
        <v>1456</v>
      </c>
    </row>
    <row r="300" s="2" customFormat="1" ht="24.15" customHeight="1">
      <c r="A300" s="38"/>
      <c r="B300" s="179"/>
      <c r="C300" s="223" t="s">
        <v>501</v>
      </c>
      <c r="D300" s="223" t="s">
        <v>288</v>
      </c>
      <c r="E300" s="224" t="s">
        <v>1457</v>
      </c>
      <c r="F300" s="225" t="s">
        <v>1458</v>
      </c>
      <c r="G300" s="226" t="s">
        <v>346</v>
      </c>
      <c r="H300" s="227">
        <v>2</v>
      </c>
      <c r="I300" s="228"/>
      <c r="J300" s="229">
        <f>ROUND(I300*H300,2)</f>
        <v>0</v>
      </c>
      <c r="K300" s="225" t="s">
        <v>154</v>
      </c>
      <c r="L300" s="230"/>
      <c r="M300" s="231" t="s">
        <v>1</v>
      </c>
      <c r="N300" s="232" t="s">
        <v>43</v>
      </c>
      <c r="O300" s="77"/>
      <c r="P300" s="189">
        <f>O300*H300</f>
        <v>0</v>
      </c>
      <c r="Q300" s="189">
        <v>0.89100000000000001</v>
      </c>
      <c r="R300" s="189">
        <f>Q300*H300</f>
        <v>1.782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199</v>
      </c>
      <c r="AT300" s="191" t="s">
        <v>288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1459</v>
      </c>
    </row>
    <row r="301" s="2" customFormat="1" ht="24.15" customHeight="1">
      <c r="A301" s="38"/>
      <c r="B301" s="179"/>
      <c r="C301" s="180" t="s">
        <v>506</v>
      </c>
      <c r="D301" s="180" t="s">
        <v>150</v>
      </c>
      <c r="E301" s="181" t="s">
        <v>1460</v>
      </c>
      <c r="F301" s="182" t="s">
        <v>1461</v>
      </c>
      <c r="G301" s="183" t="s">
        <v>346</v>
      </c>
      <c r="H301" s="184">
        <v>2</v>
      </c>
      <c r="I301" s="185"/>
      <c r="J301" s="186">
        <f>ROUND(I301*H301,2)</f>
        <v>0</v>
      </c>
      <c r="K301" s="182" t="s">
        <v>154</v>
      </c>
      <c r="L301" s="39"/>
      <c r="M301" s="187" t="s">
        <v>1</v>
      </c>
      <c r="N301" s="188" t="s">
        <v>43</v>
      </c>
      <c r="O301" s="77"/>
      <c r="P301" s="189">
        <f>O301*H301</f>
        <v>0</v>
      </c>
      <c r="Q301" s="189">
        <v>0.050500000000000003</v>
      </c>
      <c r="R301" s="189">
        <f>Q301*H301</f>
        <v>0.10100000000000001</v>
      </c>
      <c r="S301" s="189">
        <v>0</v>
      </c>
      <c r="T301" s="190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191" t="s">
        <v>155</v>
      </c>
      <c r="AT301" s="191" t="s">
        <v>150</v>
      </c>
      <c r="AU301" s="191" t="s">
        <v>87</v>
      </c>
      <c r="AY301" s="19" t="s">
        <v>148</v>
      </c>
      <c r="BE301" s="192">
        <f>IF(N301="základní",J301,0)</f>
        <v>0</v>
      </c>
      <c r="BF301" s="192">
        <f>IF(N301="snížená",J301,0)</f>
        <v>0</v>
      </c>
      <c r="BG301" s="192">
        <f>IF(N301="zákl. přenesená",J301,0)</f>
        <v>0</v>
      </c>
      <c r="BH301" s="192">
        <f>IF(N301="sníž. přenesená",J301,0)</f>
        <v>0</v>
      </c>
      <c r="BI301" s="192">
        <f>IF(N301="nulová",J301,0)</f>
        <v>0</v>
      </c>
      <c r="BJ301" s="19" t="s">
        <v>85</v>
      </c>
      <c r="BK301" s="192">
        <f>ROUND(I301*H301,2)</f>
        <v>0</v>
      </c>
      <c r="BL301" s="19" t="s">
        <v>155</v>
      </c>
      <c r="BM301" s="191" t="s">
        <v>1462</v>
      </c>
    </row>
    <row r="302" s="2" customFormat="1">
      <c r="A302" s="38"/>
      <c r="B302" s="39"/>
      <c r="C302" s="38"/>
      <c r="D302" s="193" t="s">
        <v>157</v>
      </c>
      <c r="E302" s="38"/>
      <c r="F302" s="194" t="s">
        <v>1463</v>
      </c>
      <c r="G302" s="38"/>
      <c r="H302" s="38"/>
      <c r="I302" s="195"/>
      <c r="J302" s="38"/>
      <c r="K302" s="38"/>
      <c r="L302" s="39"/>
      <c r="M302" s="196"/>
      <c r="N302" s="197"/>
      <c r="O302" s="77"/>
      <c r="P302" s="77"/>
      <c r="Q302" s="77"/>
      <c r="R302" s="77"/>
      <c r="S302" s="77"/>
      <c r="T302" s="7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T302" s="19" t="s">
        <v>157</v>
      </c>
      <c r="AU302" s="19" t="s">
        <v>87</v>
      </c>
    </row>
    <row r="303" s="2" customFormat="1" ht="24.15" customHeight="1">
      <c r="A303" s="38"/>
      <c r="B303" s="179"/>
      <c r="C303" s="223" t="s">
        <v>510</v>
      </c>
      <c r="D303" s="223" t="s">
        <v>288</v>
      </c>
      <c r="E303" s="224" t="s">
        <v>1464</v>
      </c>
      <c r="F303" s="225" t="s">
        <v>1465</v>
      </c>
      <c r="G303" s="226" t="s">
        <v>346</v>
      </c>
      <c r="H303" s="227">
        <v>2</v>
      </c>
      <c r="I303" s="228"/>
      <c r="J303" s="229">
        <f>ROUND(I303*H303,2)</f>
        <v>0</v>
      </c>
      <c r="K303" s="225" t="s">
        <v>154</v>
      </c>
      <c r="L303" s="230"/>
      <c r="M303" s="231" t="s">
        <v>1</v>
      </c>
      <c r="N303" s="232" t="s">
        <v>43</v>
      </c>
      <c r="O303" s="77"/>
      <c r="P303" s="189">
        <f>O303*H303</f>
        <v>0</v>
      </c>
      <c r="Q303" s="189">
        <v>0.53300000000000003</v>
      </c>
      <c r="R303" s="189">
        <f>Q303*H303</f>
        <v>1.0660000000000001</v>
      </c>
      <c r="S303" s="189">
        <v>0</v>
      </c>
      <c r="T303" s="190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91" t="s">
        <v>199</v>
      </c>
      <c r="AT303" s="191" t="s">
        <v>288</v>
      </c>
      <c r="AU303" s="191" t="s">
        <v>87</v>
      </c>
      <c r="AY303" s="19" t="s">
        <v>148</v>
      </c>
      <c r="BE303" s="192">
        <f>IF(N303="základní",J303,0)</f>
        <v>0</v>
      </c>
      <c r="BF303" s="192">
        <f>IF(N303="snížená",J303,0)</f>
        <v>0</v>
      </c>
      <c r="BG303" s="192">
        <f>IF(N303="zákl. přenesená",J303,0)</f>
        <v>0</v>
      </c>
      <c r="BH303" s="192">
        <f>IF(N303="sníž. přenesená",J303,0)</f>
        <v>0</v>
      </c>
      <c r="BI303" s="192">
        <f>IF(N303="nulová",J303,0)</f>
        <v>0</v>
      </c>
      <c r="BJ303" s="19" t="s">
        <v>85</v>
      </c>
      <c r="BK303" s="192">
        <f>ROUND(I303*H303,2)</f>
        <v>0</v>
      </c>
      <c r="BL303" s="19" t="s">
        <v>155</v>
      </c>
      <c r="BM303" s="191" t="s">
        <v>1466</v>
      </c>
    </row>
    <row r="304" s="2" customFormat="1" ht="24.15" customHeight="1">
      <c r="A304" s="38"/>
      <c r="B304" s="179"/>
      <c r="C304" s="180" t="s">
        <v>514</v>
      </c>
      <c r="D304" s="180" t="s">
        <v>150</v>
      </c>
      <c r="E304" s="181" t="s">
        <v>984</v>
      </c>
      <c r="F304" s="182" t="s">
        <v>985</v>
      </c>
      <c r="G304" s="183" t="s">
        <v>346</v>
      </c>
      <c r="H304" s="184">
        <v>1</v>
      </c>
      <c r="I304" s="185"/>
      <c r="J304" s="186">
        <f>ROUND(I304*H304,2)</f>
        <v>0</v>
      </c>
      <c r="K304" s="182" t="s">
        <v>154</v>
      </c>
      <c r="L304" s="39"/>
      <c r="M304" s="187" t="s">
        <v>1</v>
      </c>
      <c r="N304" s="188" t="s">
        <v>43</v>
      </c>
      <c r="O304" s="77"/>
      <c r="P304" s="189">
        <f>O304*H304</f>
        <v>0</v>
      </c>
      <c r="Q304" s="189">
        <v>0.41948000000000002</v>
      </c>
      <c r="R304" s="189">
        <f>Q304*H304</f>
        <v>0.41948000000000002</v>
      </c>
      <c r="S304" s="189">
        <v>0</v>
      </c>
      <c r="T304" s="190">
        <f>S304*H304</f>
        <v>0</v>
      </c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191" t="s">
        <v>155</v>
      </c>
      <c r="AT304" s="191" t="s">
        <v>150</v>
      </c>
      <c r="AU304" s="191" t="s">
        <v>87</v>
      </c>
      <c r="AY304" s="19" t="s">
        <v>148</v>
      </c>
      <c r="BE304" s="192">
        <f>IF(N304="základní",J304,0)</f>
        <v>0</v>
      </c>
      <c r="BF304" s="192">
        <f>IF(N304="snížená",J304,0)</f>
        <v>0</v>
      </c>
      <c r="BG304" s="192">
        <f>IF(N304="zákl. přenesená",J304,0)</f>
        <v>0</v>
      </c>
      <c r="BH304" s="192">
        <f>IF(N304="sníž. přenesená",J304,0)</f>
        <v>0</v>
      </c>
      <c r="BI304" s="192">
        <f>IF(N304="nulová",J304,0)</f>
        <v>0</v>
      </c>
      <c r="BJ304" s="19" t="s">
        <v>85</v>
      </c>
      <c r="BK304" s="192">
        <f>ROUND(I304*H304,2)</f>
        <v>0</v>
      </c>
      <c r="BL304" s="19" t="s">
        <v>155</v>
      </c>
      <c r="BM304" s="191" t="s">
        <v>1467</v>
      </c>
    </row>
    <row r="305" s="2" customFormat="1">
      <c r="A305" s="38"/>
      <c r="B305" s="39"/>
      <c r="C305" s="38"/>
      <c r="D305" s="193" t="s">
        <v>157</v>
      </c>
      <c r="E305" s="38"/>
      <c r="F305" s="194" t="s">
        <v>987</v>
      </c>
      <c r="G305" s="38"/>
      <c r="H305" s="38"/>
      <c r="I305" s="195"/>
      <c r="J305" s="38"/>
      <c r="K305" s="38"/>
      <c r="L305" s="39"/>
      <c r="M305" s="196"/>
      <c r="N305" s="197"/>
      <c r="O305" s="77"/>
      <c r="P305" s="77"/>
      <c r="Q305" s="77"/>
      <c r="R305" s="77"/>
      <c r="S305" s="77"/>
      <c r="T305" s="7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9" t="s">
        <v>157</v>
      </c>
      <c r="AU305" s="19" t="s">
        <v>87</v>
      </c>
    </row>
    <row r="306" s="2" customFormat="1" ht="21.75" customHeight="1">
      <c r="A306" s="38"/>
      <c r="B306" s="179"/>
      <c r="C306" s="223" t="s">
        <v>519</v>
      </c>
      <c r="D306" s="223" t="s">
        <v>288</v>
      </c>
      <c r="E306" s="224" t="s">
        <v>988</v>
      </c>
      <c r="F306" s="225" t="s">
        <v>989</v>
      </c>
      <c r="G306" s="226" t="s">
        <v>346</v>
      </c>
      <c r="H306" s="227">
        <v>1</v>
      </c>
      <c r="I306" s="228"/>
      <c r="J306" s="229">
        <f>ROUND(I306*H306,2)</f>
        <v>0</v>
      </c>
      <c r="K306" s="225" t="s">
        <v>154</v>
      </c>
      <c r="L306" s="230"/>
      <c r="M306" s="231" t="s">
        <v>1</v>
      </c>
      <c r="N306" s="232" t="s">
        <v>43</v>
      </c>
      <c r="O306" s="77"/>
      <c r="P306" s="189">
        <f>O306*H306</f>
        <v>0</v>
      </c>
      <c r="Q306" s="189">
        <v>1.23</v>
      </c>
      <c r="R306" s="189">
        <f>Q306*H306</f>
        <v>1.23</v>
      </c>
      <c r="S306" s="189">
        <v>0</v>
      </c>
      <c r="T306" s="190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191" t="s">
        <v>199</v>
      </c>
      <c r="AT306" s="191" t="s">
        <v>288</v>
      </c>
      <c r="AU306" s="191" t="s">
        <v>87</v>
      </c>
      <c r="AY306" s="19" t="s">
        <v>148</v>
      </c>
      <c r="BE306" s="192">
        <f>IF(N306="základní",J306,0)</f>
        <v>0</v>
      </c>
      <c r="BF306" s="192">
        <f>IF(N306="snížená",J306,0)</f>
        <v>0</v>
      </c>
      <c r="BG306" s="192">
        <f>IF(N306="zákl. přenesená",J306,0)</f>
        <v>0</v>
      </c>
      <c r="BH306" s="192">
        <f>IF(N306="sníž. přenesená",J306,0)</f>
        <v>0</v>
      </c>
      <c r="BI306" s="192">
        <f>IF(N306="nulová",J306,0)</f>
        <v>0</v>
      </c>
      <c r="BJ306" s="19" t="s">
        <v>85</v>
      </c>
      <c r="BK306" s="192">
        <f>ROUND(I306*H306,2)</f>
        <v>0</v>
      </c>
      <c r="BL306" s="19" t="s">
        <v>155</v>
      </c>
      <c r="BM306" s="191" t="s">
        <v>1468</v>
      </c>
    </row>
    <row r="307" s="2" customFormat="1" ht="24.15" customHeight="1">
      <c r="A307" s="38"/>
      <c r="B307" s="179"/>
      <c r="C307" s="223" t="s">
        <v>523</v>
      </c>
      <c r="D307" s="223" t="s">
        <v>288</v>
      </c>
      <c r="E307" s="224" t="s">
        <v>991</v>
      </c>
      <c r="F307" s="225" t="s">
        <v>992</v>
      </c>
      <c r="G307" s="226" t="s">
        <v>346</v>
      </c>
      <c r="H307" s="227">
        <v>2</v>
      </c>
      <c r="I307" s="228"/>
      <c r="J307" s="229">
        <f>ROUND(I307*H307,2)</f>
        <v>0</v>
      </c>
      <c r="K307" s="225" t="s">
        <v>154</v>
      </c>
      <c r="L307" s="230"/>
      <c r="M307" s="231" t="s">
        <v>1</v>
      </c>
      <c r="N307" s="232" t="s">
        <v>43</v>
      </c>
      <c r="O307" s="77"/>
      <c r="P307" s="189">
        <f>O307*H307</f>
        <v>0</v>
      </c>
      <c r="Q307" s="189">
        <v>0.002</v>
      </c>
      <c r="R307" s="189">
        <f>Q307*H307</f>
        <v>0.0040000000000000001</v>
      </c>
      <c r="S307" s="189">
        <v>0</v>
      </c>
      <c r="T307" s="190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191" t="s">
        <v>199</v>
      </c>
      <c r="AT307" s="191" t="s">
        <v>288</v>
      </c>
      <c r="AU307" s="191" t="s">
        <v>87</v>
      </c>
      <c r="AY307" s="19" t="s">
        <v>148</v>
      </c>
      <c r="BE307" s="192">
        <f>IF(N307="základní",J307,0)</f>
        <v>0</v>
      </c>
      <c r="BF307" s="192">
        <f>IF(N307="snížená",J307,0)</f>
        <v>0</v>
      </c>
      <c r="BG307" s="192">
        <f>IF(N307="zákl. přenesená",J307,0)</f>
        <v>0</v>
      </c>
      <c r="BH307" s="192">
        <f>IF(N307="sníž. přenesená",J307,0)</f>
        <v>0</v>
      </c>
      <c r="BI307" s="192">
        <f>IF(N307="nulová",J307,0)</f>
        <v>0</v>
      </c>
      <c r="BJ307" s="19" t="s">
        <v>85</v>
      </c>
      <c r="BK307" s="192">
        <f>ROUND(I307*H307,2)</f>
        <v>0</v>
      </c>
      <c r="BL307" s="19" t="s">
        <v>155</v>
      </c>
      <c r="BM307" s="191" t="s">
        <v>1469</v>
      </c>
    </row>
    <row r="308" s="2" customFormat="1" ht="24.15" customHeight="1">
      <c r="A308" s="38"/>
      <c r="B308" s="179"/>
      <c r="C308" s="180" t="s">
        <v>528</v>
      </c>
      <c r="D308" s="180" t="s">
        <v>150</v>
      </c>
      <c r="E308" s="181" t="s">
        <v>1001</v>
      </c>
      <c r="F308" s="182" t="s">
        <v>1002</v>
      </c>
      <c r="G308" s="183" t="s">
        <v>346</v>
      </c>
      <c r="H308" s="184">
        <v>1</v>
      </c>
      <c r="I308" s="185"/>
      <c r="J308" s="186">
        <f>ROUND(I308*H308,2)</f>
        <v>0</v>
      </c>
      <c r="K308" s="182" t="s">
        <v>154</v>
      </c>
      <c r="L308" s="39"/>
      <c r="M308" s="187" t="s">
        <v>1</v>
      </c>
      <c r="N308" s="188" t="s">
        <v>43</v>
      </c>
      <c r="O308" s="77"/>
      <c r="P308" s="189">
        <f>O308*H308</f>
        <v>0</v>
      </c>
      <c r="Q308" s="189">
        <v>0.0098899999999999995</v>
      </c>
      <c r="R308" s="189">
        <f>Q308*H308</f>
        <v>0.0098899999999999995</v>
      </c>
      <c r="S308" s="189">
        <v>0</v>
      </c>
      <c r="T308" s="190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1" t="s">
        <v>155</v>
      </c>
      <c r="AT308" s="191" t="s">
        <v>150</v>
      </c>
      <c r="AU308" s="191" t="s">
        <v>87</v>
      </c>
      <c r="AY308" s="19" t="s">
        <v>148</v>
      </c>
      <c r="BE308" s="192">
        <f>IF(N308="základní",J308,0)</f>
        <v>0</v>
      </c>
      <c r="BF308" s="192">
        <f>IF(N308="snížená",J308,0)</f>
        <v>0</v>
      </c>
      <c r="BG308" s="192">
        <f>IF(N308="zákl. přenesená",J308,0)</f>
        <v>0</v>
      </c>
      <c r="BH308" s="192">
        <f>IF(N308="sníž. přenesená",J308,0)</f>
        <v>0</v>
      </c>
      <c r="BI308" s="192">
        <f>IF(N308="nulová",J308,0)</f>
        <v>0</v>
      </c>
      <c r="BJ308" s="19" t="s">
        <v>85</v>
      </c>
      <c r="BK308" s="192">
        <f>ROUND(I308*H308,2)</f>
        <v>0</v>
      </c>
      <c r="BL308" s="19" t="s">
        <v>155</v>
      </c>
      <c r="BM308" s="191" t="s">
        <v>1470</v>
      </c>
    </row>
    <row r="309" s="2" customFormat="1">
      <c r="A309" s="38"/>
      <c r="B309" s="39"/>
      <c r="C309" s="38"/>
      <c r="D309" s="193" t="s">
        <v>157</v>
      </c>
      <c r="E309" s="38"/>
      <c r="F309" s="194" t="s">
        <v>1004</v>
      </c>
      <c r="G309" s="38"/>
      <c r="H309" s="38"/>
      <c r="I309" s="195"/>
      <c r="J309" s="38"/>
      <c r="K309" s="38"/>
      <c r="L309" s="39"/>
      <c r="M309" s="196"/>
      <c r="N309" s="197"/>
      <c r="O309" s="77"/>
      <c r="P309" s="77"/>
      <c r="Q309" s="77"/>
      <c r="R309" s="77"/>
      <c r="S309" s="77"/>
      <c r="T309" s="7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9" t="s">
        <v>157</v>
      </c>
      <c r="AU309" s="19" t="s">
        <v>87</v>
      </c>
    </row>
    <row r="310" s="2" customFormat="1" ht="16.5" customHeight="1">
      <c r="A310" s="38"/>
      <c r="B310" s="179"/>
      <c r="C310" s="223" t="s">
        <v>533</v>
      </c>
      <c r="D310" s="223" t="s">
        <v>288</v>
      </c>
      <c r="E310" s="224" t="s">
        <v>1005</v>
      </c>
      <c r="F310" s="225" t="s">
        <v>1006</v>
      </c>
      <c r="G310" s="226" t="s">
        <v>346</v>
      </c>
      <c r="H310" s="227">
        <v>1</v>
      </c>
      <c r="I310" s="228"/>
      <c r="J310" s="229">
        <f>ROUND(I310*H310,2)</f>
        <v>0</v>
      </c>
      <c r="K310" s="225" t="s">
        <v>154</v>
      </c>
      <c r="L310" s="230"/>
      <c r="M310" s="231" t="s">
        <v>1</v>
      </c>
      <c r="N310" s="232" t="s">
        <v>43</v>
      </c>
      <c r="O310" s="77"/>
      <c r="P310" s="189">
        <f>O310*H310</f>
        <v>0</v>
      </c>
      <c r="Q310" s="189">
        <v>0.52600000000000002</v>
      </c>
      <c r="R310" s="189">
        <f>Q310*H310</f>
        <v>0.52600000000000002</v>
      </c>
      <c r="S310" s="189">
        <v>0</v>
      </c>
      <c r="T310" s="190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1" t="s">
        <v>199</v>
      </c>
      <c r="AT310" s="191" t="s">
        <v>288</v>
      </c>
      <c r="AU310" s="191" t="s">
        <v>87</v>
      </c>
      <c r="AY310" s="19" t="s">
        <v>148</v>
      </c>
      <c r="BE310" s="192">
        <f>IF(N310="základní",J310,0)</f>
        <v>0</v>
      </c>
      <c r="BF310" s="192">
        <f>IF(N310="snížená",J310,0)</f>
        <v>0</v>
      </c>
      <c r="BG310" s="192">
        <f>IF(N310="zákl. přenesená",J310,0)</f>
        <v>0</v>
      </c>
      <c r="BH310" s="192">
        <f>IF(N310="sníž. přenesená",J310,0)</f>
        <v>0</v>
      </c>
      <c r="BI310" s="192">
        <f>IF(N310="nulová",J310,0)</f>
        <v>0</v>
      </c>
      <c r="BJ310" s="19" t="s">
        <v>85</v>
      </c>
      <c r="BK310" s="192">
        <f>ROUND(I310*H310,2)</f>
        <v>0</v>
      </c>
      <c r="BL310" s="19" t="s">
        <v>155</v>
      </c>
      <c r="BM310" s="191" t="s">
        <v>1471</v>
      </c>
    </row>
    <row r="311" s="2" customFormat="1" ht="24.15" customHeight="1">
      <c r="A311" s="38"/>
      <c r="B311" s="179"/>
      <c r="C311" s="180" t="s">
        <v>538</v>
      </c>
      <c r="D311" s="180" t="s">
        <v>150</v>
      </c>
      <c r="E311" s="181" t="s">
        <v>1015</v>
      </c>
      <c r="F311" s="182" t="s">
        <v>1016</v>
      </c>
      <c r="G311" s="183" t="s">
        <v>346</v>
      </c>
      <c r="H311" s="184">
        <v>1</v>
      </c>
      <c r="I311" s="185"/>
      <c r="J311" s="186">
        <f>ROUND(I311*H311,2)</f>
        <v>0</v>
      </c>
      <c r="K311" s="182" t="s">
        <v>154</v>
      </c>
      <c r="L311" s="39"/>
      <c r="M311" s="187" t="s">
        <v>1</v>
      </c>
      <c r="N311" s="188" t="s">
        <v>43</v>
      </c>
      <c r="O311" s="77"/>
      <c r="P311" s="189">
        <f>O311*H311</f>
        <v>0</v>
      </c>
      <c r="Q311" s="189">
        <v>0.01218</v>
      </c>
      <c r="R311" s="189">
        <f>Q311*H311</f>
        <v>0.01218</v>
      </c>
      <c r="S311" s="189">
        <v>0</v>
      </c>
      <c r="T311" s="190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191" t="s">
        <v>155</v>
      </c>
      <c r="AT311" s="191" t="s">
        <v>150</v>
      </c>
      <c r="AU311" s="191" t="s">
        <v>87</v>
      </c>
      <c r="AY311" s="19" t="s">
        <v>148</v>
      </c>
      <c r="BE311" s="192">
        <f>IF(N311="základní",J311,0)</f>
        <v>0</v>
      </c>
      <c r="BF311" s="192">
        <f>IF(N311="snížená",J311,0)</f>
        <v>0</v>
      </c>
      <c r="BG311" s="192">
        <f>IF(N311="zákl. přenesená",J311,0)</f>
        <v>0</v>
      </c>
      <c r="BH311" s="192">
        <f>IF(N311="sníž. přenesená",J311,0)</f>
        <v>0</v>
      </c>
      <c r="BI311" s="192">
        <f>IF(N311="nulová",J311,0)</f>
        <v>0</v>
      </c>
      <c r="BJ311" s="19" t="s">
        <v>85</v>
      </c>
      <c r="BK311" s="192">
        <f>ROUND(I311*H311,2)</f>
        <v>0</v>
      </c>
      <c r="BL311" s="19" t="s">
        <v>155</v>
      </c>
      <c r="BM311" s="191" t="s">
        <v>1472</v>
      </c>
    </row>
    <row r="312" s="2" customFormat="1">
      <c r="A312" s="38"/>
      <c r="B312" s="39"/>
      <c r="C312" s="38"/>
      <c r="D312" s="193" t="s">
        <v>157</v>
      </c>
      <c r="E312" s="38"/>
      <c r="F312" s="194" t="s">
        <v>1018</v>
      </c>
      <c r="G312" s="38"/>
      <c r="H312" s="38"/>
      <c r="I312" s="195"/>
      <c r="J312" s="38"/>
      <c r="K312" s="38"/>
      <c r="L312" s="39"/>
      <c r="M312" s="196"/>
      <c r="N312" s="197"/>
      <c r="O312" s="77"/>
      <c r="P312" s="77"/>
      <c r="Q312" s="77"/>
      <c r="R312" s="77"/>
      <c r="S312" s="77"/>
      <c r="T312" s="7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9" t="s">
        <v>157</v>
      </c>
      <c r="AU312" s="19" t="s">
        <v>87</v>
      </c>
    </row>
    <row r="313" s="2" customFormat="1" ht="24.15" customHeight="1">
      <c r="A313" s="38"/>
      <c r="B313" s="179"/>
      <c r="C313" s="223" t="s">
        <v>543</v>
      </c>
      <c r="D313" s="223" t="s">
        <v>288</v>
      </c>
      <c r="E313" s="224" t="s">
        <v>1019</v>
      </c>
      <c r="F313" s="225" t="s">
        <v>1020</v>
      </c>
      <c r="G313" s="226" t="s">
        <v>346</v>
      </c>
      <c r="H313" s="227">
        <v>1</v>
      </c>
      <c r="I313" s="228"/>
      <c r="J313" s="229">
        <f>ROUND(I313*H313,2)</f>
        <v>0</v>
      </c>
      <c r="K313" s="225" t="s">
        <v>154</v>
      </c>
      <c r="L313" s="230"/>
      <c r="M313" s="231" t="s">
        <v>1</v>
      </c>
      <c r="N313" s="232" t="s">
        <v>43</v>
      </c>
      <c r="O313" s="77"/>
      <c r="P313" s="189">
        <f>O313*H313</f>
        <v>0</v>
      </c>
      <c r="Q313" s="189">
        <v>0.58499999999999996</v>
      </c>
      <c r="R313" s="189">
        <f>Q313*H313</f>
        <v>0.58499999999999996</v>
      </c>
      <c r="S313" s="189">
        <v>0</v>
      </c>
      <c r="T313" s="19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191" t="s">
        <v>199</v>
      </c>
      <c r="AT313" s="191" t="s">
        <v>288</v>
      </c>
      <c r="AU313" s="191" t="s">
        <v>87</v>
      </c>
      <c r="AY313" s="19" t="s">
        <v>148</v>
      </c>
      <c r="BE313" s="192">
        <f>IF(N313="základní",J313,0)</f>
        <v>0</v>
      </c>
      <c r="BF313" s="192">
        <f>IF(N313="snížená",J313,0)</f>
        <v>0</v>
      </c>
      <c r="BG313" s="192">
        <f>IF(N313="zákl. přenesená",J313,0)</f>
        <v>0</v>
      </c>
      <c r="BH313" s="192">
        <f>IF(N313="sníž. přenesená",J313,0)</f>
        <v>0</v>
      </c>
      <c r="BI313" s="192">
        <f>IF(N313="nulová",J313,0)</f>
        <v>0</v>
      </c>
      <c r="BJ313" s="19" t="s">
        <v>85</v>
      </c>
      <c r="BK313" s="192">
        <f>ROUND(I313*H313,2)</f>
        <v>0</v>
      </c>
      <c r="BL313" s="19" t="s">
        <v>155</v>
      </c>
      <c r="BM313" s="191" t="s">
        <v>1473</v>
      </c>
    </row>
    <row r="314" s="2" customFormat="1" ht="37.8" customHeight="1">
      <c r="A314" s="38"/>
      <c r="B314" s="179"/>
      <c r="C314" s="180" t="s">
        <v>548</v>
      </c>
      <c r="D314" s="180" t="s">
        <v>150</v>
      </c>
      <c r="E314" s="181" t="s">
        <v>670</v>
      </c>
      <c r="F314" s="182" t="s">
        <v>671</v>
      </c>
      <c r="G314" s="183" t="s">
        <v>346</v>
      </c>
      <c r="H314" s="184">
        <v>3</v>
      </c>
      <c r="I314" s="185"/>
      <c r="J314" s="186">
        <f>ROUND(I314*H314,2)</f>
        <v>0</v>
      </c>
      <c r="K314" s="182" t="s">
        <v>154</v>
      </c>
      <c r="L314" s="39"/>
      <c r="M314" s="187" t="s">
        <v>1</v>
      </c>
      <c r="N314" s="188" t="s">
        <v>43</v>
      </c>
      <c r="O314" s="77"/>
      <c r="P314" s="189">
        <f>O314*H314</f>
        <v>0</v>
      </c>
      <c r="Q314" s="189">
        <v>0.089999999999999997</v>
      </c>
      <c r="R314" s="189">
        <f>Q314*H314</f>
        <v>0.27000000000000002</v>
      </c>
      <c r="S314" s="189">
        <v>0</v>
      </c>
      <c r="T314" s="190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191" t="s">
        <v>155</v>
      </c>
      <c r="AT314" s="191" t="s">
        <v>150</v>
      </c>
      <c r="AU314" s="191" t="s">
        <v>87</v>
      </c>
      <c r="AY314" s="19" t="s">
        <v>148</v>
      </c>
      <c r="BE314" s="192">
        <f>IF(N314="základní",J314,0)</f>
        <v>0</v>
      </c>
      <c r="BF314" s="192">
        <f>IF(N314="snížená",J314,0)</f>
        <v>0</v>
      </c>
      <c r="BG314" s="192">
        <f>IF(N314="zákl. přenesená",J314,0)</f>
        <v>0</v>
      </c>
      <c r="BH314" s="192">
        <f>IF(N314="sníž. přenesená",J314,0)</f>
        <v>0</v>
      </c>
      <c r="BI314" s="192">
        <f>IF(N314="nulová",J314,0)</f>
        <v>0</v>
      </c>
      <c r="BJ314" s="19" t="s">
        <v>85</v>
      </c>
      <c r="BK314" s="192">
        <f>ROUND(I314*H314,2)</f>
        <v>0</v>
      </c>
      <c r="BL314" s="19" t="s">
        <v>155</v>
      </c>
      <c r="BM314" s="191" t="s">
        <v>1474</v>
      </c>
    </row>
    <row r="315" s="2" customFormat="1">
      <c r="A315" s="38"/>
      <c r="B315" s="39"/>
      <c r="C315" s="38"/>
      <c r="D315" s="193" t="s">
        <v>157</v>
      </c>
      <c r="E315" s="38"/>
      <c r="F315" s="194" t="s">
        <v>673</v>
      </c>
      <c r="G315" s="38"/>
      <c r="H315" s="38"/>
      <c r="I315" s="195"/>
      <c r="J315" s="38"/>
      <c r="K315" s="38"/>
      <c r="L315" s="39"/>
      <c r="M315" s="196"/>
      <c r="N315" s="197"/>
      <c r="O315" s="77"/>
      <c r="P315" s="77"/>
      <c r="Q315" s="77"/>
      <c r="R315" s="77"/>
      <c r="S315" s="77"/>
      <c r="T315" s="7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9" t="s">
        <v>157</v>
      </c>
      <c r="AU315" s="19" t="s">
        <v>87</v>
      </c>
    </row>
    <row r="316" s="2" customFormat="1" ht="24.15" customHeight="1">
      <c r="A316" s="38"/>
      <c r="B316" s="179"/>
      <c r="C316" s="223" t="s">
        <v>552</v>
      </c>
      <c r="D316" s="223" t="s">
        <v>288</v>
      </c>
      <c r="E316" s="224" t="s">
        <v>1475</v>
      </c>
      <c r="F316" s="225" t="s">
        <v>1476</v>
      </c>
      <c r="G316" s="226" t="s">
        <v>346</v>
      </c>
      <c r="H316" s="227">
        <v>2</v>
      </c>
      <c r="I316" s="228"/>
      <c r="J316" s="229">
        <f>ROUND(I316*H316,2)</f>
        <v>0</v>
      </c>
      <c r="K316" s="225" t="s">
        <v>154</v>
      </c>
      <c r="L316" s="230"/>
      <c r="M316" s="231" t="s">
        <v>1</v>
      </c>
      <c r="N316" s="232" t="s">
        <v>43</v>
      </c>
      <c r="O316" s="77"/>
      <c r="P316" s="189">
        <f>O316*H316</f>
        <v>0</v>
      </c>
      <c r="Q316" s="189">
        <v>0.065000000000000002</v>
      </c>
      <c r="R316" s="189">
        <f>Q316*H316</f>
        <v>0.13</v>
      </c>
      <c r="S316" s="189">
        <v>0</v>
      </c>
      <c r="T316" s="190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191" t="s">
        <v>199</v>
      </c>
      <c r="AT316" s="191" t="s">
        <v>288</v>
      </c>
      <c r="AU316" s="191" t="s">
        <v>87</v>
      </c>
      <c r="AY316" s="19" t="s">
        <v>148</v>
      </c>
      <c r="BE316" s="192">
        <f>IF(N316="základní",J316,0)</f>
        <v>0</v>
      </c>
      <c r="BF316" s="192">
        <f>IF(N316="snížená",J316,0)</f>
        <v>0</v>
      </c>
      <c r="BG316" s="192">
        <f>IF(N316="zákl. přenesená",J316,0)</f>
        <v>0</v>
      </c>
      <c r="BH316" s="192">
        <f>IF(N316="sníž. přenesená",J316,0)</f>
        <v>0</v>
      </c>
      <c r="BI316" s="192">
        <f>IF(N316="nulová",J316,0)</f>
        <v>0</v>
      </c>
      <c r="BJ316" s="19" t="s">
        <v>85</v>
      </c>
      <c r="BK316" s="192">
        <f>ROUND(I316*H316,2)</f>
        <v>0</v>
      </c>
      <c r="BL316" s="19" t="s">
        <v>155</v>
      </c>
      <c r="BM316" s="191" t="s">
        <v>1477</v>
      </c>
    </row>
    <row r="317" s="2" customFormat="1" ht="16.5" customHeight="1">
      <c r="A317" s="38"/>
      <c r="B317" s="179"/>
      <c r="C317" s="223" t="s">
        <v>558</v>
      </c>
      <c r="D317" s="223" t="s">
        <v>288</v>
      </c>
      <c r="E317" s="224" t="s">
        <v>1023</v>
      </c>
      <c r="F317" s="225" t="s">
        <v>1024</v>
      </c>
      <c r="G317" s="226" t="s">
        <v>346</v>
      </c>
      <c r="H317" s="227">
        <v>1</v>
      </c>
      <c r="I317" s="228"/>
      <c r="J317" s="229">
        <f>ROUND(I317*H317,2)</f>
        <v>0</v>
      </c>
      <c r="K317" s="225" t="s">
        <v>154</v>
      </c>
      <c r="L317" s="230"/>
      <c r="M317" s="231" t="s">
        <v>1</v>
      </c>
      <c r="N317" s="232" t="s">
        <v>43</v>
      </c>
      <c r="O317" s="77"/>
      <c r="P317" s="189">
        <f>O317*H317</f>
        <v>0</v>
      </c>
      <c r="Q317" s="189">
        <v>0.081000000000000003</v>
      </c>
      <c r="R317" s="189">
        <f>Q317*H317</f>
        <v>0.081000000000000003</v>
      </c>
      <c r="S317" s="189">
        <v>0</v>
      </c>
      <c r="T317" s="190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191" t="s">
        <v>199</v>
      </c>
      <c r="AT317" s="191" t="s">
        <v>288</v>
      </c>
      <c r="AU317" s="191" t="s">
        <v>87</v>
      </c>
      <c r="AY317" s="19" t="s">
        <v>148</v>
      </c>
      <c r="BE317" s="192">
        <f>IF(N317="základní",J317,0)</f>
        <v>0</v>
      </c>
      <c r="BF317" s="192">
        <f>IF(N317="snížená",J317,0)</f>
        <v>0</v>
      </c>
      <c r="BG317" s="192">
        <f>IF(N317="zákl. přenesená",J317,0)</f>
        <v>0</v>
      </c>
      <c r="BH317" s="192">
        <f>IF(N317="sníž. přenesená",J317,0)</f>
        <v>0</v>
      </c>
      <c r="BI317" s="192">
        <f>IF(N317="nulová",J317,0)</f>
        <v>0</v>
      </c>
      <c r="BJ317" s="19" t="s">
        <v>85</v>
      </c>
      <c r="BK317" s="192">
        <f>ROUND(I317*H317,2)</f>
        <v>0</v>
      </c>
      <c r="BL317" s="19" t="s">
        <v>155</v>
      </c>
      <c r="BM317" s="191" t="s">
        <v>1478</v>
      </c>
    </row>
    <row r="318" s="2" customFormat="1" ht="24.15" customHeight="1">
      <c r="A318" s="38"/>
      <c r="B318" s="179"/>
      <c r="C318" s="180" t="s">
        <v>562</v>
      </c>
      <c r="D318" s="180" t="s">
        <v>150</v>
      </c>
      <c r="E318" s="181" t="s">
        <v>705</v>
      </c>
      <c r="F318" s="182" t="s">
        <v>706</v>
      </c>
      <c r="G318" s="183" t="s">
        <v>346</v>
      </c>
      <c r="H318" s="184">
        <v>12</v>
      </c>
      <c r="I318" s="185"/>
      <c r="J318" s="186">
        <f>ROUND(I318*H318,2)</f>
        <v>0</v>
      </c>
      <c r="K318" s="182" t="s">
        <v>154</v>
      </c>
      <c r="L318" s="39"/>
      <c r="M318" s="187" t="s">
        <v>1</v>
      </c>
      <c r="N318" s="188" t="s">
        <v>43</v>
      </c>
      <c r="O318" s="77"/>
      <c r="P318" s="189">
        <f>O318*H318</f>
        <v>0</v>
      </c>
      <c r="Q318" s="189">
        <v>0.0013699999999999999</v>
      </c>
      <c r="R318" s="189">
        <f>Q318*H318</f>
        <v>0.01644</v>
      </c>
      <c r="S318" s="189">
        <v>0</v>
      </c>
      <c r="T318" s="190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191" t="s">
        <v>155</v>
      </c>
      <c r="AT318" s="191" t="s">
        <v>150</v>
      </c>
      <c r="AU318" s="191" t="s">
        <v>87</v>
      </c>
      <c r="AY318" s="19" t="s">
        <v>148</v>
      </c>
      <c r="BE318" s="192">
        <f>IF(N318="základní",J318,0)</f>
        <v>0</v>
      </c>
      <c r="BF318" s="192">
        <f>IF(N318="snížená",J318,0)</f>
        <v>0</v>
      </c>
      <c r="BG318" s="192">
        <f>IF(N318="zákl. přenesená",J318,0)</f>
        <v>0</v>
      </c>
      <c r="BH318" s="192">
        <f>IF(N318="sníž. přenesená",J318,0)</f>
        <v>0</v>
      </c>
      <c r="BI318" s="192">
        <f>IF(N318="nulová",J318,0)</f>
        <v>0</v>
      </c>
      <c r="BJ318" s="19" t="s">
        <v>85</v>
      </c>
      <c r="BK318" s="192">
        <f>ROUND(I318*H318,2)</f>
        <v>0</v>
      </c>
      <c r="BL318" s="19" t="s">
        <v>155</v>
      </c>
      <c r="BM318" s="191" t="s">
        <v>1479</v>
      </c>
    </row>
    <row r="319" s="2" customFormat="1">
      <c r="A319" s="38"/>
      <c r="B319" s="39"/>
      <c r="C319" s="38"/>
      <c r="D319" s="193" t="s">
        <v>157</v>
      </c>
      <c r="E319" s="38"/>
      <c r="F319" s="194" t="s">
        <v>708</v>
      </c>
      <c r="G319" s="38"/>
      <c r="H319" s="38"/>
      <c r="I319" s="195"/>
      <c r="J319" s="38"/>
      <c r="K319" s="38"/>
      <c r="L319" s="39"/>
      <c r="M319" s="196"/>
      <c r="N319" s="197"/>
      <c r="O319" s="77"/>
      <c r="P319" s="77"/>
      <c r="Q319" s="77"/>
      <c r="R319" s="77"/>
      <c r="S319" s="77"/>
      <c r="T319" s="7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9" t="s">
        <v>157</v>
      </c>
      <c r="AU319" s="19" t="s">
        <v>87</v>
      </c>
    </row>
    <row r="320" s="13" customFormat="1">
      <c r="A320" s="13"/>
      <c r="B320" s="198"/>
      <c r="C320" s="13"/>
      <c r="D320" s="199" t="s">
        <v>159</v>
      </c>
      <c r="E320" s="200" t="s">
        <v>1</v>
      </c>
      <c r="F320" s="201" t="s">
        <v>1480</v>
      </c>
      <c r="G320" s="13"/>
      <c r="H320" s="202">
        <v>12</v>
      </c>
      <c r="I320" s="203"/>
      <c r="J320" s="13"/>
      <c r="K320" s="13"/>
      <c r="L320" s="198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159</v>
      </c>
      <c r="AU320" s="200" t="s">
        <v>87</v>
      </c>
      <c r="AV320" s="13" t="s">
        <v>87</v>
      </c>
      <c r="AW320" s="13" t="s">
        <v>33</v>
      </c>
      <c r="AX320" s="13" t="s">
        <v>85</v>
      </c>
      <c r="AY320" s="200" t="s">
        <v>148</v>
      </c>
    </row>
    <row r="321" s="2" customFormat="1" ht="16.5" customHeight="1">
      <c r="A321" s="38"/>
      <c r="B321" s="179"/>
      <c r="C321" s="180" t="s">
        <v>566</v>
      </c>
      <c r="D321" s="180" t="s">
        <v>150</v>
      </c>
      <c r="E321" s="181" t="s">
        <v>710</v>
      </c>
      <c r="F321" s="182" t="s">
        <v>711</v>
      </c>
      <c r="G321" s="183" t="s">
        <v>346</v>
      </c>
      <c r="H321" s="184">
        <v>3</v>
      </c>
      <c r="I321" s="185"/>
      <c r="J321" s="186">
        <f>ROUND(I321*H321,2)</f>
        <v>0</v>
      </c>
      <c r="K321" s="182" t="s">
        <v>154</v>
      </c>
      <c r="L321" s="39"/>
      <c r="M321" s="187" t="s">
        <v>1</v>
      </c>
      <c r="N321" s="188" t="s">
        <v>43</v>
      </c>
      <c r="O321" s="77"/>
      <c r="P321" s="189">
        <f>O321*H321</f>
        <v>0</v>
      </c>
      <c r="Q321" s="189">
        <v>0.00033</v>
      </c>
      <c r="R321" s="189">
        <f>Q321*H321</f>
        <v>0.00098999999999999999</v>
      </c>
      <c r="S321" s="189">
        <v>0</v>
      </c>
      <c r="T321" s="190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191" t="s">
        <v>155</v>
      </c>
      <c r="AT321" s="191" t="s">
        <v>150</v>
      </c>
      <c r="AU321" s="191" t="s">
        <v>87</v>
      </c>
      <c r="AY321" s="19" t="s">
        <v>148</v>
      </c>
      <c r="BE321" s="192">
        <f>IF(N321="základní",J321,0)</f>
        <v>0</v>
      </c>
      <c r="BF321" s="192">
        <f>IF(N321="snížená",J321,0)</f>
        <v>0</v>
      </c>
      <c r="BG321" s="192">
        <f>IF(N321="zákl. přenesená",J321,0)</f>
        <v>0</v>
      </c>
      <c r="BH321" s="192">
        <f>IF(N321="sníž. přenesená",J321,0)</f>
        <v>0</v>
      </c>
      <c r="BI321" s="192">
        <f>IF(N321="nulová",J321,0)</f>
        <v>0</v>
      </c>
      <c r="BJ321" s="19" t="s">
        <v>85</v>
      </c>
      <c r="BK321" s="192">
        <f>ROUND(I321*H321,2)</f>
        <v>0</v>
      </c>
      <c r="BL321" s="19" t="s">
        <v>155</v>
      </c>
      <c r="BM321" s="191" t="s">
        <v>1481</v>
      </c>
    </row>
    <row r="322" s="2" customFormat="1">
      <c r="A322" s="38"/>
      <c r="B322" s="39"/>
      <c r="C322" s="38"/>
      <c r="D322" s="193" t="s">
        <v>157</v>
      </c>
      <c r="E322" s="38"/>
      <c r="F322" s="194" t="s">
        <v>713</v>
      </c>
      <c r="G322" s="38"/>
      <c r="H322" s="38"/>
      <c r="I322" s="195"/>
      <c r="J322" s="38"/>
      <c r="K322" s="38"/>
      <c r="L322" s="39"/>
      <c r="M322" s="196"/>
      <c r="N322" s="197"/>
      <c r="O322" s="77"/>
      <c r="P322" s="77"/>
      <c r="Q322" s="77"/>
      <c r="R322" s="77"/>
      <c r="S322" s="77"/>
      <c r="T322" s="7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9" t="s">
        <v>157</v>
      </c>
      <c r="AU322" s="19" t="s">
        <v>87</v>
      </c>
    </row>
    <row r="323" s="2" customFormat="1" ht="24.15" customHeight="1">
      <c r="A323" s="38"/>
      <c r="B323" s="179"/>
      <c r="C323" s="180" t="s">
        <v>571</v>
      </c>
      <c r="D323" s="180" t="s">
        <v>150</v>
      </c>
      <c r="E323" s="181" t="s">
        <v>715</v>
      </c>
      <c r="F323" s="182" t="s">
        <v>716</v>
      </c>
      <c r="G323" s="183" t="s">
        <v>183</v>
      </c>
      <c r="H323" s="184">
        <v>24</v>
      </c>
      <c r="I323" s="185"/>
      <c r="J323" s="186">
        <f>ROUND(I323*H323,2)</f>
        <v>0</v>
      </c>
      <c r="K323" s="182" t="s">
        <v>154</v>
      </c>
      <c r="L323" s="39"/>
      <c r="M323" s="187" t="s">
        <v>1</v>
      </c>
      <c r="N323" s="188" t="s">
        <v>43</v>
      </c>
      <c r="O323" s="77"/>
      <c r="P323" s="189">
        <f>O323*H323</f>
        <v>0</v>
      </c>
      <c r="Q323" s="189">
        <v>0.00012999999999999999</v>
      </c>
      <c r="R323" s="189">
        <f>Q323*H323</f>
        <v>0.0031199999999999995</v>
      </c>
      <c r="S323" s="189">
        <v>0</v>
      </c>
      <c r="T323" s="190">
        <f>S323*H323</f>
        <v>0</v>
      </c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R323" s="191" t="s">
        <v>155</v>
      </c>
      <c r="AT323" s="191" t="s">
        <v>150</v>
      </c>
      <c r="AU323" s="191" t="s">
        <v>87</v>
      </c>
      <c r="AY323" s="19" t="s">
        <v>148</v>
      </c>
      <c r="BE323" s="192">
        <f>IF(N323="základní",J323,0)</f>
        <v>0</v>
      </c>
      <c r="BF323" s="192">
        <f>IF(N323="snížená",J323,0)</f>
        <v>0</v>
      </c>
      <c r="BG323" s="192">
        <f>IF(N323="zákl. přenesená",J323,0)</f>
        <v>0</v>
      </c>
      <c r="BH323" s="192">
        <f>IF(N323="sníž. přenesená",J323,0)</f>
        <v>0</v>
      </c>
      <c r="BI323" s="192">
        <f>IF(N323="nulová",J323,0)</f>
        <v>0</v>
      </c>
      <c r="BJ323" s="19" t="s">
        <v>85</v>
      </c>
      <c r="BK323" s="192">
        <f>ROUND(I323*H323,2)</f>
        <v>0</v>
      </c>
      <c r="BL323" s="19" t="s">
        <v>155</v>
      </c>
      <c r="BM323" s="191" t="s">
        <v>1482</v>
      </c>
    </row>
    <row r="324" s="2" customFormat="1">
      <c r="A324" s="38"/>
      <c r="B324" s="39"/>
      <c r="C324" s="38"/>
      <c r="D324" s="193" t="s">
        <v>157</v>
      </c>
      <c r="E324" s="38"/>
      <c r="F324" s="194" t="s">
        <v>718</v>
      </c>
      <c r="G324" s="38"/>
      <c r="H324" s="38"/>
      <c r="I324" s="195"/>
      <c r="J324" s="38"/>
      <c r="K324" s="38"/>
      <c r="L324" s="39"/>
      <c r="M324" s="196"/>
      <c r="N324" s="197"/>
      <c r="O324" s="77"/>
      <c r="P324" s="77"/>
      <c r="Q324" s="77"/>
      <c r="R324" s="77"/>
      <c r="S324" s="77"/>
      <c r="T324" s="7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9" t="s">
        <v>157</v>
      </c>
      <c r="AU324" s="19" t="s">
        <v>87</v>
      </c>
    </row>
    <row r="325" s="13" customFormat="1">
      <c r="A325" s="13"/>
      <c r="B325" s="198"/>
      <c r="C325" s="13"/>
      <c r="D325" s="199" t="s">
        <v>159</v>
      </c>
      <c r="E325" s="200" t="s">
        <v>1</v>
      </c>
      <c r="F325" s="201" t="s">
        <v>1483</v>
      </c>
      <c r="G325" s="13"/>
      <c r="H325" s="202">
        <v>16</v>
      </c>
      <c r="I325" s="203"/>
      <c r="J325" s="13"/>
      <c r="K325" s="13"/>
      <c r="L325" s="198"/>
      <c r="M325" s="204"/>
      <c r="N325" s="205"/>
      <c r="O325" s="205"/>
      <c r="P325" s="205"/>
      <c r="Q325" s="205"/>
      <c r="R325" s="205"/>
      <c r="S325" s="205"/>
      <c r="T325" s="206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00" t="s">
        <v>159</v>
      </c>
      <c r="AU325" s="200" t="s">
        <v>87</v>
      </c>
      <c r="AV325" s="13" t="s">
        <v>87</v>
      </c>
      <c r="AW325" s="13" t="s">
        <v>33</v>
      </c>
      <c r="AX325" s="13" t="s">
        <v>78</v>
      </c>
      <c r="AY325" s="200" t="s">
        <v>148</v>
      </c>
    </row>
    <row r="326" s="13" customFormat="1">
      <c r="A326" s="13"/>
      <c r="B326" s="198"/>
      <c r="C326" s="13"/>
      <c r="D326" s="199" t="s">
        <v>159</v>
      </c>
      <c r="E326" s="200" t="s">
        <v>1</v>
      </c>
      <c r="F326" s="201" t="s">
        <v>1484</v>
      </c>
      <c r="G326" s="13"/>
      <c r="H326" s="202">
        <v>8</v>
      </c>
      <c r="I326" s="203"/>
      <c r="J326" s="13"/>
      <c r="K326" s="13"/>
      <c r="L326" s="198"/>
      <c r="M326" s="204"/>
      <c r="N326" s="205"/>
      <c r="O326" s="205"/>
      <c r="P326" s="205"/>
      <c r="Q326" s="205"/>
      <c r="R326" s="205"/>
      <c r="S326" s="205"/>
      <c r="T326" s="206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00" t="s">
        <v>159</v>
      </c>
      <c r="AU326" s="200" t="s">
        <v>87</v>
      </c>
      <c r="AV326" s="13" t="s">
        <v>87</v>
      </c>
      <c r="AW326" s="13" t="s">
        <v>33</v>
      </c>
      <c r="AX326" s="13" t="s">
        <v>78</v>
      </c>
      <c r="AY326" s="200" t="s">
        <v>148</v>
      </c>
    </row>
    <row r="327" s="14" customFormat="1">
      <c r="A327" s="14"/>
      <c r="B327" s="207"/>
      <c r="C327" s="14"/>
      <c r="D327" s="199" t="s">
        <v>159</v>
      </c>
      <c r="E327" s="208" t="s">
        <v>1</v>
      </c>
      <c r="F327" s="209" t="s">
        <v>164</v>
      </c>
      <c r="G327" s="14"/>
      <c r="H327" s="210">
        <v>24</v>
      </c>
      <c r="I327" s="211"/>
      <c r="J327" s="14"/>
      <c r="K327" s="14"/>
      <c r="L327" s="207"/>
      <c r="M327" s="212"/>
      <c r="N327" s="213"/>
      <c r="O327" s="213"/>
      <c r="P327" s="213"/>
      <c r="Q327" s="213"/>
      <c r="R327" s="213"/>
      <c r="S327" s="213"/>
      <c r="T327" s="2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08" t="s">
        <v>159</v>
      </c>
      <c r="AU327" s="208" t="s">
        <v>87</v>
      </c>
      <c r="AV327" s="14" t="s">
        <v>155</v>
      </c>
      <c r="AW327" s="14" t="s">
        <v>33</v>
      </c>
      <c r="AX327" s="14" t="s">
        <v>85</v>
      </c>
      <c r="AY327" s="208" t="s">
        <v>148</v>
      </c>
    </row>
    <row r="328" s="12" customFormat="1" ht="22.8" customHeight="1">
      <c r="A328" s="12"/>
      <c r="B328" s="166"/>
      <c r="C328" s="12"/>
      <c r="D328" s="167" t="s">
        <v>77</v>
      </c>
      <c r="E328" s="177" t="s">
        <v>764</v>
      </c>
      <c r="F328" s="177" t="s">
        <v>765</v>
      </c>
      <c r="G328" s="12"/>
      <c r="H328" s="12"/>
      <c r="I328" s="169"/>
      <c r="J328" s="178">
        <f>BK328</f>
        <v>0</v>
      </c>
      <c r="K328" s="12"/>
      <c r="L328" s="166"/>
      <c r="M328" s="171"/>
      <c r="N328" s="172"/>
      <c r="O328" s="172"/>
      <c r="P328" s="173">
        <f>SUM(P329:P330)</f>
        <v>0</v>
      </c>
      <c r="Q328" s="172"/>
      <c r="R328" s="173">
        <f>SUM(R329:R330)</f>
        <v>0</v>
      </c>
      <c r="S328" s="172"/>
      <c r="T328" s="174">
        <f>SUM(T329:T330)</f>
        <v>0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167" t="s">
        <v>85</v>
      </c>
      <c r="AT328" s="175" t="s">
        <v>77</v>
      </c>
      <c r="AU328" s="175" t="s">
        <v>85</v>
      </c>
      <c r="AY328" s="167" t="s">
        <v>148</v>
      </c>
      <c r="BK328" s="176">
        <f>SUM(BK329:BK330)</f>
        <v>0</v>
      </c>
    </row>
    <row r="329" s="2" customFormat="1" ht="24.15" customHeight="1">
      <c r="A329" s="38"/>
      <c r="B329" s="179"/>
      <c r="C329" s="180" t="s">
        <v>575</v>
      </c>
      <c r="D329" s="180" t="s">
        <v>150</v>
      </c>
      <c r="E329" s="181" t="s">
        <v>767</v>
      </c>
      <c r="F329" s="182" t="s">
        <v>768</v>
      </c>
      <c r="G329" s="183" t="s">
        <v>273</v>
      </c>
      <c r="H329" s="184">
        <v>12.255000000000001</v>
      </c>
      <c r="I329" s="185"/>
      <c r="J329" s="186">
        <f>ROUND(I329*H329,2)</f>
        <v>0</v>
      </c>
      <c r="K329" s="182" t="s">
        <v>154</v>
      </c>
      <c r="L329" s="39"/>
      <c r="M329" s="187" t="s">
        <v>1</v>
      </c>
      <c r="N329" s="188" t="s">
        <v>43</v>
      </c>
      <c r="O329" s="77"/>
      <c r="P329" s="189">
        <f>O329*H329</f>
        <v>0</v>
      </c>
      <c r="Q329" s="189">
        <v>0</v>
      </c>
      <c r="R329" s="189">
        <f>Q329*H329</f>
        <v>0</v>
      </c>
      <c r="S329" s="189">
        <v>0</v>
      </c>
      <c r="T329" s="190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191" t="s">
        <v>155</v>
      </c>
      <c r="AT329" s="191" t="s">
        <v>150</v>
      </c>
      <c r="AU329" s="191" t="s">
        <v>87</v>
      </c>
      <c r="AY329" s="19" t="s">
        <v>148</v>
      </c>
      <c r="BE329" s="192">
        <f>IF(N329="základní",J329,0)</f>
        <v>0</v>
      </c>
      <c r="BF329" s="192">
        <f>IF(N329="snížená",J329,0)</f>
        <v>0</v>
      </c>
      <c r="BG329" s="192">
        <f>IF(N329="zákl. přenesená",J329,0)</f>
        <v>0</v>
      </c>
      <c r="BH329" s="192">
        <f>IF(N329="sníž. přenesená",J329,0)</f>
        <v>0</v>
      </c>
      <c r="BI329" s="192">
        <f>IF(N329="nulová",J329,0)</f>
        <v>0</v>
      </c>
      <c r="BJ329" s="19" t="s">
        <v>85</v>
      </c>
      <c r="BK329" s="192">
        <f>ROUND(I329*H329,2)</f>
        <v>0</v>
      </c>
      <c r="BL329" s="19" t="s">
        <v>155</v>
      </c>
      <c r="BM329" s="191" t="s">
        <v>1485</v>
      </c>
    </row>
    <row r="330" s="2" customFormat="1">
      <c r="A330" s="38"/>
      <c r="B330" s="39"/>
      <c r="C330" s="38"/>
      <c r="D330" s="193" t="s">
        <v>157</v>
      </c>
      <c r="E330" s="38"/>
      <c r="F330" s="194" t="s">
        <v>770</v>
      </c>
      <c r="G330" s="38"/>
      <c r="H330" s="38"/>
      <c r="I330" s="195"/>
      <c r="J330" s="38"/>
      <c r="K330" s="38"/>
      <c r="L330" s="39"/>
      <c r="M330" s="233"/>
      <c r="N330" s="234"/>
      <c r="O330" s="235"/>
      <c r="P330" s="235"/>
      <c r="Q330" s="235"/>
      <c r="R330" s="235"/>
      <c r="S330" s="235"/>
      <c r="T330" s="236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9" t="s">
        <v>157</v>
      </c>
      <c r="AU330" s="19" t="s">
        <v>87</v>
      </c>
    </row>
    <row r="331" s="2" customFormat="1" ht="6.96" customHeight="1">
      <c r="A331" s="38"/>
      <c r="B331" s="60"/>
      <c r="C331" s="61"/>
      <c r="D331" s="61"/>
      <c r="E331" s="61"/>
      <c r="F331" s="61"/>
      <c r="G331" s="61"/>
      <c r="H331" s="61"/>
      <c r="I331" s="61"/>
      <c r="J331" s="61"/>
      <c r="K331" s="61"/>
      <c r="L331" s="39"/>
      <c r="M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</row>
  </sheetData>
  <autoFilter ref="C121:K330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hyperlinks>
    <hyperlink ref="F126" r:id="rId1" display="https://podminky.urs.cz/item/CS_URS_2025_02/115101201"/>
    <hyperlink ref="F128" r:id="rId2" display="https://podminky.urs.cz/item/CS_URS_2025_02/115101301"/>
    <hyperlink ref="F130" r:id="rId3" display="https://podminky.urs.cz/item/CS_URS_2025_02/119003131"/>
    <hyperlink ref="F136" r:id="rId4" display="https://podminky.urs.cz/item/CS_URS_2025_02/119003132"/>
    <hyperlink ref="F138" r:id="rId5" display="https://podminky.urs.cz/item/CS_URS_2025_02/119003215"/>
    <hyperlink ref="F140" r:id="rId6" display="https://podminky.urs.cz/item/CS_URS_2025_02/119003216"/>
    <hyperlink ref="F142" r:id="rId7" display="https://podminky.urs.cz/item/CS_URS_2025_02/121151103"/>
    <hyperlink ref="F148" r:id="rId8" display="https://podminky.urs.cz/item/CS_URS_2025_02/131251203"/>
    <hyperlink ref="F155" r:id="rId9" display="https://podminky.urs.cz/item/CS_URS_2025_02/132254201"/>
    <hyperlink ref="F158" r:id="rId10" display="https://podminky.urs.cz/item/CS_URS_2025_02/141721211"/>
    <hyperlink ref="F160" r:id="rId11" display="https://podminky.urs.cz/item/CS_URS_2025_02/151101101"/>
    <hyperlink ref="F167" r:id="rId12" display="https://podminky.urs.cz/item/CS_URS_2025_02/151101102"/>
    <hyperlink ref="F172" r:id="rId13" display="https://podminky.urs.cz/item/CS_URS_2025_02/151101111"/>
    <hyperlink ref="F174" r:id="rId14" display="https://podminky.urs.cz/item/CS_URS_2025_02/151101112"/>
    <hyperlink ref="F176" r:id="rId15" display="https://podminky.urs.cz/item/CS_URS_2025_02/162751117"/>
    <hyperlink ref="F186" r:id="rId16" display="https://podminky.urs.cz/item/CS_URS_2025_02/167151101"/>
    <hyperlink ref="F188" r:id="rId17" display="https://podminky.urs.cz/item/CS_URS_2025_02/171201231"/>
    <hyperlink ref="F191" r:id="rId18" display="https://podminky.urs.cz/item/CS_URS_2025_02/174151101"/>
    <hyperlink ref="F211" r:id="rId19" display="https://podminky.urs.cz/item/CS_URS_2025_02/175151101"/>
    <hyperlink ref="F219" r:id="rId20" display="https://podminky.urs.cz/item/CS_URS_2025_02/181351003"/>
    <hyperlink ref="F221" r:id="rId21" display="https://podminky.urs.cz/item/CS_URS_2025_02/181411131"/>
    <hyperlink ref="F225" r:id="rId22" display="https://podminky.urs.cz/item/CS_URS_2025_02/181951111"/>
    <hyperlink ref="F227" r:id="rId23" display="https://podminky.urs.cz/item/CS_URS_2025_02/185803111"/>
    <hyperlink ref="F229" r:id="rId24" display="https://podminky.urs.cz/item/CS_URS_2025_02/185804312"/>
    <hyperlink ref="F233" r:id="rId25" display="https://podminky.urs.cz/item/CS_URS_2025_02/310001101"/>
    <hyperlink ref="F240" r:id="rId26" display="https://podminky.urs.cz/item/CS_URS_2025_02/451541111"/>
    <hyperlink ref="F243" r:id="rId27" display="https://podminky.urs.cz/item/CS_URS_2025_02/451573111"/>
    <hyperlink ref="F250" r:id="rId28" display="https://podminky.urs.cz/item/CS_URS_2025_02/452112111"/>
    <hyperlink ref="F253" r:id="rId29" display="https://podminky.urs.cz/item/CS_URS_2025_02/452311121"/>
    <hyperlink ref="F256" r:id="rId30" display="https://podminky.urs.cz/item/CS_URS_2025_02/452311131"/>
    <hyperlink ref="F260" r:id="rId31" display="https://podminky.urs.cz/item/CS_URS_2025_02/857244122"/>
    <hyperlink ref="F263" r:id="rId32" display="https://podminky.urs.cz/item/CS_URS_2025_02/857244192"/>
    <hyperlink ref="F265" r:id="rId33" display="https://podminky.urs.cz/item/CS_URS_2025_02/871255301"/>
    <hyperlink ref="F269" r:id="rId34" display="https://podminky.urs.cz/item/CS_URS_2025_02/871363123"/>
    <hyperlink ref="F273" r:id="rId35" display="https://podminky.urs.cz/item/CS_URS_2025_02/877245210"/>
    <hyperlink ref="F276" r:id="rId36" display="https://podminky.urs.cz/item/CS_URS_2025_02/877360330"/>
    <hyperlink ref="F279" r:id="rId37" display="https://podminky.urs.cz/item/CS_URS_2025_02/891242222"/>
    <hyperlink ref="F283" r:id="rId38" display="https://podminky.urs.cz/item/CS_URS_2025_02/891242641"/>
    <hyperlink ref="F286" r:id="rId39" display="https://podminky.urs.cz/item/CS_URS_2025_02/891249951"/>
    <hyperlink ref="F289" r:id="rId40" display="https://podminky.urs.cz/item/CS_URS_2025_02/892241111"/>
    <hyperlink ref="F291" r:id="rId41" display="https://podminky.urs.cz/item/CS_URS_2025_02/892372111"/>
    <hyperlink ref="F293" r:id="rId42" display="https://podminky.urs.cz/item/CS_URS_2025_02/892381111"/>
    <hyperlink ref="F295" r:id="rId43" display="https://podminky.urs.cz/item/CS_URS_2025_02/893410101"/>
    <hyperlink ref="F298" r:id="rId44" display="https://podminky.urs.cz/item/CS_URS_2025_02/893410102"/>
    <hyperlink ref="F302" r:id="rId45" display="https://podminky.urs.cz/item/CS_URS_2025_02/893420103"/>
    <hyperlink ref="F305" r:id="rId46" display="https://podminky.urs.cz/item/CS_URS_2025_02/894410100"/>
    <hyperlink ref="F309" r:id="rId47" display="https://podminky.urs.cz/item/CS_URS_2025_02/894410212"/>
    <hyperlink ref="F312" r:id="rId48" display="https://podminky.urs.cz/item/CS_URS_2025_02/894410232"/>
    <hyperlink ref="F315" r:id="rId49" display="https://podminky.urs.cz/item/CS_URS_2025_02/899104112"/>
    <hyperlink ref="F319" r:id="rId50" display="https://podminky.urs.cz/item/CS_URS_2025_02/899501221"/>
    <hyperlink ref="F322" r:id="rId51" display="https://podminky.urs.cz/item/CS_URS_2025_02/899712111"/>
    <hyperlink ref="F324" r:id="rId52" display="https://podminky.urs.cz/item/CS_URS_2025_02/899722114"/>
    <hyperlink ref="F330" r:id="rId53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54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108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1486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ROUND(J125,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ROUND((SUM(BE125:BE726)),  2)</f>
        <v>0</v>
      </c>
      <c r="G33" s="38"/>
      <c r="H33" s="38"/>
      <c r="I33" s="136">
        <v>0.20999999999999999</v>
      </c>
      <c r="J33" s="135">
        <f>ROUND(((SUM(BE125:BE726))*I33),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ROUND((SUM(BF125:BF726)),  2)</f>
        <v>0</v>
      </c>
      <c r="G34" s="38"/>
      <c r="H34" s="38"/>
      <c r="I34" s="136">
        <v>0.12</v>
      </c>
      <c r="J34" s="135">
        <f>ROUND(((SUM(BF125:BF726))*I34),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ROUND((SUM(BG125:BG726)),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ROUND((SUM(BH125:BH726)),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ROUND((SUM(BI125:BI726)),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D.5 - Kanalizace a KP v Petrovicích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J125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124</v>
      </c>
      <c r="E97" s="150"/>
      <c r="F97" s="150"/>
      <c r="G97" s="150"/>
      <c r="H97" s="150"/>
      <c r="I97" s="150"/>
      <c r="J97" s="151">
        <f>J126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125</v>
      </c>
      <c r="E98" s="154"/>
      <c r="F98" s="154"/>
      <c r="G98" s="154"/>
      <c r="H98" s="154"/>
      <c r="I98" s="154"/>
      <c r="J98" s="155">
        <f>J127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1487</v>
      </c>
      <c r="E99" s="154"/>
      <c r="F99" s="154"/>
      <c r="G99" s="154"/>
      <c r="H99" s="154"/>
      <c r="I99" s="154"/>
      <c r="J99" s="155">
        <f>J362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127</v>
      </c>
      <c r="E100" s="154"/>
      <c r="F100" s="154"/>
      <c r="G100" s="154"/>
      <c r="H100" s="154"/>
      <c r="I100" s="154"/>
      <c r="J100" s="155">
        <f>J369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128</v>
      </c>
      <c r="E101" s="154"/>
      <c r="F101" s="154"/>
      <c r="G101" s="154"/>
      <c r="H101" s="154"/>
      <c r="I101" s="154"/>
      <c r="J101" s="155">
        <f>J446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129</v>
      </c>
      <c r="E102" s="154"/>
      <c r="F102" s="154"/>
      <c r="G102" s="154"/>
      <c r="H102" s="154"/>
      <c r="I102" s="154"/>
      <c r="J102" s="155">
        <f>J525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130</v>
      </c>
      <c r="E103" s="154"/>
      <c r="F103" s="154"/>
      <c r="G103" s="154"/>
      <c r="H103" s="154"/>
      <c r="I103" s="154"/>
      <c r="J103" s="155">
        <f>J679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131</v>
      </c>
      <c r="E104" s="154"/>
      <c r="F104" s="154"/>
      <c r="G104" s="154"/>
      <c r="H104" s="154"/>
      <c r="I104" s="154"/>
      <c r="J104" s="155">
        <f>J706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132</v>
      </c>
      <c r="E105" s="154"/>
      <c r="F105" s="154"/>
      <c r="G105" s="154"/>
      <c r="H105" s="154"/>
      <c r="I105" s="154"/>
      <c r="J105" s="155">
        <f>J724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38"/>
      <c r="D106" s="38"/>
      <c r="E106" s="38"/>
      <c r="F106" s="38"/>
      <c r="G106" s="38"/>
      <c r="H106" s="38"/>
      <c r="I106" s="38"/>
      <c r="J106" s="38"/>
      <c r="K106" s="38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133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129" t="str">
        <f>E7</f>
        <v>Vodohospodářská infrastruktura v obci Petrovice</v>
      </c>
      <c r="F115" s="32"/>
      <c r="G115" s="32"/>
      <c r="H115" s="32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117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67" t="str">
        <f>E9</f>
        <v>D.5 - Kanalizace a KP v Petrovicích</v>
      </c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38"/>
      <c r="E119" s="38"/>
      <c r="F119" s="27" t="str">
        <f>F12</f>
        <v>Petrovice u Domažlic</v>
      </c>
      <c r="G119" s="38"/>
      <c r="H119" s="38"/>
      <c r="I119" s="32" t="s">
        <v>22</v>
      </c>
      <c r="J119" s="69" t="str">
        <f>IF(J12="","",J12)</f>
        <v>3. 11. 2025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40.05" customHeight="1">
      <c r="A121" s="38"/>
      <c r="B121" s="39"/>
      <c r="C121" s="32" t="s">
        <v>24</v>
      </c>
      <c r="D121" s="38"/>
      <c r="E121" s="38"/>
      <c r="F121" s="27" t="str">
        <f>E15</f>
        <v>Obec Újezd, Domažlice</v>
      </c>
      <c r="G121" s="38"/>
      <c r="H121" s="38"/>
      <c r="I121" s="32" t="s">
        <v>30</v>
      </c>
      <c r="J121" s="36" t="str">
        <f>E21</f>
        <v>INGVAMA inženýrská a projektová spol. s r.o.</v>
      </c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38"/>
      <c r="E122" s="38"/>
      <c r="F122" s="27" t="str">
        <f>IF(E18="","",E18)</f>
        <v>Vyplň údaj</v>
      </c>
      <c r="G122" s="38"/>
      <c r="H122" s="38"/>
      <c r="I122" s="32" t="s">
        <v>34</v>
      </c>
      <c r="J122" s="36" t="str">
        <f>E24</f>
        <v>Jitka Heřmanová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56"/>
      <c r="B124" s="157"/>
      <c r="C124" s="158" t="s">
        <v>134</v>
      </c>
      <c r="D124" s="159" t="s">
        <v>63</v>
      </c>
      <c r="E124" s="159" t="s">
        <v>59</v>
      </c>
      <c r="F124" s="159" t="s">
        <v>60</v>
      </c>
      <c r="G124" s="159" t="s">
        <v>135</v>
      </c>
      <c r="H124" s="159" t="s">
        <v>136</v>
      </c>
      <c r="I124" s="159" t="s">
        <v>137</v>
      </c>
      <c r="J124" s="159" t="s">
        <v>121</v>
      </c>
      <c r="K124" s="160" t="s">
        <v>138</v>
      </c>
      <c r="L124" s="161"/>
      <c r="M124" s="86" t="s">
        <v>1</v>
      </c>
      <c r="N124" s="87" t="s">
        <v>42</v>
      </c>
      <c r="O124" s="87" t="s">
        <v>139</v>
      </c>
      <c r="P124" s="87" t="s">
        <v>140</v>
      </c>
      <c r="Q124" s="87" t="s">
        <v>141</v>
      </c>
      <c r="R124" s="87" t="s">
        <v>142</v>
      </c>
      <c r="S124" s="87" t="s">
        <v>143</v>
      </c>
      <c r="T124" s="88" t="s">
        <v>144</v>
      </c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</row>
    <row r="125" s="2" customFormat="1" ht="22.8" customHeight="1">
      <c r="A125" s="38"/>
      <c r="B125" s="39"/>
      <c r="C125" s="93" t="s">
        <v>145</v>
      </c>
      <c r="D125" s="38"/>
      <c r="E125" s="38"/>
      <c r="F125" s="38"/>
      <c r="G125" s="38"/>
      <c r="H125" s="38"/>
      <c r="I125" s="38"/>
      <c r="J125" s="162">
        <f>BK125</f>
        <v>0</v>
      </c>
      <c r="K125" s="38"/>
      <c r="L125" s="39"/>
      <c r="M125" s="89"/>
      <c r="N125" s="73"/>
      <c r="O125" s="90"/>
      <c r="P125" s="163">
        <f>P126</f>
        <v>0</v>
      </c>
      <c r="Q125" s="90"/>
      <c r="R125" s="163">
        <f>R126</f>
        <v>224.78111807999997</v>
      </c>
      <c r="S125" s="90"/>
      <c r="T125" s="164">
        <f>T126</f>
        <v>1426.50054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9" t="s">
        <v>77</v>
      </c>
      <c r="AU125" s="19" t="s">
        <v>123</v>
      </c>
      <c r="BK125" s="165">
        <f>BK126</f>
        <v>0</v>
      </c>
    </row>
    <row r="126" s="12" customFormat="1" ht="25.92" customHeight="1">
      <c r="A126" s="12"/>
      <c r="B126" s="166"/>
      <c r="C126" s="12"/>
      <c r="D126" s="167" t="s">
        <v>77</v>
      </c>
      <c r="E126" s="168" t="s">
        <v>146</v>
      </c>
      <c r="F126" s="168" t="s">
        <v>147</v>
      </c>
      <c r="G126" s="12"/>
      <c r="H126" s="12"/>
      <c r="I126" s="169"/>
      <c r="J126" s="170">
        <f>BK126</f>
        <v>0</v>
      </c>
      <c r="K126" s="12"/>
      <c r="L126" s="166"/>
      <c r="M126" s="171"/>
      <c r="N126" s="172"/>
      <c r="O126" s="172"/>
      <c r="P126" s="173">
        <f>P127+P362+P369+P446+P525+P679+P706+P724</f>
        <v>0</v>
      </c>
      <c r="Q126" s="172"/>
      <c r="R126" s="173">
        <f>R127+R362+R369+R446+R525+R679+R706+R724</f>
        <v>224.78111807999997</v>
      </c>
      <c r="S126" s="172"/>
      <c r="T126" s="174">
        <f>T127+T362+T369+T446+T525+T679+T706+T724</f>
        <v>1426.50054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167" t="s">
        <v>85</v>
      </c>
      <c r="AT126" s="175" t="s">
        <v>77</v>
      </c>
      <c r="AU126" s="175" t="s">
        <v>78</v>
      </c>
      <c r="AY126" s="167" t="s">
        <v>148</v>
      </c>
      <c r="BK126" s="176">
        <f>BK127+BK362+BK369+BK446+BK525+BK679+BK706+BK724</f>
        <v>0</v>
      </c>
    </row>
    <row r="127" s="12" customFormat="1" ht="22.8" customHeight="1">
      <c r="A127" s="12"/>
      <c r="B127" s="166"/>
      <c r="C127" s="12"/>
      <c r="D127" s="167" t="s">
        <v>77</v>
      </c>
      <c r="E127" s="177" t="s">
        <v>85</v>
      </c>
      <c r="F127" s="177" t="s">
        <v>149</v>
      </c>
      <c r="G127" s="12"/>
      <c r="H127" s="12"/>
      <c r="I127" s="169"/>
      <c r="J127" s="178">
        <f>BK127</f>
        <v>0</v>
      </c>
      <c r="K127" s="12"/>
      <c r="L127" s="166"/>
      <c r="M127" s="171"/>
      <c r="N127" s="172"/>
      <c r="O127" s="172"/>
      <c r="P127" s="173">
        <f>SUM(P128:P361)</f>
        <v>0</v>
      </c>
      <c r="Q127" s="172"/>
      <c r="R127" s="173">
        <f>SUM(R128:R361)</f>
        <v>9.2952829000000001</v>
      </c>
      <c r="S127" s="172"/>
      <c r="T127" s="174">
        <f>SUM(T128:T361)</f>
        <v>1426.50054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7" t="s">
        <v>85</v>
      </c>
      <c r="AT127" s="175" t="s">
        <v>77</v>
      </c>
      <c r="AU127" s="175" t="s">
        <v>85</v>
      </c>
      <c r="AY127" s="167" t="s">
        <v>148</v>
      </c>
      <c r="BK127" s="176">
        <f>SUM(BK128:BK361)</f>
        <v>0</v>
      </c>
    </row>
    <row r="128" s="2" customFormat="1" ht="24.15" customHeight="1">
      <c r="A128" s="38"/>
      <c r="B128" s="179"/>
      <c r="C128" s="180" t="s">
        <v>85</v>
      </c>
      <c r="D128" s="180" t="s">
        <v>150</v>
      </c>
      <c r="E128" s="181" t="s">
        <v>1488</v>
      </c>
      <c r="F128" s="182" t="s">
        <v>1489</v>
      </c>
      <c r="G128" s="183" t="s">
        <v>153</v>
      </c>
      <c r="H128" s="184">
        <v>1177.251</v>
      </c>
      <c r="I128" s="185"/>
      <c r="J128" s="186">
        <f>ROUND(I128*H128,2)</f>
        <v>0</v>
      </c>
      <c r="K128" s="182" t="s">
        <v>154</v>
      </c>
      <c r="L128" s="39"/>
      <c r="M128" s="187" t="s">
        <v>1</v>
      </c>
      <c r="N128" s="188" t="s">
        <v>43</v>
      </c>
      <c r="O128" s="77"/>
      <c r="P128" s="189">
        <f>O128*H128</f>
        <v>0</v>
      </c>
      <c r="Q128" s="189">
        <v>0</v>
      </c>
      <c r="R128" s="189">
        <f>Q128*H128</f>
        <v>0</v>
      </c>
      <c r="S128" s="189">
        <v>0.44</v>
      </c>
      <c r="T128" s="190">
        <f>S128*H128</f>
        <v>517.99044000000004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191" t="s">
        <v>155</v>
      </c>
      <c r="AT128" s="191" t="s">
        <v>150</v>
      </c>
      <c r="AU128" s="191" t="s">
        <v>87</v>
      </c>
      <c r="AY128" s="19" t="s">
        <v>148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85</v>
      </c>
      <c r="BK128" s="192">
        <f>ROUND(I128*H128,2)</f>
        <v>0</v>
      </c>
      <c r="BL128" s="19" t="s">
        <v>155</v>
      </c>
      <c r="BM128" s="191" t="s">
        <v>1490</v>
      </c>
    </row>
    <row r="129" s="2" customFormat="1">
      <c r="A129" s="38"/>
      <c r="B129" s="39"/>
      <c r="C129" s="38"/>
      <c r="D129" s="193" t="s">
        <v>157</v>
      </c>
      <c r="E129" s="38"/>
      <c r="F129" s="194" t="s">
        <v>1491</v>
      </c>
      <c r="G129" s="38"/>
      <c r="H129" s="38"/>
      <c r="I129" s="195"/>
      <c r="J129" s="38"/>
      <c r="K129" s="38"/>
      <c r="L129" s="39"/>
      <c r="M129" s="196"/>
      <c r="N129" s="197"/>
      <c r="O129" s="77"/>
      <c r="P129" s="77"/>
      <c r="Q129" s="77"/>
      <c r="R129" s="77"/>
      <c r="S129" s="77"/>
      <c r="T129" s="7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157</v>
      </c>
      <c r="AU129" s="19" t="s">
        <v>87</v>
      </c>
    </row>
    <row r="130" s="13" customFormat="1">
      <c r="A130" s="13"/>
      <c r="B130" s="198"/>
      <c r="C130" s="13"/>
      <c r="D130" s="199" t="s">
        <v>159</v>
      </c>
      <c r="E130" s="200" t="s">
        <v>1</v>
      </c>
      <c r="F130" s="201" t="s">
        <v>1492</v>
      </c>
      <c r="G130" s="13"/>
      <c r="H130" s="202">
        <v>632.80100000000004</v>
      </c>
      <c r="I130" s="203"/>
      <c r="J130" s="13"/>
      <c r="K130" s="13"/>
      <c r="L130" s="198"/>
      <c r="M130" s="204"/>
      <c r="N130" s="205"/>
      <c r="O130" s="205"/>
      <c r="P130" s="205"/>
      <c r="Q130" s="205"/>
      <c r="R130" s="205"/>
      <c r="S130" s="205"/>
      <c r="T130" s="20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00" t="s">
        <v>159</v>
      </c>
      <c r="AU130" s="200" t="s">
        <v>87</v>
      </c>
      <c r="AV130" s="13" t="s">
        <v>87</v>
      </c>
      <c r="AW130" s="13" t="s">
        <v>33</v>
      </c>
      <c r="AX130" s="13" t="s">
        <v>78</v>
      </c>
      <c r="AY130" s="200" t="s">
        <v>148</v>
      </c>
    </row>
    <row r="131" s="13" customFormat="1">
      <c r="A131" s="13"/>
      <c r="B131" s="198"/>
      <c r="C131" s="13"/>
      <c r="D131" s="199" t="s">
        <v>159</v>
      </c>
      <c r="E131" s="200" t="s">
        <v>1</v>
      </c>
      <c r="F131" s="201" t="s">
        <v>1493</v>
      </c>
      <c r="G131" s="13"/>
      <c r="H131" s="202">
        <v>246</v>
      </c>
      <c r="I131" s="203"/>
      <c r="J131" s="13"/>
      <c r="K131" s="13"/>
      <c r="L131" s="198"/>
      <c r="M131" s="204"/>
      <c r="N131" s="205"/>
      <c r="O131" s="205"/>
      <c r="P131" s="205"/>
      <c r="Q131" s="205"/>
      <c r="R131" s="205"/>
      <c r="S131" s="205"/>
      <c r="T131" s="20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00" t="s">
        <v>159</v>
      </c>
      <c r="AU131" s="200" t="s">
        <v>87</v>
      </c>
      <c r="AV131" s="13" t="s">
        <v>87</v>
      </c>
      <c r="AW131" s="13" t="s">
        <v>33</v>
      </c>
      <c r="AX131" s="13" t="s">
        <v>78</v>
      </c>
      <c r="AY131" s="200" t="s">
        <v>148</v>
      </c>
    </row>
    <row r="132" s="13" customFormat="1">
      <c r="A132" s="13"/>
      <c r="B132" s="198"/>
      <c r="C132" s="13"/>
      <c r="D132" s="199" t="s">
        <v>159</v>
      </c>
      <c r="E132" s="200" t="s">
        <v>1</v>
      </c>
      <c r="F132" s="201" t="s">
        <v>1494</v>
      </c>
      <c r="G132" s="13"/>
      <c r="H132" s="202">
        <v>52.25</v>
      </c>
      <c r="I132" s="203"/>
      <c r="J132" s="13"/>
      <c r="K132" s="13"/>
      <c r="L132" s="198"/>
      <c r="M132" s="204"/>
      <c r="N132" s="205"/>
      <c r="O132" s="205"/>
      <c r="P132" s="205"/>
      <c r="Q132" s="205"/>
      <c r="R132" s="205"/>
      <c r="S132" s="205"/>
      <c r="T132" s="20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00" t="s">
        <v>159</v>
      </c>
      <c r="AU132" s="200" t="s">
        <v>87</v>
      </c>
      <c r="AV132" s="13" t="s">
        <v>87</v>
      </c>
      <c r="AW132" s="13" t="s">
        <v>33</v>
      </c>
      <c r="AX132" s="13" t="s">
        <v>78</v>
      </c>
      <c r="AY132" s="200" t="s">
        <v>148</v>
      </c>
    </row>
    <row r="133" s="13" customFormat="1">
      <c r="A133" s="13"/>
      <c r="B133" s="198"/>
      <c r="C133" s="13"/>
      <c r="D133" s="199" t="s">
        <v>159</v>
      </c>
      <c r="E133" s="200" t="s">
        <v>1</v>
      </c>
      <c r="F133" s="201" t="s">
        <v>1495</v>
      </c>
      <c r="G133" s="13"/>
      <c r="H133" s="202">
        <v>39.200000000000003</v>
      </c>
      <c r="I133" s="203"/>
      <c r="J133" s="13"/>
      <c r="K133" s="13"/>
      <c r="L133" s="198"/>
      <c r="M133" s="204"/>
      <c r="N133" s="205"/>
      <c r="O133" s="205"/>
      <c r="P133" s="205"/>
      <c r="Q133" s="205"/>
      <c r="R133" s="205"/>
      <c r="S133" s="205"/>
      <c r="T133" s="20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00" t="s">
        <v>159</v>
      </c>
      <c r="AU133" s="200" t="s">
        <v>87</v>
      </c>
      <c r="AV133" s="13" t="s">
        <v>87</v>
      </c>
      <c r="AW133" s="13" t="s">
        <v>33</v>
      </c>
      <c r="AX133" s="13" t="s">
        <v>78</v>
      </c>
      <c r="AY133" s="200" t="s">
        <v>148</v>
      </c>
    </row>
    <row r="134" s="13" customFormat="1">
      <c r="A134" s="13"/>
      <c r="B134" s="198"/>
      <c r="C134" s="13"/>
      <c r="D134" s="199" t="s">
        <v>159</v>
      </c>
      <c r="E134" s="200" t="s">
        <v>1</v>
      </c>
      <c r="F134" s="201" t="s">
        <v>1496</v>
      </c>
      <c r="G134" s="13"/>
      <c r="H134" s="202">
        <v>48.350000000000001</v>
      </c>
      <c r="I134" s="203"/>
      <c r="J134" s="13"/>
      <c r="K134" s="13"/>
      <c r="L134" s="198"/>
      <c r="M134" s="204"/>
      <c r="N134" s="205"/>
      <c r="O134" s="205"/>
      <c r="P134" s="205"/>
      <c r="Q134" s="205"/>
      <c r="R134" s="205"/>
      <c r="S134" s="205"/>
      <c r="T134" s="20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00" t="s">
        <v>159</v>
      </c>
      <c r="AU134" s="200" t="s">
        <v>87</v>
      </c>
      <c r="AV134" s="13" t="s">
        <v>87</v>
      </c>
      <c r="AW134" s="13" t="s">
        <v>33</v>
      </c>
      <c r="AX134" s="13" t="s">
        <v>78</v>
      </c>
      <c r="AY134" s="200" t="s">
        <v>148</v>
      </c>
    </row>
    <row r="135" s="13" customFormat="1">
      <c r="A135" s="13"/>
      <c r="B135" s="198"/>
      <c r="C135" s="13"/>
      <c r="D135" s="199" t="s">
        <v>159</v>
      </c>
      <c r="E135" s="200" t="s">
        <v>1</v>
      </c>
      <c r="F135" s="201" t="s">
        <v>1497</v>
      </c>
      <c r="G135" s="13"/>
      <c r="H135" s="202">
        <v>108</v>
      </c>
      <c r="I135" s="203"/>
      <c r="J135" s="13"/>
      <c r="K135" s="13"/>
      <c r="L135" s="198"/>
      <c r="M135" s="204"/>
      <c r="N135" s="205"/>
      <c r="O135" s="205"/>
      <c r="P135" s="205"/>
      <c r="Q135" s="205"/>
      <c r="R135" s="205"/>
      <c r="S135" s="205"/>
      <c r="T135" s="206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00" t="s">
        <v>159</v>
      </c>
      <c r="AU135" s="200" t="s">
        <v>87</v>
      </c>
      <c r="AV135" s="13" t="s">
        <v>87</v>
      </c>
      <c r="AW135" s="13" t="s">
        <v>33</v>
      </c>
      <c r="AX135" s="13" t="s">
        <v>78</v>
      </c>
      <c r="AY135" s="200" t="s">
        <v>148</v>
      </c>
    </row>
    <row r="136" s="13" customFormat="1">
      <c r="A136" s="13"/>
      <c r="B136" s="198"/>
      <c r="C136" s="13"/>
      <c r="D136" s="199" t="s">
        <v>159</v>
      </c>
      <c r="E136" s="200" t="s">
        <v>1</v>
      </c>
      <c r="F136" s="201" t="s">
        <v>1498</v>
      </c>
      <c r="G136" s="13"/>
      <c r="H136" s="202">
        <v>9.75</v>
      </c>
      <c r="I136" s="203"/>
      <c r="J136" s="13"/>
      <c r="K136" s="13"/>
      <c r="L136" s="198"/>
      <c r="M136" s="204"/>
      <c r="N136" s="205"/>
      <c r="O136" s="205"/>
      <c r="P136" s="205"/>
      <c r="Q136" s="205"/>
      <c r="R136" s="205"/>
      <c r="S136" s="205"/>
      <c r="T136" s="20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00" t="s">
        <v>159</v>
      </c>
      <c r="AU136" s="200" t="s">
        <v>87</v>
      </c>
      <c r="AV136" s="13" t="s">
        <v>87</v>
      </c>
      <c r="AW136" s="13" t="s">
        <v>33</v>
      </c>
      <c r="AX136" s="13" t="s">
        <v>78</v>
      </c>
      <c r="AY136" s="200" t="s">
        <v>148</v>
      </c>
    </row>
    <row r="137" s="13" customFormat="1">
      <c r="A137" s="13"/>
      <c r="B137" s="198"/>
      <c r="C137" s="13"/>
      <c r="D137" s="199" t="s">
        <v>159</v>
      </c>
      <c r="E137" s="200" t="s">
        <v>1</v>
      </c>
      <c r="F137" s="201" t="s">
        <v>1499</v>
      </c>
      <c r="G137" s="13"/>
      <c r="H137" s="202">
        <v>2.25</v>
      </c>
      <c r="I137" s="203"/>
      <c r="J137" s="13"/>
      <c r="K137" s="13"/>
      <c r="L137" s="198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159</v>
      </c>
      <c r="AU137" s="200" t="s">
        <v>87</v>
      </c>
      <c r="AV137" s="13" t="s">
        <v>87</v>
      </c>
      <c r="AW137" s="13" t="s">
        <v>33</v>
      </c>
      <c r="AX137" s="13" t="s">
        <v>78</v>
      </c>
      <c r="AY137" s="200" t="s">
        <v>148</v>
      </c>
    </row>
    <row r="138" s="13" customFormat="1">
      <c r="A138" s="13"/>
      <c r="B138" s="198"/>
      <c r="C138" s="13"/>
      <c r="D138" s="199" t="s">
        <v>159</v>
      </c>
      <c r="E138" s="200" t="s">
        <v>1</v>
      </c>
      <c r="F138" s="201" t="s">
        <v>1500</v>
      </c>
      <c r="G138" s="13"/>
      <c r="H138" s="202">
        <v>18.699999999999999</v>
      </c>
      <c r="I138" s="203"/>
      <c r="J138" s="13"/>
      <c r="K138" s="13"/>
      <c r="L138" s="198"/>
      <c r="M138" s="204"/>
      <c r="N138" s="205"/>
      <c r="O138" s="205"/>
      <c r="P138" s="205"/>
      <c r="Q138" s="205"/>
      <c r="R138" s="205"/>
      <c r="S138" s="205"/>
      <c r="T138" s="20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00" t="s">
        <v>159</v>
      </c>
      <c r="AU138" s="200" t="s">
        <v>87</v>
      </c>
      <c r="AV138" s="13" t="s">
        <v>87</v>
      </c>
      <c r="AW138" s="13" t="s">
        <v>33</v>
      </c>
      <c r="AX138" s="13" t="s">
        <v>78</v>
      </c>
      <c r="AY138" s="200" t="s">
        <v>148</v>
      </c>
    </row>
    <row r="139" s="13" customFormat="1">
      <c r="A139" s="13"/>
      <c r="B139" s="198"/>
      <c r="C139" s="13"/>
      <c r="D139" s="199" t="s">
        <v>159</v>
      </c>
      <c r="E139" s="200" t="s">
        <v>1</v>
      </c>
      <c r="F139" s="201" t="s">
        <v>1501</v>
      </c>
      <c r="G139" s="13"/>
      <c r="H139" s="202">
        <v>19.949999999999999</v>
      </c>
      <c r="I139" s="203"/>
      <c r="J139" s="13"/>
      <c r="K139" s="13"/>
      <c r="L139" s="198"/>
      <c r="M139" s="204"/>
      <c r="N139" s="205"/>
      <c r="O139" s="205"/>
      <c r="P139" s="205"/>
      <c r="Q139" s="205"/>
      <c r="R139" s="205"/>
      <c r="S139" s="205"/>
      <c r="T139" s="20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00" t="s">
        <v>159</v>
      </c>
      <c r="AU139" s="200" t="s">
        <v>87</v>
      </c>
      <c r="AV139" s="13" t="s">
        <v>87</v>
      </c>
      <c r="AW139" s="13" t="s">
        <v>33</v>
      </c>
      <c r="AX139" s="13" t="s">
        <v>78</v>
      </c>
      <c r="AY139" s="200" t="s">
        <v>148</v>
      </c>
    </row>
    <row r="140" s="14" customFormat="1">
      <c r="A140" s="14"/>
      <c r="B140" s="207"/>
      <c r="C140" s="14"/>
      <c r="D140" s="199" t="s">
        <v>159</v>
      </c>
      <c r="E140" s="208" t="s">
        <v>1</v>
      </c>
      <c r="F140" s="209" t="s">
        <v>164</v>
      </c>
      <c r="G140" s="14"/>
      <c r="H140" s="210">
        <v>1177.2510000000002</v>
      </c>
      <c r="I140" s="211"/>
      <c r="J140" s="14"/>
      <c r="K140" s="14"/>
      <c r="L140" s="207"/>
      <c r="M140" s="212"/>
      <c r="N140" s="213"/>
      <c r="O140" s="213"/>
      <c r="P140" s="213"/>
      <c r="Q140" s="213"/>
      <c r="R140" s="213"/>
      <c r="S140" s="213"/>
      <c r="T140" s="2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08" t="s">
        <v>159</v>
      </c>
      <c r="AU140" s="208" t="s">
        <v>87</v>
      </c>
      <c r="AV140" s="14" t="s">
        <v>155</v>
      </c>
      <c r="AW140" s="14" t="s">
        <v>33</v>
      </c>
      <c r="AX140" s="14" t="s">
        <v>85</v>
      </c>
      <c r="AY140" s="208" t="s">
        <v>148</v>
      </c>
    </row>
    <row r="141" s="2" customFormat="1" ht="24.15" customHeight="1">
      <c r="A141" s="38"/>
      <c r="B141" s="179"/>
      <c r="C141" s="180" t="s">
        <v>87</v>
      </c>
      <c r="D141" s="180" t="s">
        <v>150</v>
      </c>
      <c r="E141" s="181" t="s">
        <v>1502</v>
      </c>
      <c r="F141" s="182" t="s">
        <v>1503</v>
      </c>
      <c r="G141" s="183" t="s">
        <v>153</v>
      </c>
      <c r="H141" s="184">
        <v>1969.2000000000001</v>
      </c>
      <c r="I141" s="185"/>
      <c r="J141" s="186">
        <f>ROUND(I141*H141,2)</f>
        <v>0</v>
      </c>
      <c r="K141" s="182" t="s">
        <v>154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0</v>
      </c>
      <c r="R141" s="189">
        <f>Q141*H141</f>
        <v>0</v>
      </c>
      <c r="S141" s="189">
        <v>0.098000000000000004</v>
      </c>
      <c r="T141" s="190">
        <f>S141*H141</f>
        <v>192.98160000000001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1504</v>
      </c>
    </row>
    <row r="142" s="2" customFormat="1">
      <c r="A142" s="38"/>
      <c r="B142" s="39"/>
      <c r="C142" s="38"/>
      <c r="D142" s="193" t="s">
        <v>157</v>
      </c>
      <c r="E142" s="38"/>
      <c r="F142" s="194" t="s">
        <v>1505</v>
      </c>
      <c r="G142" s="38"/>
      <c r="H142" s="38"/>
      <c r="I142" s="195"/>
      <c r="J142" s="38"/>
      <c r="K142" s="38"/>
      <c r="L142" s="39"/>
      <c r="M142" s="196"/>
      <c r="N142" s="197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157</v>
      </c>
      <c r="AU142" s="19" t="s">
        <v>87</v>
      </c>
    </row>
    <row r="143" s="13" customFormat="1">
      <c r="A143" s="13"/>
      <c r="B143" s="198"/>
      <c r="C143" s="13"/>
      <c r="D143" s="199" t="s">
        <v>159</v>
      </c>
      <c r="E143" s="200" t="s">
        <v>1</v>
      </c>
      <c r="F143" s="201" t="s">
        <v>1506</v>
      </c>
      <c r="G143" s="13"/>
      <c r="H143" s="202">
        <v>910.79999999999995</v>
      </c>
      <c r="I143" s="203"/>
      <c r="J143" s="13"/>
      <c r="K143" s="13"/>
      <c r="L143" s="198"/>
      <c r="M143" s="204"/>
      <c r="N143" s="205"/>
      <c r="O143" s="205"/>
      <c r="P143" s="205"/>
      <c r="Q143" s="205"/>
      <c r="R143" s="205"/>
      <c r="S143" s="205"/>
      <c r="T143" s="20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00" t="s">
        <v>159</v>
      </c>
      <c r="AU143" s="200" t="s">
        <v>87</v>
      </c>
      <c r="AV143" s="13" t="s">
        <v>87</v>
      </c>
      <c r="AW143" s="13" t="s">
        <v>33</v>
      </c>
      <c r="AX143" s="13" t="s">
        <v>78</v>
      </c>
      <c r="AY143" s="200" t="s">
        <v>148</v>
      </c>
    </row>
    <row r="144" s="13" customFormat="1">
      <c r="A144" s="13"/>
      <c r="B144" s="198"/>
      <c r="C144" s="13"/>
      <c r="D144" s="199" t="s">
        <v>159</v>
      </c>
      <c r="E144" s="200" t="s">
        <v>1</v>
      </c>
      <c r="F144" s="201" t="s">
        <v>1507</v>
      </c>
      <c r="G144" s="13"/>
      <c r="H144" s="202">
        <v>480</v>
      </c>
      <c r="I144" s="203"/>
      <c r="J144" s="13"/>
      <c r="K144" s="13"/>
      <c r="L144" s="198"/>
      <c r="M144" s="204"/>
      <c r="N144" s="205"/>
      <c r="O144" s="205"/>
      <c r="P144" s="205"/>
      <c r="Q144" s="205"/>
      <c r="R144" s="205"/>
      <c r="S144" s="205"/>
      <c r="T144" s="20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00" t="s">
        <v>159</v>
      </c>
      <c r="AU144" s="200" t="s">
        <v>87</v>
      </c>
      <c r="AV144" s="13" t="s">
        <v>87</v>
      </c>
      <c r="AW144" s="13" t="s">
        <v>33</v>
      </c>
      <c r="AX144" s="13" t="s">
        <v>78</v>
      </c>
      <c r="AY144" s="200" t="s">
        <v>148</v>
      </c>
    </row>
    <row r="145" s="13" customFormat="1">
      <c r="A145" s="13"/>
      <c r="B145" s="198"/>
      <c r="C145" s="13"/>
      <c r="D145" s="199" t="s">
        <v>159</v>
      </c>
      <c r="E145" s="200" t="s">
        <v>1</v>
      </c>
      <c r="F145" s="201" t="s">
        <v>1508</v>
      </c>
      <c r="G145" s="13"/>
      <c r="H145" s="202">
        <v>100</v>
      </c>
      <c r="I145" s="203"/>
      <c r="J145" s="13"/>
      <c r="K145" s="13"/>
      <c r="L145" s="198"/>
      <c r="M145" s="204"/>
      <c r="N145" s="205"/>
      <c r="O145" s="205"/>
      <c r="P145" s="205"/>
      <c r="Q145" s="205"/>
      <c r="R145" s="205"/>
      <c r="S145" s="205"/>
      <c r="T145" s="20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00" t="s">
        <v>159</v>
      </c>
      <c r="AU145" s="200" t="s">
        <v>87</v>
      </c>
      <c r="AV145" s="13" t="s">
        <v>87</v>
      </c>
      <c r="AW145" s="13" t="s">
        <v>33</v>
      </c>
      <c r="AX145" s="13" t="s">
        <v>78</v>
      </c>
      <c r="AY145" s="200" t="s">
        <v>148</v>
      </c>
    </row>
    <row r="146" s="13" customFormat="1">
      <c r="A146" s="13"/>
      <c r="B146" s="198"/>
      <c r="C146" s="13"/>
      <c r="D146" s="199" t="s">
        <v>159</v>
      </c>
      <c r="E146" s="200" t="s">
        <v>1</v>
      </c>
      <c r="F146" s="201" t="s">
        <v>1509</v>
      </c>
      <c r="G146" s="13"/>
      <c r="H146" s="202">
        <v>75.400000000000006</v>
      </c>
      <c r="I146" s="203"/>
      <c r="J146" s="13"/>
      <c r="K146" s="13"/>
      <c r="L146" s="198"/>
      <c r="M146" s="204"/>
      <c r="N146" s="205"/>
      <c r="O146" s="205"/>
      <c r="P146" s="205"/>
      <c r="Q146" s="205"/>
      <c r="R146" s="205"/>
      <c r="S146" s="205"/>
      <c r="T146" s="20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00" t="s">
        <v>159</v>
      </c>
      <c r="AU146" s="200" t="s">
        <v>87</v>
      </c>
      <c r="AV146" s="13" t="s">
        <v>87</v>
      </c>
      <c r="AW146" s="13" t="s">
        <v>33</v>
      </c>
      <c r="AX146" s="13" t="s">
        <v>78</v>
      </c>
      <c r="AY146" s="200" t="s">
        <v>148</v>
      </c>
    </row>
    <row r="147" s="13" customFormat="1">
      <c r="A147" s="13"/>
      <c r="B147" s="198"/>
      <c r="C147" s="13"/>
      <c r="D147" s="199" t="s">
        <v>159</v>
      </c>
      <c r="E147" s="200" t="s">
        <v>1</v>
      </c>
      <c r="F147" s="201" t="s">
        <v>1510</v>
      </c>
      <c r="G147" s="13"/>
      <c r="H147" s="202">
        <v>92.200000000000003</v>
      </c>
      <c r="I147" s="203"/>
      <c r="J147" s="13"/>
      <c r="K147" s="13"/>
      <c r="L147" s="198"/>
      <c r="M147" s="204"/>
      <c r="N147" s="205"/>
      <c r="O147" s="205"/>
      <c r="P147" s="205"/>
      <c r="Q147" s="205"/>
      <c r="R147" s="205"/>
      <c r="S147" s="205"/>
      <c r="T147" s="20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00" t="s">
        <v>159</v>
      </c>
      <c r="AU147" s="200" t="s">
        <v>87</v>
      </c>
      <c r="AV147" s="13" t="s">
        <v>87</v>
      </c>
      <c r="AW147" s="13" t="s">
        <v>33</v>
      </c>
      <c r="AX147" s="13" t="s">
        <v>78</v>
      </c>
      <c r="AY147" s="200" t="s">
        <v>148</v>
      </c>
    </row>
    <row r="148" s="13" customFormat="1">
      <c r="A148" s="13"/>
      <c r="B148" s="198"/>
      <c r="C148" s="13"/>
      <c r="D148" s="199" t="s">
        <v>159</v>
      </c>
      <c r="E148" s="200" t="s">
        <v>1</v>
      </c>
      <c r="F148" s="201" t="s">
        <v>1511</v>
      </c>
      <c r="G148" s="13"/>
      <c r="H148" s="202">
        <v>210</v>
      </c>
      <c r="I148" s="203"/>
      <c r="J148" s="13"/>
      <c r="K148" s="13"/>
      <c r="L148" s="198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159</v>
      </c>
      <c r="AU148" s="200" t="s">
        <v>87</v>
      </c>
      <c r="AV148" s="13" t="s">
        <v>87</v>
      </c>
      <c r="AW148" s="13" t="s">
        <v>33</v>
      </c>
      <c r="AX148" s="13" t="s">
        <v>78</v>
      </c>
      <c r="AY148" s="200" t="s">
        <v>148</v>
      </c>
    </row>
    <row r="149" s="13" customFormat="1">
      <c r="A149" s="13"/>
      <c r="B149" s="198"/>
      <c r="C149" s="13"/>
      <c r="D149" s="199" t="s">
        <v>159</v>
      </c>
      <c r="E149" s="200" t="s">
        <v>1</v>
      </c>
      <c r="F149" s="201" t="s">
        <v>1512</v>
      </c>
      <c r="G149" s="13"/>
      <c r="H149" s="202">
        <v>18.75</v>
      </c>
      <c r="I149" s="203"/>
      <c r="J149" s="13"/>
      <c r="K149" s="13"/>
      <c r="L149" s="198"/>
      <c r="M149" s="204"/>
      <c r="N149" s="205"/>
      <c r="O149" s="205"/>
      <c r="P149" s="205"/>
      <c r="Q149" s="205"/>
      <c r="R149" s="205"/>
      <c r="S149" s="205"/>
      <c r="T149" s="20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00" t="s">
        <v>159</v>
      </c>
      <c r="AU149" s="200" t="s">
        <v>87</v>
      </c>
      <c r="AV149" s="13" t="s">
        <v>87</v>
      </c>
      <c r="AW149" s="13" t="s">
        <v>33</v>
      </c>
      <c r="AX149" s="13" t="s">
        <v>78</v>
      </c>
      <c r="AY149" s="200" t="s">
        <v>148</v>
      </c>
    </row>
    <row r="150" s="13" customFormat="1">
      <c r="A150" s="13"/>
      <c r="B150" s="198"/>
      <c r="C150" s="13"/>
      <c r="D150" s="199" t="s">
        <v>159</v>
      </c>
      <c r="E150" s="200" t="s">
        <v>1</v>
      </c>
      <c r="F150" s="201" t="s">
        <v>1513</v>
      </c>
      <c r="G150" s="13"/>
      <c r="H150" s="202">
        <v>6.25</v>
      </c>
      <c r="I150" s="203"/>
      <c r="J150" s="13"/>
      <c r="K150" s="13"/>
      <c r="L150" s="198"/>
      <c r="M150" s="204"/>
      <c r="N150" s="205"/>
      <c r="O150" s="205"/>
      <c r="P150" s="205"/>
      <c r="Q150" s="205"/>
      <c r="R150" s="205"/>
      <c r="S150" s="205"/>
      <c r="T150" s="20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00" t="s">
        <v>159</v>
      </c>
      <c r="AU150" s="200" t="s">
        <v>87</v>
      </c>
      <c r="AV150" s="13" t="s">
        <v>87</v>
      </c>
      <c r="AW150" s="13" t="s">
        <v>33</v>
      </c>
      <c r="AX150" s="13" t="s">
        <v>78</v>
      </c>
      <c r="AY150" s="200" t="s">
        <v>148</v>
      </c>
    </row>
    <row r="151" s="13" customFormat="1">
      <c r="A151" s="13"/>
      <c r="B151" s="198"/>
      <c r="C151" s="13"/>
      <c r="D151" s="199" t="s">
        <v>159</v>
      </c>
      <c r="E151" s="200" t="s">
        <v>1</v>
      </c>
      <c r="F151" s="201" t="s">
        <v>1514</v>
      </c>
      <c r="G151" s="13"/>
      <c r="H151" s="202">
        <v>37.399999999999999</v>
      </c>
      <c r="I151" s="203"/>
      <c r="J151" s="13"/>
      <c r="K151" s="13"/>
      <c r="L151" s="198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159</v>
      </c>
      <c r="AU151" s="200" t="s">
        <v>87</v>
      </c>
      <c r="AV151" s="13" t="s">
        <v>87</v>
      </c>
      <c r="AW151" s="13" t="s">
        <v>33</v>
      </c>
      <c r="AX151" s="13" t="s">
        <v>78</v>
      </c>
      <c r="AY151" s="200" t="s">
        <v>148</v>
      </c>
    </row>
    <row r="152" s="13" customFormat="1">
      <c r="A152" s="13"/>
      <c r="B152" s="198"/>
      <c r="C152" s="13"/>
      <c r="D152" s="199" t="s">
        <v>159</v>
      </c>
      <c r="E152" s="200" t="s">
        <v>1</v>
      </c>
      <c r="F152" s="201" t="s">
        <v>1515</v>
      </c>
      <c r="G152" s="13"/>
      <c r="H152" s="202">
        <v>38.399999999999999</v>
      </c>
      <c r="I152" s="203"/>
      <c r="J152" s="13"/>
      <c r="K152" s="13"/>
      <c r="L152" s="198"/>
      <c r="M152" s="204"/>
      <c r="N152" s="205"/>
      <c r="O152" s="205"/>
      <c r="P152" s="205"/>
      <c r="Q152" s="205"/>
      <c r="R152" s="205"/>
      <c r="S152" s="205"/>
      <c r="T152" s="20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00" t="s">
        <v>159</v>
      </c>
      <c r="AU152" s="200" t="s">
        <v>87</v>
      </c>
      <c r="AV152" s="13" t="s">
        <v>87</v>
      </c>
      <c r="AW152" s="13" t="s">
        <v>33</v>
      </c>
      <c r="AX152" s="13" t="s">
        <v>78</v>
      </c>
      <c r="AY152" s="200" t="s">
        <v>148</v>
      </c>
    </row>
    <row r="153" s="14" customFormat="1">
      <c r="A153" s="14"/>
      <c r="B153" s="207"/>
      <c r="C153" s="14"/>
      <c r="D153" s="199" t="s">
        <v>159</v>
      </c>
      <c r="E153" s="208" t="s">
        <v>1</v>
      </c>
      <c r="F153" s="209" t="s">
        <v>164</v>
      </c>
      <c r="G153" s="14"/>
      <c r="H153" s="210">
        <v>1969.2000000000003</v>
      </c>
      <c r="I153" s="211"/>
      <c r="J153" s="14"/>
      <c r="K153" s="14"/>
      <c r="L153" s="207"/>
      <c r="M153" s="212"/>
      <c r="N153" s="213"/>
      <c r="O153" s="213"/>
      <c r="P153" s="213"/>
      <c r="Q153" s="213"/>
      <c r="R153" s="213"/>
      <c r="S153" s="213"/>
      <c r="T153" s="2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08" t="s">
        <v>159</v>
      </c>
      <c r="AU153" s="208" t="s">
        <v>87</v>
      </c>
      <c r="AV153" s="14" t="s">
        <v>155</v>
      </c>
      <c r="AW153" s="14" t="s">
        <v>33</v>
      </c>
      <c r="AX153" s="14" t="s">
        <v>85</v>
      </c>
      <c r="AY153" s="208" t="s">
        <v>148</v>
      </c>
    </row>
    <row r="154" s="2" customFormat="1" ht="24.15" customHeight="1">
      <c r="A154" s="38"/>
      <c r="B154" s="179"/>
      <c r="C154" s="180" t="s">
        <v>169</v>
      </c>
      <c r="D154" s="180" t="s">
        <v>150</v>
      </c>
      <c r="E154" s="181" t="s">
        <v>1516</v>
      </c>
      <c r="F154" s="182" t="s">
        <v>1517</v>
      </c>
      <c r="G154" s="183" t="s">
        <v>153</v>
      </c>
      <c r="H154" s="184">
        <v>1574.6800000000001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0.45000000000000001</v>
      </c>
      <c r="T154" s="190">
        <f>S154*H154</f>
        <v>708.60599999999999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1518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1519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13" customFormat="1">
      <c r="A156" s="13"/>
      <c r="B156" s="198"/>
      <c r="C156" s="13"/>
      <c r="D156" s="199" t="s">
        <v>159</v>
      </c>
      <c r="E156" s="200" t="s">
        <v>1</v>
      </c>
      <c r="F156" s="201" t="s">
        <v>1520</v>
      </c>
      <c r="G156" s="13"/>
      <c r="H156" s="202">
        <v>728.63999999999999</v>
      </c>
      <c r="I156" s="203"/>
      <c r="J156" s="13"/>
      <c r="K156" s="13"/>
      <c r="L156" s="198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159</v>
      </c>
      <c r="AU156" s="200" t="s">
        <v>87</v>
      </c>
      <c r="AV156" s="13" t="s">
        <v>87</v>
      </c>
      <c r="AW156" s="13" t="s">
        <v>33</v>
      </c>
      <c r="AX156" s="13" t="s">
        <v>78</v>
      </c>
      <c r="AY156" s="200" t="s">
        <v>148</v>
      </c>
    </row>
    <row r="157" s="13" customFormat="1">
      <c r="A157" s="13"/>
      <c r="B157" s="198"/>
      <c r="C157" s="13"/>
      <c r="D157" s="199" t="s">
        <v>159</v>
      </c>
      <c r="E157" s="200" t="s">
        <v>1</v>
      </c>
      <c r="F157" s="201" t="s">
        <v>1521</v>
      </c>
      <c r="G157" s="13"/>
      <c r="H157" s="202">
        <v>384</v>
      </c>
      <c r="I157" s="203"/>
      <c r="J157" s="13"/>
      <c r="K157" s="13"/>
      <c r="L157" s="198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159</v>
      </c>
      <c r="AU157" s="200" t="s">
        <v>87</v>
      </c>
      <c r="AV157" s="13" t="s">
        <v>87</v>
      </c>
      <c r="AW157" s="13" t="s">
        <v>33</v>
      </c>
      <c r="AX157" s="13" t="s">
        <v>78</v>
      </c>
      <c r="AY157" s="200" t="s">
        <v>148</v>
      </c>
    </row>
    <row r="158" s="13" customFormat="1">
      <c r="A158" s="13"/>
      <c r="B158" s="198"/>
      <c r="C158" s="13"/>
      <c r="D158" s="199" t="s">
        <v>159</v>
      </c>
      <c r="E158" s="200" t="s">
        <v>1</v>
      </c>
      <c r="F158" s="201" t="s">
        <v>1522</v>
      </c>
      <c r="G158" s="13"/>
      <c r="H158" s="202">
        <v>80</v>
      </c>
      <c r="I158" s="203"/>
      <c r="J158" s="13"/>
      <c r="K158" s="13"/>
      <c r="L158" s="198"/>
      <c r="M158" s="204"/>
      <c r="N158" s="205"/>
      <c r="O158" s="205"/>
      <c r="P158" s="205"/>
      <c r="Q158" s="205"/>
      <c r="R158" s="205"/>
      <c r="S158" s="205"/>
      <c r="T158" s="20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00" t="s">
        <v>159</v>
      </c>
      <c r="AU158" s="200" t="s">
        <v>87</v>
      </c>
      <c r="AV158" s="13" t="s">
        <v>87</v>
      </c>
      <c r="AW158" s="13" t="s">
        <v>33</v>
      </c>
      <c r="AX158" s="13" t="s">
        <v>78</v>
      </c>
      <c r="AY158" s="200" t="s">
        <v>148</v>
      </c>
    </row>
    <row r="159" s="13" customFormat="1">
      <c r="A159" s="13"/>
      <c r="B159" s="198"/>
      <c r="C159" s="13"/>
      <c r="D159" s="199" t="s">
        <v>159</v>
      </c>
      <c r="E159" s="200" t="s">
        <v>1</v>
      </c>
      <c r="F159" s="201" t="s">
        <v>1523</v>
      </c>
      <c r="G159" s="13"/>
      <c r="H159" s="202">
        <v>60.32</v>
      </c>
      <c r="I159" s="203"/>
      <c r="J159" s="13"/>
      <c r="K159" s="13"/>
      <c r="L159" s="198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159</v>
      </c>
      <c r="AU159" s="200" t="s">
        <v>87</v>
      </c>
      <c r="AV159" s="13" t="s">
        <v>87</v>
      </c>
      <c r="AW159" s="13" t="s">
        <v>33</v>
      </c>
      <c r="AX159" s="13" t="s">
        <v>78</v>
      </c>
      <c r="AY159" s="200" t="s">
        <v>148</v>
      </c>
    </row>
    <row r="160" s="13" customFormat="1">
      <c r="A160" s="13"/>
      <c r="B160" s="198"/>
      <c r="C160" s="13"/>
      <c r="D160" s="199" t="s">
        <v>159</v>
      </c>
      <c r="E160" s="200" t="s">
        <v>1</v>
      </c>
      <c r="F160" s="201" t="s">
        <v>1524</v>
      </c>
      <c r="G160" s="13"/>
      <c r="H160" s="202">
        <v>73.760000000000005</v>
      </c>
      <c r="I160" s="203"/>
      <c r="J160" s="13"/>
      <c r="K160" s="13"/>
      <c r="L160" s="198"/>
      <c r="M160" s="204"/>
      <c r="N160" s="205"/>
      <c r="O160" s="205"/>
      <c r="P160" s="205"/>
      <c r="Q160" s="205"/>
      <c r="R160" s="205"/>
      <c r="S160" s="205"/>
      <c r="T160" s="20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00" t="s">
        <v>159</v>
      </c>
      <c r="AU160" s="200" t="s">
        <v>87</v>
      </c>
      <c r="AV160" s="13" t="s">
        <v>87</v>
      </c>
      <c r="AW160" s="13" t="s">
        <v>33</v>
      </c>
      <c r="AX160" s="13" t="s">
        <v>78</v>
      </c>
      <c r="AY160" s="200" t="s">
        <v>148</v>
      </c>
    </row>
    <row r="161" s="13" customFormat="1">
      <c r="A161" s="13"/>
      <c r="B161" s="198"/>
      <c r="C161" s="13"/>
      <c r="D161" s="199" t="s">
        <v>159</v>
      </c>
      <c r="E161" s="200" t="s">
        <v>1</v>
      </c>
      <c r="F161" s="201" t="s">
        <v>1525</v>
      </c>
      <c r="G161" s="13"/>
      <c r="H161" s="202">
        <v>168</v>
      </c>
      <c r="I161" s="203"/>
      <c r="J161" s="13"/>
      <c r="K161" s="13"/>
      <c r="L161" s="198"/>
      <c r="M161" s="204"/>
      <c r="N161" s="205"/>
      <c r="O161" s="205"/>
      <c r="P161" s="205"/>
      <c r="Q161" s="205"/>
      <c r="R161" s="205"/>
      <c r="S161" s="205"/>
      <c r="T161" s="20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00" t="s">
        <v>159</v>
      </c>
      <c r="AU161" s="200" t="s">
        <v>87</v>
      </c>
      <c r="AV161" s="13" t="s">
        <v>87</v>
      </c>
      <c r="AW161" s="13" t="s">
        <v>33</v>
      </c>
      <c r="AX161" s="13" t="s">
        <v>78</v>
      </c>
      <c r="AY161" s="200" t="s">
        <v>148</v>
      </c>
    </row>
    <row r="162" s="13" customFormat="1">
      <c r="A162" s="13"/>
      <c r="B162" s="198"/>
      <c r="C162" s="13"/>
      <c r="D162" s="199" t="s">
        <v>159</v>
      </c>
      <c r="E162" s="200" t="s">
        <v>1</v>
      </c>
      <c r="F162" s="201" t="s">
        <v>1526</v>
      </c>
      <c r="G162" s="13"/>
      <c r="H162" s="202">
        <v>14.91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159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3" customFormat="1">
      <c r="A163" s="13"/>
      <c r="B163" s="198"/>
      <c r="C163" s="13"/>
      <c r="D163" s="199" t="s">
        <v>159</v>
      </c>
      <c r="E163" s="200" t="s">
        <v>1</v>
      </c>
      <c r="F163" s="201" t="s">
        <v>1527</v>
      </c>
      <c r="G163" s="13"/>
      <c r="H163" s="202">
        <v>4.4100000000000001</v>
      </c>
      <c r="I163" s="203"/>
      <c r="J163" s="13"/>
      <c r="K163" s="13"/>
      <c r="L163" s="198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159</v>
      </c>
      <c r="AU163" s="200" t="s">
        <v>87</v>
      </c>
      <c r="AV163" s="13" t="s">
        <v>87</v>
      </c>
      <c r="AW163" s="13" t="s">
        <v>33</v>
      </c>
      <c r="AX163" s="13" t="s">
        <v>78</v>
      </c>
      <c r="AY163" s="200" t="s">
        <v>148</v>
      </c>
    </row>
    <row r="164" s="13" customFormat="1">
      <c r="A164" s="13"/>
      <c r="B164" s="198"/>
      <c r="C164" s="13"/>
      <c r="D164" s="199" t="s">
        <v>159</v>
      </c>
      <c r="E164" s="200" t="s">
        <v>1</v>
      </c>
      <c r="F164" s="201" t="s">
        <v>1528</v>
      </c>
      <c r="G164" s="13"/>
      <c r="H164" s="202">
        <v>29.920000000000002</v>
      </c>
      <c r="I164" s="203"/>
      <c r="J164" s="13"/>
      <c r="K164" s="13"/>
      <c r="L164" s="198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159</v>
      </c>
      <c r="AU164" s="200" t="s">
        <v>87</v>
      </c>
      <c r="AV164" s="13" t="s">
        <v>87</v>
      </c>
      <c r="AW164" s="13" t="s">
        <v>33</v>
      </c>
      <c r="AX164" s="13" t="s">
        <v>78</v>
      </c>
      <c r="AY164" s="200" t="s">
        <v>148</v>
      </c>
    </row>
    <row r="165" s="13" customFormat="1">
      <c r="A165" s="13"/>
      <c r="B165" s="198"/>
      <c r="C165" s="13"/>
      <c r="D165" s="199" t="s">
        <v>159</v>
      </c>
      <c r="E165" s="200" t="s">
        <v>1</v>
      </c>
      <c r="F165" s="201" t="s">
        <v>1529</v>
      </c>
      <c r="G165" s="13"/>
      <c r="H165" s="202">
        <v>30.719999999999999</v>
      </c>
      <c r="I165" s="203"/>
      <c r="J165" s="13"/>
      <c r="K165" s="13"/>
      <c r="L165" s="198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159</v>
      </c>
      <c r="AU165" s="200" t="s">
        <v>87</v>
      </c>
      <c r="AV165" s="13" t="s">
        <v>87</v>
      </c>
      <c r="AW165" s="13" t="s">
        <v>33</v>
      </c>
      <c r="AX165" s="13" t="s">
        <v>78</v>
      </c>
      <c r="AY165" s="200" t="s">
        <v>148</v>
      </c>
    </row>
    <row r="166" s="14" customFormat="1">
      <c r="A166" s="14"/>
      <c r="B166" s="207"/>
      <c r="C166" s="14"/>
      <c r="D166" s="199" t="s">
        <v>159</v>
      </c>
      <c r="E166" s="208" t="s">
        <v>1</v>
      </c>
      <c r="F166" s="209" t="s">
        <v>164</v>
      </c>
      <c r="G166" s="14"/>
      <c r="H166" s="210">
        <v>1574.6800000000001</v>
      </c>
      <c r="I166" s="211"/>
      <c r="J166" s="14"/>
      <c r="K166" s="14"/>
      <c r="L166" s="207"/>
      <c r="M166" s="212"/>
      <c r="N166" s="213"/>
      <c r="O166" s="213"/>
      <c r="P166" s="213"/>
      <c r="Q166" s="213"/>
      <c r="R166" s="213"/>
      <c r="S166" s="213"/>
      <c r="T166" s="2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08" t="s">
        <v>159</v>
      </c>
      <c r="AU166" s="208" t="s">
        <v>87</v>
      </c>
      <c r="AV166" s="14" t="s">
        <v>155</v>
      </c>
      <c r="AW166" s="14" t="s">
        <v>33</v>
      </c>
      <c r="AX166" s="14" t="s">
        <v>85</v>
      </c>
      <c r="AY166" s="208" t="s">
        <v>148</v>
      </c>
    </row>
    <row r="167" s="2" customFormat="1" ht="16.5" customHeight="1">
      <c r="A167" s="38"/>
      <c r="B167" s="179"/>
      <c r="C167" s="180" t="s">
        <v>155</v>
      </c>
      <c r="D167" s="180" t="s">
        <v>150</v>
      </c>
      <c r="E167" s="181" t="s">
        <v>1530</v>
      </c>
      <c r="F167" s="182" t="s">
        <v>1531</v>
      </c>
      <c r="G167" s="183" t="s">
        <v>153</v>
      </c>
      <c r="H167" s="184">
        <v>19.5</v>
      </c>
      <c r="I167" s="185"/>
      <c r="J167" s="186">
        <f>ROUND(I167*H167,2)</f>
        <v>0</v>
      </c>
      <c r="K167" s="182" t="s">
        <v>154</v>
      </c>
      <c r="L167" s="39"/>
      <c r="M167" s="187" t="s">
        <v>1</v>
      </c>
      <c r="N167" s="188" t="s">
        <v>43</v>
      </c>
      <c r="O167" s="77"/>
      <c r="P167" s="189">
        <f>O167*H167</f>
        <v>0</v>
      </c>
      <c r="Q167" s="189">
        <v>0</v>
      </c>
      <c r="R167" s="189">
        <f>Q167*H167</f>
        <v>0</v>
      </c>
      <c r="S167" s="189">
        <v>0.35499999999999998</v>
      </c>
      <c r="T167" s="190">
        <f>S167*H167</f>
        <v>6.9224999999999994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1" t="s">
        <v>155</v>
      </c>
      <c r="AT167" s="191" t="s">
        <v>150</v>
      </c>
      <c r="AU167" s="191" t="s">
        <v>87</v>
      </c>
      <c r="AY167" s="19" t="s">
        <v>148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85</v>
      </c>
      <c r="BK167" s="192">
        <f>ROUND(I167*H167,2)</f>
        <v>0</v>
      </c>
      <c r="BL167" s="19" t="s">
        <v>155</v>
      </c>
      <c r="BM167" s="191" t="s">
        <v>1532</v>
      </c>
    </row>
    <row r="168" s="2" customFormat="1">
      <c r="A168" s="38"/>
      <c r="B168" s="39"/>
      <c r="C168" s="38"/>
      <c r="D168" s="193" t="s">
        <v>157</v>
      </c>
      <c r="E168" s="38"/>
      <c r="F168" s="194" t="s">
        <v>1533</v>
      </c>
      <c r="G168" s="38"/>
      <c r="H168" s="38"/>
      <c r="I168" s="195"/>
      <c r="J168" s="38"/>
      <c r="K168" s="38"/>
      <c r="L168" s="39"/>
      <c r="M168" s="196"/>
      <c r="N168" s="197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157</v>
      </c>
      <c r="AU168" s="19" t="s">
        <v>87</v>
      </c>
    </row>
    <row r="169" s="13" customFormat="1">
      <c r="A169" s="13"/>
      <c r="B169" s="198"/>
      <c r="C169" s="13"/>
      <c r="D169" s="199" t="s">
        <v>159</v>
      </c>
      <c r="E169" s="200" t="s">
        <v>1</v>
      </c>
      <c r="F169" s="201" t="s">
        <v>1534</v>
      </c>
      <c r="G169" s="13"/>
      <c r="H169" s="202">
        <v>9.75</v>
      </c>
      <c r="I169" s="203"/>
      <c r="J169" s="13"/>
      <c r="K169" s="13"/>
      <c r="L169" s="198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159</v>
      </c>
      <c r="AU169" s="200" t="s">
        <v>87</v>
      </c>
      <c r="AV169" s="13" t="s">
        <v>87</v>
      </c>
      <c r="AW169" s="13" t="s">
        <v>33</v>
      </c>
      <c r="AX169" s="13" t="s">
        <v>78</v>
      </c>
      <c r="AY169" s="200" t="s">
        <v>148</v>
      </c>
    </row>
    <row r="170" s="13" customFormat="1">
      <c r="A170" s="13"/>
      <c r="B170" s="198"/>
      <c r="C170" s="13"/>
      <c r="D170" s="199" t="s">
        <v>159</v>
      </c>
      <c r="E170" s="200" t="s">
        <v>1</v>
      </c>
      <c r="F170" s="201" t="s">
        <v>1535</v>
      </c>
      <c r="G170" s="13"/>
      <c r="H170" s="202">
        <v>9.75</v>
      </c>
      <c r="I170" s="203"/>
      <c r="J170" s="13"/>
      <c r="K170" s="13"/>
      <c r="L170" s="198"/>
      <c r="M170" s="204"/>
      <c r="N170" s="205"/>
      <c r="O170" s="205"/>
      <c r="P170" s="205"/>
      <c r="Q170" s="205"/>
      <c r="R170" s="205"/>
      <c r="S170" s="205"/>
      <c r="T170" s="20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00" t="s">
        <v>159</v>
      </c>
      <c r="AU170" s="200" t="s">
        <v>87</v>
      </c>
      <c r="AV170" s="13" t="s">
        <v>87</v>
      </c>
      <c r="AW170" s="13" t="s">
        <v>33</v>
      </c>
      <c r="AX170" s="13" t="s">
        <v>78</v>
      </c>
      <c r="AY170" s="200" t="s">
        <v>148</v>
      </c>
    </row>
    <row r="171" s="14" customFormat="1">
      <c r="A171" s="14"/>
      <c r="B171" s="207"/>
      <c r="C171" s="14"/>
      <c r="D171" s="199" t="s">
        <v>159</v>
      </c>
      <c r="E171" s="208" t="s">
        <v>1</v>
      </c>
      <c r="F171" s="209" t="s">
        <v>164</v>
      </c>
      <c r="G171" s="14"/>
      <c r="H171" s="210">
        <v>19.5</v>
      </c>
      <c r="I171" s="211"/>
      <c r="J171" s="14"/>
      <c r="K171" s="14"/>
      <c r="L171" s="207"/>
      <c r="M171" s="212"/>
      <c r="N171" s="213"/>
      <c r="O171" s="213"/>
      <c r="P171" s="213"/>
      <c r="Q171" s="213"/>
      <c r="R171" s="213"/>
      <c r="S171" s="213"/>
      <c r="T171" s="2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08" t="s">
        <v>159</v>
      </c>
      <c r="AU171" s="208" t="s">
        <v>87</v>
      </c>
      <c r="AV171" s="14" t="s">
        <v>155</v>
      </c>
      <c r="AW171" s="14" t="s">
        <v>33</v>
      </c>
      <c r="AX171" s="14" t="s">
        <v>85</v>
      </c>
      <c r="AY171" s="208" t="s">
        <v>148</v>
      </c>
    </row>
    <row r="172" s="2" customFormat="1" ht="24.15" customHeight="1">
      <c r="A172" s="38"/>
      <c r="B172" s="179"/>
      <c r="C172" s="180" t="s">
        <v>180</v>
      </c>
      <c r="D172" s="180" t="s">
        <v>150</v>
      </c>
      <c r="E172" s="181" t="s">
        <v>170</v>
      </c>
      <c r="F172" s="182" t="s">
        <v>171</v>
      </c>
      <c r="G172" s="183" t="s">
        <v>172</v>
      </c>
      <c r="H172" s="184">
        <v>160</v>
      </c>
      <c r="I172" s="185"/>
      <c r="J172" s="186">
        <f>ROUND(I172*H172,2)</f>
        <v>0</v>
      </c>
      <c r="K172" s="182" t="s">
        <v>154</v>
      </c>
      <c r="L172" s="39"/>
      <c r="M172" s="187" t="s">
        <v>1</v>
      </c>
      <c r="N172" s="188" t="s">
        <v>43</v>
      </c>
      <c r="O172" s="77"/>
      <c r="P172" s="189">
        <f>O172*H172</f>
        <v>0</v>
      </c>
      <c r="Q172" s="189">
        <v>3.0000000000000001E-05</v>
      </c>
      <c r="R172" s="189">
        <f>Q172*H172</f>
        <v>0.0048000000000000004</v>
      </c>
      <c r="S172" s="189">
        <v>0</v>
      </c>
      <c r="T172" s="190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1" t="s">
        <v>155</v>
      </c>
      <c r="AT172" s="191" t="s">
        <v>150</v>
      </c>
      <c r="AU172" s="191" t="s">
        <v>87</v>
      </c>
      <c r="AY172" s="19" t="s">
        <v>148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9" t="s">
        <v>85</v>
      </c>
      <c r="BK172" s="192">
        <f>ROUND(I172*H172,2)</f>
        <v>0</v>
      </c>
      <c r="BL172" s="19" t="s">
        <v>155</v>
      </c>
      <c r="BM172" s="191" t="s">
        <v>1536</v>
      </c>
    </row>
    <row r="173" s="2" customFormat="1">
      <c r="A173" s="38"/>
      <c r="B173" s="39"/>
      <c r="C173" s="38"/>
      <c r="D173" s="193" t="s">
        <v>157</v>
      </c>
      <c r="E173" s="38"/>
      <c r="F173" s="194" t="s">
        <v>174</v>
      </c>
      <c r="G173" s="38"/>
      <c r="H173" s="38"/>
      <c r="I173" s="195"/>
      <c r="J173" s="38"/>
      <c r="K173" s="38"/>
      <c r="L173" s="39"/>
      <c r="M173" s="196"/>
      <c r="N173" s="197"/>
      <c r="O173" s="77"/>
      <c r="P173" s="77"/>
      <c r="Q173" s="77"/>
      <c r="R173" s="77"/>
      <c r="S173" s="77"/>
      <c r="T173" s="7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9" t="s">
        <v>157</v>
      </c>
      <c r="AU173" s="19" t="s">
        <v>87</v>
      </c>
    </row>
    <row r="174" s="2" customFormat="1" ht="24.15" customHeight="1">
      <c r="A174" s="38"/>
      <c r="B174" s="179"/>
      <c r="C174" s="180" t="s">
        <v>189</v>
      </c>
      <c r="D174" s="180" t="s">
        <v>150</v>
      </c>
      <c r="E174" s="181" t="s">
        <v>175</v>
      </c>
      <c r="F174" s="182" t="s">
        <v>176</v>
      </c>
      <c r="G174" s="183" t="s">
        <v>177</v>
      </c>
      <c r="H174" s="184">
        <v>20</v>
      </c>
      <c r="I174" s="185"/>
      <c r="J174" s="186">
        <f>ROUND(I174*H174,2)</f>
        <v>0</v>
      </c>
      <c r="K174" s="182" t="s">
        <v>154</v>
      </c>
      <c r="L174" s="39"/>
      <c r="M174" s="187" t="s">
        <v>1</v>
      </c>
      <c r="N174" s="188" t="s">
        <v>43</v>
      </c>
      <c r="O174" s="77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1" t="s">
        <v>155</v>
      </c>
      <c r="AT174" s="191" t="s">
        <v>150</v>
      </c>
      <c r="AU174" s="191" t="s">
        <v>87</v>
      </c>
      <c r="AY174" s="19" t="s">
        <v>148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85</v>
      </c>
      <c r="BK174" s="192">
        <f>ROUND(I174*H174,2)</f>
        <v>0</v>
      </c>
      <c r="BL174" s="19" t="s">
        <v>155</v>
      </c>
      <c r="BM174" s="191" t="s">
        <v>1537</v>
      </c>
    </row>
    <row r="175" s="2" customFormat="1">
      <c r="A175" s="38"/>
      <c r="B175" s="39"/>
      <c r="C175" s="38"/>
      <c r="D175" s="193" t="s">
        <v>157</v>
      </c>
      <c r="E175" s="38"/>
      <c r="F175" s="194" t="s">
        <v>179</v>
      </c>
      <c r="G175" s="38"/>
      <c r="H175" s="38"/>
      <c r="I175" s="195"/>
      <c r="J175" s="38"/>
      <c r="K175" s="38"/>
      <c r="L175" s="39"/>
      <c r="M175" s="196"/>
      <c r="N175" s="197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157</v>
      </c>
      <c r="AU175" s="19" t="s">
        <v>87</v>
      </c>
    </row>
    <row r="176" s="2" customFormat="1" ht="16.5" customHeight="1">
      <c r="A176" s="38"/>
      <c r="B176" s="179"/>
      <c r="C176" s="180" t="s">
        <v>194</v>
      </c>
      <c r="D176" s="180" t="s">
        <v>150</v>
      </c>
      <c r="E176" s="181" t="s">
        <v>1538</v>
      </c>
      <c r="F176" s="182" t="s">
        <v>1539</v>
      </c>
      <c r="G176" s="183" t="s">
        <v>183</v>
      </c>
      <c r="H176" s="184">
        <v>32</v>
      </c>
      <c r="I176" s="185"/>
      <c r="J176" s="186">
        <f>ROUND(I176*H176,2)</f>
        <v>0</v>
      </c>
      <c r="K176" s="182" t="s">
        <v>154</v>
      </c>
      <c r="L176" s="39"/>
      <c r="M176" s="187" t="s">
        <v>1</v>
      </c>
      <c r="N176" s="188" t="s">
        <v>43</v>
      </c>
      <c r="O176" s="77"/>
      <c r="P176" s="189">
        <f>O176*H176</f>
        <v>0</v>
      </c>
      <c r="Q176" s="189">
        <v>0.036900000000000002</v>
      </c>
      <c r="R176" s="189">
        <f>Q176*H176</f>
        <v>1.1808000000000001</v>
      </c>
      <c r="S176" s="189">
        <v>0</v>
      </c>
      <c r="T176" s="190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1" t="s">
        <v>155</v>
      </c>
      <c r="AT176" s="191" t="s">
        <v>150</v>
      </c>
      <c r="AU176" s="191" t="s">
        <v>87</v>
      </c>
      <c r="AY176" s="19" t="s">
        <v>148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85</v>
      </c>
      <c r="BK176" s="192">
        <f>ROUND(I176*H176,2)</f>
        <v>0</v>
      </c>
      <c r="BL176" s="19" t="s">
        <v>155</v>
      </c>
      <c r="BM176" s="191" t="s">
        <v>1540</v>
      </c>
    </row>
    <row r="177" s="2" customFormat="1">
      <c r="A177" s="38"/>
      <c r="B177" s="39"/>
      <c r="C177" s="38"/>
      <c r="D177" s="193" t="s">
        <v>157</v>
      </c>
      <c r="E177" s="38"/>
      <c r="F177" s="194" t="s">
        <v>1541</v>
      </c>
      <c r="G177" s="38"/>
      <c r="H177" s="38"/>
      <c r="I177" s="195"/>
      <c r="J177" s="38"/>
      <c r="K177" s="38"/>
      <c r="L177" s="39"/>
      <c r="M177" s="196"/>
      <c r="N177" s="197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157</v>
      </c>
      <c r="AU177" s="19" t="s">
        <v>87</v>
      </c>
    </row>
    <row r="178" s="13" customFormat="1">
      <c r="A178" s="13"/>
      <c r="B178" s="198"/>
      <c r="C178" s="13"/>
      <c r="D178" s="199" t="s">
        <v>159</v>
      </c>
      <c r="E178" s="200" t="s">
        <v>1</v>
      </c>
      <c r="F178" s="201" t="s">
        <v>1542</v>
      </c>
      <c r="G178" s="13"/>
      <c r="H178" s="202">
        <v>8</v>
      </c>
      <c r="I178" s="203"/>
      <c r="J178" s="13"/>
      <c r="K178" s="13"/>
      <c r="L178" s="198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159</v>
      </c>
      <c r="AU178" s="200" t="s">
        <v>87</v>
      </c>
      <c r="AV178" s="13" t="s">
        <v>87</v>
      </c>
      <c r="AW178" s="13" t="s">
        <v>33</v>
      </c>
      <c r="AX178" s="13" t="s">
        <v>78</v>
      </c>
      <c r="AY178" s="200" t="s">
        <v>148</v>
      </c>
    </row>
    <row r="179" s="13" customFormat="1">
      <c r="A179" s="13"/>
      <c r="B179" s="198"/>
      <c r="C179" s="13"/>
      <c r="D179" s="199" t="s">
        <v>159</v>
      </c>
      <c r="E179" s="200" t="s">
        <v>1</v>
      </c>
      <c r="F179" s="201" t="s">
        <v>1543</v>
      </c>
      <c r="G179" s="13"/>
      <c r="H179" s="202">
        <v>9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159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159</v>
      </c>
      <c r="E180" s="200" t="s">
        <v>1</v>
      </c>
      <c r="F180" s="201" t="s">
        <v>1544</v>
      </c>
      <c r="G180" s="13"/>
      <c r="H180" s="202">
        <v>4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159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6" customFormat="1">
      <c r="A181" s="16"/>
      <c r="B181" s="241"/>
      <c r="C181" s="16"/>
      <c r="D181" s="199" t="s">
        <v>159</v>
      </c>
      <c r="E181" s="242" t="s">
        <v>1</v>
      </c>
      <c r="F181" s="243" t="s">
        <v>1545</v>
      </c>
      <c r="G181" s="16"/>
      <c r="H181" s="242" t="s">
        <v>1</v>
      </c>
      <c r="I181" s="244"/>
      <c r="J181" s="16"/>
      <c r="K181" s="16"/>
      <c r="L181" s="241"/>
      <c r="M181" s="245"/>
      <c r="N181" s="246"/>
      <c r="O181" s="246"/>
      <c r="P181" s="246"/>
      <c r="Q181" s="246"/>
      <c r="R181" s="246"/>
      <c r="S181" s="246"/>
      <c r="T181" s="247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T181" s="242" t="s">
        <v>159</v>
      </c>
      <c r="AU181" s="242" t="s">
        <v>87</v>
      </c>
      <c r="AV181" s="16" t="s">
        <v>85</v>
      </c>
      <c r="AW181" s="16" t="s">
        <v>33</v>
      </c>
      <c r="AX181" s="16" t="s">
        <v>78</v>
      </c>
      <c r="AY181" s="242" t="s">
        <v>148</v>
      </c>
    </row>
    <row r="182" s="13" customFormat="1">
      <c r="A182" s="13"/>
      <c r="B182" s="198"/>
      <c r="C182" s="13"/>
      <c r="D182" s="199" t="s">
        <v>159</v>
      </c>
      <c r="E182" s="200" t="s">
        <v>1</v>
      </c>
      <c r="F182" s="201" t="s">
        <v>1546</v>
      </c>
      <c r="G182" s="13"/>
      <c r="H182" s="202">
        <v>2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159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159</v>
      </c>
      <c r="E183" s="200" t="s">
        <v>1</v>
      </c>
      <c r="F183" s="201" t="s">
        <v>1547</v>
      </c>
      <c r="G183" s="13"/>
      <c r="H183" s="202">
        <v>6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159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3" customFormat="1">
      <c r="A184" s="13"/>
      <c r="B184" s="198"/>
      <c r="C184" s="13"/>
      <c r="D184" s="199" t="s">
        <v>159</v>
      </c>
      <c r="E184" s="200" t="s">
        <v>1</v>
      </c>
      <c r="F184" s="201" t="s">
        <v>1548</v>
      </c>
      <c r="G184" s="13"/>
      <c r="H184" s="202">
        <v>3</v>
      </c>
      <c r="I184" s="203"/>
      <c r="J184" s="13"/>
      <c r="K184" s="13"/>
      <c r="L184" s="198"/>
      <c r="M184" s="204"/>
      <c r="N184" s="205"/>
      <c r="O184" s="205"/>
      <c r="P184" s="205"/>
      <c r="Q184" s="205"/>
      <c r="R184" s="205"/>
      <c r="S184" s="205"/>
      <c r="T184" s="20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00" t="s">
        <v>159</v>
      </c>
      <c r="AU184" s="200" t="s">
        <v>87</v>
      </c>
      <c r="AV184" s="13" t="s">
        <v>87</v>
      </c>
      <c r="AW184" s="13" t="s">
        <v>33</v>
      </c>
      <c r="AX184" s="13" t="s">
        <v>78</v>
      </c>
      <c r="AY184" s="200" t="s">
        <v>148</v>
      </c>
    </row>
    <row r="185" s="16" customFormat="1">
      <c r="A185" s="16"/>
      <c r="B185" s="241"/>
      <c r="C185" s="16"/>
      <c r="D185" s="199" t="s">
        <v>159</v>
      </c>
      <c r="E185" s="242" t="s">
        <v>1</v>
      </c>
      <c r="F185" s="243" t="s">
        <v>1549</v>
      </c>
      <c r="G185" s="16"/>
      <c r="H185" s="242" t="s">
        <v>1</v>
      </c>
      <c r="I185" s="244"/>
      <c r="J185" s="16"/>
      <c r="K185" s="16"/>
      <c r="L185" s="241"/>
      <c r="M185" s="245"/>
      <c r="N185" s="246"/>
      <c r="O185" s="246"/>
      <c r="P185" s="246"/>
      <c r="Q185" s="246"/>
      <c r="R185" s="246"/>
      <c r="S185" s="246"/>
      <c r="T185" s="247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T185" s="242" t="s">
        <v>159</v>
      </c>
      <c r="AU185" s="242" t="s">
        <v>87</v>
      </c>
      <c r="AV185" s="16" t="s">
        <v>85</v>
      </c>
      <c r="AW185" s="16" t="s">
        <v>33</v>
      </c>
      <c r="AX185" s="16" t="s">
        <v>78</v>
      </c>
      <c r="AY185" s="242" t="s">
        <v>148</v>
      </c>
    </row>
    <row r="186" s="14" customFormat="1">
      <c r="A186" s="14"/>
      <c r="B186" s="207"/>
      <c r="C186" s="14"/>
      <c r="D186" s="199" t="s">
        <v>159</v>
      </c>
      <c r="E186" s="208" t="s">
        <v>1</v>
      </c>
      <c r="F186" s="209" t="s">
        <v>164</v>
      </c>
      <c r="G186" s="14"/>
      <c r="H186" s="210">
        <v>32</v>
      </c>
      <c r="I186" s="211"/>
      <c r="J186" s="14"/>
      <c r="K186" s="14"/>
      <c r="L186" s="207"/>
      <c r="M186" s="212"/>
      <c r="N186" s="213"/>
      <c r="O186" s="213"/>
      <c r="P186" s="213"/>
      <c r="Q186" s="213"/>
      <c r="R186" s="213"/>
      <c r="S186" s="213"/>
      <c r="T186" s="2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08" t="s">
        <v>159</v>
      </c>
      <c r="AU186" s="208" t="s">
        <v>87</v>
      </c>
      <c r="AV186" s="14" t="s">
        <v>155</v>
      </c>
      <c r="AW186" s="14" t="s">
        <v>33</v>
      </c>
      <c r="AX186" s="14" t="s">
        <v>85</v>
      </c>
      <c r="AY186" s="208" t="s">
        <v>148</v>
      </c>
    </row>
    <row r="187" s="2" customFormat="1" ht="24.15" customHeight="1">
      <c r="A187" s="38"/>
      <c r="B187" s="179"/>
      <c r="C187" s="180" t="s">
        <v>199</v>
      </c>
      <c r="D187" s="180" t="s">
        <v>150</v>
      </c>
      <c r="E187" s="181" t="s">
        <v>1550</v>
      </c>
      <c r="F187" s="182" t="s">
        <v>1551</v>
      </c>
      <c r="G187" s="183" t="s">
        <v>183</v>
      </c>
      <c r="H187" s="184">
        <v>8</v>
      </c>
      <c r="I187" s="185"/>
      <c r="J187" s="186">
        <f>ROUND(I187*H187,2)</f>
        <v>0</v>
      </c>
      <c r="K187" s="182" t="s">
        <v>154</v>
      </c>
      <c r="L187" s="39"/>
      <c r="M187" s="187" t="s">
        <v>1</v>
      </c>
      <c r="N187" s="188" t="s">
        <v>43</v>
      </c>
      <c r="O187" s="77"/>
      <c r="P187" s="189">
        <f>O187*H187</f>
        <v>0</v>
      </c>
      <c r="Q187" s="189">
        <v>0.0086800000000000002</v>
      </c>
      <c r="R187" s="189">
        <f>Q187*H187</f>
        <v>0.069440000000000002</v>
      </c>
      <c r="S187" s="189">
        <v>0</v>
      </c>
      <c r="T187" s="190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1" t="s">
        <v>155</v>
      </c>
      <c r="AT187" s="191" t="s">
        <v>150</v>
      </c>
      <c r="AU187" s="191" t="s">
        <v>87</v>
      </c>
      <c r="AY187" s="19" t="s">
        <v>148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85</v>
      </c>
      <c r="BK187" s="192">
        <f>ROUND(I187*H187,2)</f>
        <v>0</v>
      </c>
      <c r="BL187" s="19" t="s">
        <v>155</v>
      </c>
      <c r="BM187" s="191" t="s">
        <v>1552</v>
      </c>
    </row>
    <row r="188" s="2" customFormat="1">
      <c r="A188" s="38"/>
      <c r="B188" s="39"/>
      <c r="C188" s="38"/>
      <c r="D188" s="193" t="s">
        <v>157</v>
      </c>
      <c r="E188" s="38"/>
      <c r="F188" s="194" t="s">
        <v>1553</v>
      </c>
      <c r="G188" s="38"/>
      <c r="H188" s="38"/>
      <c r="I188" s="195"/>
      <c r="J188" s="38"/>
      <c r="K188" s="38"/>
      <c r="L188" s="39"/>
      <c r="M188" s="196"/>
      <c r="N188" s="197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157</v>
      </c>
      <c r="AU188" s="19" t="s">
        <v>87</v>
      </c>
    </row>
    <row r="189" s="16" customFormat="1">
      <c r="A189" s="16"/>
      <c r="B189" s="241"/>
      <c r="C189" s="16"/>
      <c r="D189" s="199" t="s">
        <v>159</v>
      </c>
      <c r="E189" s="242" t="s">
        <v>1</v>
      </c>
      <c r="F189" s="243" t="s">
        <v>1554</v>
      </c>
      <c r="G189" s="16"/>
      <c r="H189" s="242" t="s">
        <v>1</v>
      </c>
      <c r="I189" s="244"/>
      <c r="J189" s="16"/>
      <c r="K189" s="16"/>
      <c r="L189" s="241"/>
      <c r="M189" s="245"/>
      <c r="N189" s="246"/>
      <c r="O189" s="246"/>
      <c r="P189" s="246"/>
      <c r="Q189" s="246"/>
      <c r="R189" s="246"/>
      <c r="S189" s="246"/>
      <c r="T189" s="247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T189" s="242" t="s">
        <v>159</v>
      </c>
      <c r="AU189" s="242" t="s">
        <v>87</v>
      </c>
      <c r="AV189" s="16" t="s">
        <v>85</v>
      </c>
      <c r="AW189" s="16" t="s">
        <v>33</v>
      </c>
      <c r="AX189" s="16" t="s">
        <v>78</v>
      </c>
      <c r="AY189" s="242" t="s">
        <v>148</v>
      </c>
    </row>
    <row r="190" s="13" customFormat="1">
      <c r="A190" s="13"/>
      <c r="B190" s="198"/>
      <c r="C190" s="13"/>
      <c r="D190" s="199" t="s">
        <v>159</v>
      </c>
      <c r="E190" s="200" t="s">
        <v>1</v>
      </c>
      <c r="F190" s="201" t="s">
        <v>1555</v>
      </c>
      <c r="G190" s="13"/>
      <c r="H190" s="202">
        <v>1</v>
      </c>
      <c r="I190" s="203"/>
      <c r="J190" s="13"/>
      <c r="K190" s="13"/>
      <c r="L190" s="198"/>
      <c r="M190" s="204"/>
      <c r="N190" s="205"/>
      <c r="O190" s="205"/>
      <c r="P190" s="205"/>
      <c r="Q190" s="205"/>
      <c r="R190" s="205"/>
      <c r="S190" s="205"/>
      <c r="T190" s="20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00" t="s">
        <v>159</v>
      </c>
      <c r="AU190" s="200" t="s">
        <v>87</v>
      </c>
      <c r="AV190" s="13" t="s">
        <v>87</v>
      </c>
      <c r="AW190" s="13" t="s">
        <v>33</v>
      </c>
      <c r="AX190" s="13" t="s">
        <v>78</v>
      </c>
      <c r="AY190" s="200" t="s">
        <v>148</v>
      </c>
    </row>
    <row r="191" s="13" customFormat="1">
      <c r="A191" s="13"/>
      <c r="B191" s="198"/>
      <c r="C191" s="13"/>
      <c r="D191" s="199" t="s">
        <v>159</v>
      </c>
      <c r="E191" s="200" t="s">
        <v>1</v>
      </c>
      <c r="F191" s="201" t="s">
        <v>1556</v>
      </c>
      <c r="G191" s="13"/>
      <c r="H191" s="202">
        <v>1</v>
      </c>
      <c r="I191" s="203"/>
      <c r="J191" s="13"/>
      <c r="K191" s="13"/>
      <c r="L191" s="198"/>
      <c r="M191" s="204"/>
      <c r="N191" s="205"/>
      <c r="O191" s="205"/>
      <c r="P191" s="205"/>
      <c r="Q191" s="205"/>
      <c r="R191" s="205"/>
      <c r="S191" s="205"/>
      <c r="T191" s="20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00" t="s">
        <v>159</v>
      </c>
      <c r="AU191" s="200" t="s">
        <v>87</v>
      </c>
      <c r="AV191" s="13" t="s">
        <v>87</v>
      </c>
      <c r="AW191" s="13" t="s">
        <v>33</v>
      </c>
      <c r="AX191" s="13" t="s">
        <v>78</v>
      </c>
      <c r="AY191" s="200" t="s">
        <v>148</v>
      </c>
    </row>
    <row r="192" s="13" customFormat="1">
      <c r="A192" s="13"/>
      <c r="B192" s="198"/>
      <c r="C192" s="13"/>
      <c r="D192" s="199" t="s">
        <v>159</v>
      </c>
      <c r="E192" s="200" t="s">
        <v>1</v>
      </c>
      <c r="F192" s="201" t="s">
        <v>1557</v>
      </c>
      <c r="G192" s="13"/>
      <c r="H192" s="202">
        <v>1</v>
      </c>
      <c r="I192" s="203"/>
      <c r="J192" s="13"/>
      <c r="K192" s="13"/>
      <c r="L192" s="198"/>
      <c r="M192" s="204"/>
      <c r="N192" s="205"/>
      <c r="O192" s="205"/>
      <c r="P192" s="205"/>
      <c r="Q192" s="205"/>
      <c r="R192" s="205"/>
      <c r="S192" s="205"/>
      <c r="T192" s="20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00" t="s">
        <v>159</v>
      </c>
      <c r="AU192" s="200" t="s">
        <v>87</v>
      </c>
      <c r="AV192" s="13" t="s">
        <v>87</v>
      </c>
      <c r="AW192" s="13" t="s">
        <v>33</v>
      </c>
      <c r="AX192" s="13" t="s">
        <v>78</v>
      </c>
      <c r="AY192" s="200" t="s">
        <v>148</v>
      </c>
    </row>
    <row r="193" s="13" customFormat="1">
      <c r="A193" s="13"/>
      <c r="B193" s="198"/>
      <c r="C193" s="13"/>
      <c r="D193" s="199" t="s">
        <v>159</v>
      </c>
      <c r="E193" s="200" t="s">
        <v>1</v>
      </c>
      <c r="F193" s="201" t="s">
        <v>1546</v>
      </c>
      <c r="G193" s="13"/>
      <c r="H193" s="202">
        <v>2</v>
      </c>
      <c r="I193" s="203"/>
      <c r="J193" s="13"/>
      <c r="K193" s="13"/>
      <c r="L193" s="198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159</v>
      </c>
      <c r="AU193" s="200" t="s">
        <v>87</v>
      </c>
      <c r="AV193" s="13" t="s">
        <v>87</v>
      </c>
      <c r="AW193" s="13" t="s">
        <v>33</v>
      </c>
      <c r="AX193" s="13" t="s">
        <v>78</v>
      </c>
      <c r="AY193" s="200" t="s">
        <v>148</v>
      </c>
    </row>
    <row r="194" s="13" customFormat="1">
      <c r="A194" s="13"/>
      <c r="B194" s="198"/>
      <c r="C194" s="13"/>
      <c r="D194" s="199" t="s">
        <v>159</v>
      </c>
      <c r="E194" s="200" t="s">
        <v>1</v>
      </c>
      <c r="F194" s="201" t="s">
        <v>1558</v>
      </c>
      <c r="G194" s="13"/>
      <c r="H194" s="202">
        <v>1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159</v>
      </c>
      <c r="AU194" s="200" t="s">
        <v>87</v>
      </c>
      <c r="AV194" s="13" t="s">
        <v>87</v>
      </c>
      <c r="AW194" s="13" t="s">
        <v>33</v>
      </c>
      <c r="AX194" s="13" t="s">
        <v>78</v>
      </c>
      <c r="AY194" s="200" t="s">
        <v>148</v>
      </c>
    </row>
    <row r="195" s="13" customFormat="1">
      <c r="A195" s="13"/>
      <c r="B195" s="198"/>
      <c r="C195" s="13"/>
      <c r="D195" s="199" t="s">
        <v>159</v>
      </c>
      <c r="E195" s="200" t="s">
        <v>1</v>
      </c>
      <c r="F195" s="201" t="s">
        <v>1559</v>
      </c>
      <c r="G195" s="13"/>
      <c r="H195" s="202">
        <v>2</v>
      </c>
      <c r="I195" s="203"/>
      <c r="J195" s="13"/>
      <c r="K195" s="13"/>
      <c r="L195" s="198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159</v>
      </c>
      <c r="AU195" s="200" t="s">
        <v>87</v>
      </c>
      <c r="AV195" s="13" t="s">
        <v>87</v>
      </c>
      <c r="AW195" s="13" t="s">
        <v>33</v>
      </c>
      <c r="AX195" s="13" t="s">
        <v>78</v>
      </c>
      <c r="AY195" s="200" t="s">
        <v>148</v>
      </c>
    </row>
    <row r="196" s="16" customFormat="1">
      <c r="A196" s="16"/>
      <c r="B196" s="241"/>
      <c r="C196" s="16"/>
      <c r="D196" s="199" t="s">
        <v>159</v>
      </c>
      <c r="E196" s="242" t="s">
        <v>1</v>
      </c>
      <c r="F196" s="243" t="s">
        <v>1549</v>
      </c>
      <c r="G196" s="16"/>
      <c r="H196" s="242" t="s">
        <v>1</v>
      </c>
      <c r="I196" s="244"/>
      <c r="J196" s="16"/>
      <c r="K196" s="16"/>
      <c r="L196" s="241"/>
      <c r="M196" s="245"/>
      <c r="N196" s="246"/>
      <c r="O196" s="246"/>
      <c r="P196" s="246"/>
      <c r="Q196" s="246"/>
      <c r="R196" s="246"/>
      <c r="S196" s="246"/>
      <c r="T196" s="247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T196" s="242" t="s">
        <v>159</v>
      </c>
      <c r="AU196" s="242" t="s">
        <v>87</v>
      </c>
      <c r="AV196" s="16" t="s">
        <v>85</v>
      </c>
      <c r="AW196" s="16" t="s">
        <v>33</v>
      </c>
      <c r="AX196" s="16" t="s">
        <v>78</v>
      </c>
      <c r="AY196" s="242" t="s">
        <v>148</v>
      </c>
    </row>
    <row r="197" s="14" customFormat="1">
      <c r="A197" s="14"/>
      <c r="B197" s="207"/>
      <c r="C197" s="14"/>
      <c r="D197" s="199" t="s">
        <v>159</v>
      </c>
      <c r="E197" s="208" t="s">
        <v>1</v>
      </c>
      <c r="F197" s="209" t="s">
        <v>164</v>
      </c>
      <c r="G197" s="14"/>
      <c r="H197" s="210">
        <v>8</v>
      </c>
      <c r="I197" s="211"/>
      <c r="J197" s="14"/>
      <c r="K197" s="14"/>
      <c r="L197" s="207"/>
      <c r="M197" s="212"/>
      <c r="N197" s="213"/>
      <c r="O197" s="213"/>
      <c r="P197" s="213"/>
      <c r="Q197" s="213"/>
      <c r="R197" s="213"/>
      <c r="S197" s="213"/>
      <c r="T197" s="2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08" t="s">
        <v>159</v>
      </c>
      <c r="AU197" s="208" t="s">
        <v>87</v>
      </c>
      <c r="AV197" s="14" t="s">
        <v>155</v>
      </c>
      <c r="AW197" s="14" t="s">
        <v>33</v>
      </c>
      <c r="AX197" s="14" t="s">
        <v>85</v>
      </c>
      <c r="AY197" s="208" t="s">
        <v>148</v>
      </c>
    </row>
    <row r="198" s="2" customFormat="1" ht="24.15" customHeight="1">
      <c r="A198" s="38"/>
      <c r="B198" s="179"/>
      <c r="C198" s="180" t="s">
        <v>204</v>
      </c>
      <c r="D198" s="180" t="s">
        <v>150</v>
      </c>
      <c r="E198" s="181" t="s">
        <v>1560</v>
      </c>
      <c r="F198" s="182" t="s">
        <v>1561</v>
      </c>
      <c r="G198" s="183" t="s">
        <v>183</v>
      </c>
      <c r="H198" s="184">
        <v>27</v>
      </c>
      <c r="I198" s="185"/>
      <c r="J198" s="186">
        <f>ROUND(I198*H198,2)</f>
        <v>0</v>
      </c>
      <c r="K198" s="182" t="s">
        <v>154</v>
      </c>
      <c r="L198" s="39"/>
      <c r="M198" s="187" t="s">
        <v>1</v>
      </c>
      <c r="N198" s="188" t="s">
        <v>43</v>
      </c>
      <c r="O198" s="77"/>
      <c r="P198" s="189">
        <f>O198*H198</f>
        <v>0</v>
      </c>
      <c r="Q198" s="189">
        <v>0.036900000000000002</v>
      </c>
      <c r="R198" s="189">
        <f>Q198*H198</f>
        <v>0.99630000000000007</v>
      </c>
      <c r="S198" s="189">
        <v>0</v>
      </c>
      <c r="T198" s="190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191" t="s">
        <v>155</v>
      </c>
      <c r="AT198" s="191" t="s">
        <v>150</v>
      </c>
      <c r="AU198" s="191" t="s">
        <v>87</v>
      </c>
      <c r="AY198" s="19" t="s">
        <v>148</v>
      </c>
      <c r="BE198" s="192">
        <f>IF(N198="základní",J198,0)</f>
        <v>0</v>
      </c>
      <c r="BF198" s="192">
        <f>IF(N198="snížená",J198,0)</f>
        <v>0</v>
      </c>
      <c r="BG198" s="192">
        <f>IF(N198="zákl. přenesená",J198,0)</f>
        <v>0</v>
      </c>
      <c r="BH198" s="192">
        <f>IF(N198="sníž. přenesená",J198,0)</f>
        <v>0</v>
      </c>
      <c r="BI198" s="192">
        <f>IF(N198="nulová",J198,0)</f>
        <v>0</v>
      </c>
      <c r="BJ198" s="19" t="s">
        <v>85</v>
      </c>
      <c r="BK198" s="192">
        <f>ROUND(I198*H198,2)</f>
        <v>0</v>
      </c>
      <c r="BL198" s="19" t="s">
        <v>155</v>
      </c>
      <c r="BM198" s="191" t="s">
        <v>1562</v>
      </c>
    </row>
    <row r="199" s="2" customFormat="1">
      <c r="A199" s="38"/>
      <c r="B199" s="39"/>
      <c r="C199" s="38"/>
      <c r="D199" s="193" t="s">
        <v>157</v>
      </c>
      <c r="E199" s="38"/>
      <c r="F199" s="194" t="s">
        <v>1563</v>
      </c>
      <c r="G199" s="38"/>
      <c r="H199" s="38"/>
      <c r="I199" s="195"/>
      <c r="J199" s="38"/>
      <c r="K199" s="38"/>
      <c r="L199" s="39"/>
      <c r="M199" s="196"/>
      <c r="N199" s="197"/>
      <c r="O199" s="77"/>
      <c r="P199" s="77"/>
      <c r="Q199" s="77"/>
      <c r="R199" s="77"/>
      <c r="S199" s="77"/>
      <c r="T199" s="7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9" t="s">
        <v>157</v>
      </c>
      <c r="AU199" s="19" t="s">
        <v>87</v>
      </c>
    </row>
    <row r="200" s="13" customFormat="1">
      <c r="A200" s="13"/>
      <c r="B200" s="198"/>
      <c r="C200" s="13"/>
      <c r="D200" s="199" t="s">
        <v>159</v>
      </c>
      <c r="E200" s="200" t="s">
        <v>1</v>
      </c>
      <c r="F200" s="201" t="s">
        <v>1564</v>
      </c>
      <c r="G200" s="13"/>
      <c r="H200" s="202">
        <v>4</v>
      </c>
      <c r="I200" s="203"/>
      <c r="J200" s="13"/>
      <c r="K200" s="13"/>
      <c r="L200" s="198"/>
      <c r="M200" s="204"/>
      <c r="N200" s="205"/>
      <c r="O200" s="205"/>
      <c r="P200" s="205"/>
      <c r="Q200" s="205"/>
      <c r="R200" s="205"/>
      <c r="S200" s="205"/>
      <c r="T200" s="20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00" t="s">
        <v>159</v>
      </c>
      <c r="AU200" s="200" t="s">
        <v>87</v>
      </c>
      <c r="AV200" s="13" t="s">
        <v>87</v>
      </c>
      <c r="AW200" s="13" t="s">
        <v>33</v>
      </c>
      <c r="AX200" s="13" t="s">
        <v>78</v>
      </c>
      <c r="AY200" s="200" t="s">
        <v>148</v>
      </c>
    </row>
    <row r="201" s="13" customFormat="1">
      <c r="A201" s="13"/>
      <c r="B201" s="198"/>
      <c r="C201" s="13"/>
      <c r="D201" s="199" t="s">
        <v>159</v>
      </c>
      <c r="E201" s="200" t="s">
        <v>1</v>
      </c>
      <c r="F201" s="201" t="s">
        <v>1565</v>
      </c>
      <c r="G201" s="13"/>
      <c r="H201" s="202">
        <v>13</v>
      </c>
      <c r="I201" s="203"/>
      <c r="J201" s="13"/>
      <c r="K201" s="13"/>
      <c r="L201" s="198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159</v>
      </c>
      <c r="AU201" s="200" t="s">
        <v>87</v>
      </c>
      <c r="AV201" s="13" t="s">
        <v>87</v>
      </c>
      <c r="AW201" s="13" t="s">
        <v>33</v>
      </c>
      <c r="AX201" s="13" t="s">
        <v>78</v>
      </c>
      <c r="AY201" s="200" t="s">
        <v>148</v>
      </c>
    </row>
    <row r="202" s="13" customFormat="1">
      <c r="A202" s="13"/>
      <c r="B202" s="198"/>
      <c r="C202" s="13"/>
      <c r="D202" s="199" t="s">
        <v>159</v>
      </c>
      <c r="E202" s="200" t="s">
        <v>1</v>
      </c>
      <c r="F202" s="201" t="s">
        <v>1556</v>
      </c>
      <c r="G202" s="13"/>
      <c r="H202" s="202">
        <v>1</v>
      </c>
      <c r="I202" s="203"/>
      <c r="J202" s="13"/>
      <c r="K202" s="13"/>
      <c r="L202" s="198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159</v>
      </c>
      <c r="AU202" s="200" t="s">
        <v>87</v>
      </c>
      <c r="AV202" s="13" t="s">
        <v>87</v>
      </c>
      <c r="AW202" s="13" t="s">
        <v>33</v>
      </c>
      <c r="AX202" s="13" t="s">
        <v>78</v>
      </c>
      <c r="AY202" s="200" t="s">
        <v>148</v>
      </c>
    </row>
    <row r="203" s="13" customFormat="1">
      <c r="A203" s="13"/>
      <c r="B203" s="198"/>
      <c r="C203" s="13"/>
      <c r="D203" s="199" t="s">
        <v>159</v>
      </c>
      <c r="E203" s="200" t="s">
        <v>1</v>
      </c>
      <c r="F203" s="201" t="s">
        <v>1566</v>
      </c>
      <c r="G203" s="13"/>
      <c r="H203" s="202">
        <v>3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159</v>
      </c>
      <c r="AU203" s="200" t="s">
        <v>87</v>
      </c>
      <c r="AV203" s="13" t="s">
        <v>87</v>
      </c>
      <c r="AW203" s="13" t="s">
        <v>33</v>
      </c>
      <c r="AX203" s="13" t="s">
        <v>78</v>
      </c>
      <c r="AY203" s="200" t="s">
        <v>148</v>
      </c>
    </row>
    <row r="204" s="13" customFormat="1">
      <c r="A204" s="13"/>
      <c r="B204" s="198"/>
      <c r="C204" s="13"/>
      <c r="D204" s="199" t="s">
        <v>159</v>
      </c>
      <c r="E204" s="200" t="s">
        <v>1</v>
      </c>
      <c r="F204" s="201" t="s">
        <v>1546</v>
      </c>
      <c r="G204" s="13"/>
      <c r="H204" s="202">
        <v>2</v>
      </c>
      <c r="I204" s="203"/>
      <c r="J204" s="13"/>
      <c r="K204" s="13"/>
      <c r="L204" s="198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159</v>
      </c>
      <c r="AU204" s="200" t="s">
        <v>87</v>
      </c>
      <c r="AV204" s="13" t="s">
        <v>87</v>
      </c>
      <c r="AW204" s="13" t="s">
        <v>33</v>
      </c>
      <c r="AX204" s="13" t="s">
        <v>78</v>
      </c>
      <c r="AY204" s="200" t="s">
        <v>148</v>
      </c>
    </row>
    <row r="205" s="13" customFormat="1">
      <c r="A205" s="13"/>
      <c r="B205" s="198"/>
      <c r="C205" s="13"/>
      <c r="D205" s="199" t="s">
        <v>159</v>
      </c>
      <c r="E205" s="200" t="s">
        <v>1</v>
      </c>
      <c r="F205" s="201" t="s">
        <v>1567</v>
      </c>
      <c r="G205" s="13"/>
      <c r="H205" s="202">
        <v>2</v>
      </c>
      <c r="I205" s="203"/>
      <c r="J205" s="13"/>
      <c r="K205" s="13"/>
      <c r="L205" s="198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159</v>
      </c>
      <c r="AU205" s="200" t="s">
        <v>87</v>
      </c>
      <c r="AV205" s="13" t="s">
        <v>87</v>
      </c>
      <c r="AW205" s="13" t="s">
        <v>33</v>
      </c>
      <c r="AX205" s="13" t="s">
        <v>78</v>
      </c>
      <c r="AY205" s="200" t="s">
        <v>148</v>
      </c>
    </row>
    <row r="206" s="13" customFormat="1">
      <c r="A206" s="13"/>
      <c r="B206" s="198"/>
      <c r="C206" s="13"/>
      <c r="D206" s="199" t="s">
        <v>159</v>
      </c>
      <c r="E206" s="200" t="s">
        <v>1</v>
      </c>
      <c r="F206" s="201" t="s">
        <v>1559</v>
      </c>
      <c r="G206" s="13"/>
      <c r="H206" s="202">
        <v>2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159</v>
      </c>
      <c r="AU206" s="200" t="s">
        <v>87</v>
      </c>
      <c r="AV206" s="13" t="s">
        <v>87</v>
      </c>
      <c r="AW206" s="13" t="s">
        <v>33</v>
      </c>
      <c r="AX206" s="13" t="s">
        <v>78</v>
      </c>
      <c r="AY206" s="200" t="s">
        <v>148</v>
      </c>
    </row>
    <row r="207" s="16" customFormat="1">
      <c r="A207" s="16"/>
      <c r="B207" s="241"/>
      <c r="C207" s="16"/>
      <c r="D207" s="199" t="s">
        <v>159</v>
      </c>
      <c r="E207" s="242" t="s">
        <v>1</v>
      </c>
      <c r="F207" s="243" t="s">
        <v>1549</v>
      </c>
      <c r="G207" s="16"/>
      <c r="H207" s="242" t="s">
        <v>1</v>
      </c>
      <c r="I207" s="244"/>
      <c r="J207" s="16"/>
      <c r="K207" s="16"/>
      <c r="L207" s="241"/>
      <c r="M207" s="245"/>
      <c r="N207" s="246"/>
      <c r="O207" s="246"/>
      <c r="P207" s="246"/>
      <c r="Q207" s="246"/>
      <c r="R207" s="246"/>
      <c r="S207" s="246"/>
      <c r="T207" s="247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T207" s="242" t="s">
        <v>159</v>
      </c>
      <c r="AU207" s="242" t="s">
        <v>87</v>
      </c>
      <c r="AV207" s="16" t="s">
        <v>85</v>
      </c>
      <c r="AW207" s="16" t="s">
        <v>33</v>
      </c>
      <c r="AX207" s="16" t="s">
        <v>78</v>
      </c>
      <c r="AY207" s="242" t="s">
        <v>148</v>
      </c>
    </row>
    <row r="208" s="14" customFormat="1">
      <c r="A208" s="14"/>
      <c r="B208" s="207"/>
      <c r="C208" s="14"/>
      <c r="D208" s="199" t="s">
        <v>159</v>
      </c>
      <c r="E208" s="208" t="s">
        <v>1</v>
      </c>
      <c r="F208" s="209" t="s">
        <v>164</v>
      </c>
      <c r="G208" s="14"/>
      <c r="H208" s="210">
        <v>27</v>
      </c>
      <c r="I208" s="211"/>
      <c r="J208" s="14"/>
      <c r="K208" s="14"/>
      <c r="L208" s="207"/>
      <c r="M208" s="212"/>
      <c r="N208" s="213"/>
      <c r="O208" s="213"/>
      <c r="P208" s="213"/>
      <c r="Q208" s="213"/>
      <c r="R208" s="213"/>
      <c r="S208" s="213"/>
      <c r="T208" s="2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08" t="s">
        <v>159</v>
      </c>
      <c r="AU208" s="208" t="s">
        <v>87</v>
      </c>
      <c r="AV208" s="14" t="s">
        <v>155</v>
      </c>
      <c r="AW208" s="14" t="s">
        <v>33</v>
      </c>
      <c r="AX208" s="14" t="s">
        <v>85</v>
      </c>
      <c r="AY208" s="208" t="s">
        <v>148</v>
      </c>
    </row>
    <row r="209" s="2" customFormat="1" ht="16.5" customHeight="1">
      <c r="A209" s="38"/>
      <c r="B209" s="179"/>
      <c r="C209" s="180" t="s">
        <v>212</v>
      </c>
      <c r="D209" s="180" t="s">
        <v>150</v>
      </c>
      <c r="E209" s="181" t="s">
        <v>181</v>
      </c>
      <c r="F209" s="182" t="s">
        <v>182</v>
      </c>
      <c r="G209" s="183" t="s">
        <v>183</v>
      </c>
      <c r="H209" s="184">
        <v>2490</v>
      </c>
      <c r="I209" s="185"/>
      <c r="J209" s="186">
        <f>ROUND(I209*H209,2)</f>
        <v>0</v>
      </c>
      <c r="K209" s="182" t="s">
        <v>154</v>
      </c>
      <c r="L209" s="39"/>
      <c r="M209" s="187" t="s">
        <v>1</v>
      </c>
      <c r="N209" s="188" t="s">
        <v>43</v>
      </c>
      <c r="O209" s="77"/>
      <c r="P209" s="189">
        <f>O209*H209</f>
        <v>0</v>
      </c>
      <c r="Q209" s="189">
        <v>0.00055999999999999995</v>
      </c>
      <c r="R209" s="189">
        <f>Q209*H209</f>
        <v>1.3943999999999999</v>
      </c>
      <c r="S209" s="189">
        <v>0</v>
      </c>
      <c r="T209" s="190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1" t="s">
        <v>155</v>
      </c>
      <c r="AT209" s="191" t="s">
        <v>150</v>
      </c>
      <c r="AU209" s="191" t="s">
        <v>87</v>
      </c>
      <c r="AY209" s="19" t="s">
        <v>148</v>
      </c>
      <c r="BE209" s="192">
        <f>IF(N209="základní",J209,0)</f>
        <v>0</v>
      </c>
      <c r="BF209" s="192">
        <f>IF(N209="snížená",J209,0)</f>
        <v>0</v>
      </c>
      <c r="BG209" s="192">
        <f>IF(N209="zákl. přenesená",J209,0)</f>
        <v>0</v>
      </c>
      <c r="BH209" s="192">
        <f>IF(N209="sníž. přenesená",J209,0)</f>
        <v>0</v>
      </c>
      <c r="BI209" s="192">
        <f>IF(N209="nulová",J209,0)</f>
        <v>0</v>
      </c>
      <c r="BJ209" s="19" t="s">
        <v>85</v>
      </c>
      <c r="BK209" s="192">
        <f>ROUND(I209*H209,2)</f>
        <v>0</v>
      </c>
      <c r="BL209" s="19" t="s">
        <v>155</v>
      </c>
      <c r="BM209" s="191" t="s">
        <v>1568</v>
      </c>
    </row>
    <row r="210" s="2" customFormat="1">
      <c r="A210" s="38"/>
      <c r="B210" s="39"/>
      <c r="C210" s="38"/>
      <c r="D210" s="193" t="s">
        <v>157</v>
      </c>
      <c r="E210" s="38"/>
      <c r="F210" s="194" t="s">
        <v>185</v>
      </c>
      <c r="G210" s="38"/>
      <c r="H210" s="38"/>
      <c r="I210" s="195"/>
      <c r="J210" s="38"/>
      <c r="K210" s="38"/>
      <c r="L210" s="39"/>
      <c r="M210" s="196"/>
      <c r="N210" s="197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157</v>
      </c>
      <c r="AU210" s="19" t="s">
        <v>87</v>
      </c>
    </row>
    <row r="211" s="13" customFormat="1">
      <c r="A211" s="13"/>
      <c r="B211" s="198"/>
      <c r="C211" s="13"/>
      <c r="D211" s="199" t="s">
        <v>159</v>
      </c>
      <c r="E211" s="200" t="s">
        <v>1</v>
      </c>
      <c r="F211" s="201" t="s">
        <v>1569</v>
      </c>
      <c r="G211" s="13"/>
      <c r="H211" s="202">
        <v>1344</v>
      </c>
      <c r="I211" s="203"/>
      <c r="J211" s="13"/>
      <c r="K211" s="13"/>
      <c r="L211" s="198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159</v>
      </c>
      <c r="AU211" s="200" t="s">
        <v>87</v>
      </c>
      <c r="AV211" s="13" t="s">
        <v>87</v>
      </c>
      <c r="AW211" s="13" t="s">
        <v>33</v>
      </c>
      <c r="AX211" s="13" t="s">
        <v>78</v>
      </c>
      <c r="AY211" s="200" t="s">
        <v>148</v>
      </c>
    </row>
    <row r="212" s="13" customFormat="1">
      <c r="A212" s="13"/>
      <c r="B212" s="198"/>
      <c r="C212" s="13"/>
      <c r="D212" s="199" t="s">
        <v>159</v>
      </c>
      <c r="E212" s="200" t="s">
        <v>1</v>
      </c>
      <c r="F212" s="201" t="s">
        <v>1570</v>
      </c>
      <c r="G212" s="13"/>
      <c r="H212" s="202">
        <v>16</v>
      </c>
      <c r="I212" s="203"/>
      <c r="J212" s="13"/>
      <c r="K212" s="13"/>
      <c r="L212" s="198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159</v>
      </c>
      <c r="AU212" s="200" t="s">
        <v>87</v>
      </c>
      <c r="AV212" s="13" t="s">
        <v>87</v>
      </c>
      <c r="AW212" s="13" t="s">
        <v>33</v>
      </c>
      <c r="AX212" s="13" t="s">
        <v>78</v>
      </c>
      <c r="AY212" s="200" t="s">
        <v>148</v>
      </c>
    </row>
    <row r="213" s="13" customFormat="1">
      <c r="A213" s="13"/>
      <c r="B213" s="198"/>
      <c r="C213" s="13"/>
      <c r="D213" s="199" t="s">
        <v>159</v>
      </c>
      <c r="E213" s="200" t="s">
        <v>1</v>
      </c>
      <c r="F213" s="201" t="s">
        <v>1571</v>
      </c>
      <c r="G213" s="13"/>
      <c r="H213" s="202">
        <v>6</v>
      </c>
      <c r="I213" s="203"/>
      <c r="J213" s="13"/>
      <c r="K213" s="13"/>
      <c r="L213" s="198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159</v>
      </c>
      <c r="AU213" s="200" t="s">
        <v>87</v>
      </c>
      <c r="AV213" s="13" t="s">
        <v>87</v>
      </c>
      <c r="AW213" s="13" t="s">
        <v>33</v>
      </c>
      <c r="AX213" s="13" t="s">
        <v>78</v>
      </c>
      <c r="AY213" s="200" t="s">
        <v>148</v>
      </c>
    </row>
    <row r="214" s="13" customFormat="1">
      <c r="A214" s="13"/>
      <c r="B214" s="198"/>
      <c r="C214" s="13"/>
      <c r="D214" s="199" t="s">
        <v>159</v>
      </c>
      <c r="E214" s="200" t="s">
        <v>1</v>
      </c>
      <c r="F214" s="201" t="s">
        <v>1572</v>
      </c>
      <c r="G214" s="13"/>
      <c r="H214" s="202">
        <v>480</v>
      </c>
      <c r="I214" s="203"/>
      <c r="J214" s="13"/>
      <c r="K214" s="13"/>
      <c r="L214" s="198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159</v>
      </c>
      <c r="AU214" s="200" t="s">
        <v>87</v>
      </c>
      <c r="AV214" s="13" t="s">
        <v>87</v>
      </c>
      <c r="AW214" s="13" t="s">
        <v>33</v>
      </c>
      <c r="AX214" s="13" t="s">
        <v>78</v>
      </c>
      <c r="AY214" s="200" t="s">
        <v>148</v>
      </c>
    </row>
    <row r="215" s="13" customFormat="1">
      <c r="A215" s="13"/>
      <c r="B215" s="198"/>
      <c r="C215" s="13"/>
      <c r="D215" s="199" t="s">
        <v>159</v>
      </c>
      <c r="E215" s="200" t="s">
        <v>1</v>
      </c>
      <c r="F215" s="201" t="s">
        <v>1573</v>
      </c>
      <c r="G215" s="13"/>
      <c r="H215" s="202">
        <v>100</v>
      </c>
      <c r="I215" s="203"/>
      <c r="J215" s="13"/>
      <c r="K215" s="13"/>
      <c r="L215" s="198"/>
      <c r="M215" s="204"/>
      <c r="N215" s="205"/>
      <c r="O215" s="205"/>
      <c r="P215" s="205"/>
      <c r="Q215" s="205"/>
      <c r="R215" s="205"/>
      <c r="S215" s="205"/>
      <c r="T215" s="206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00" t="s">
        <v>159</v>
      </c>
      <c r="AU215" s="200" t="s">
        <v>87</v>
      </c>
      <c r="AV215" s="13" t="s">
        <v>87</v>
      </c>
      <c r="AW215" s="13" t="s">
        <v>33</v>
      </c>
      <c r="AX215" s="13" t="s">
        <v>78</v>
      </c>
      <c r="AY215" s="200" t="s">
        <v>148</v>
      </c>
    </row>
    <row r="216" s="13" customFormat="1">
      <c r="A216" s="13"/>
      <c r="B216" s="198"/>
      <c r="C216" s="13"/>
      <c r="D216" s="199" t="s">
        <v>159</v>
      </c>
      <c r="E216" s="200" t="s">
        <v>1</v>
      </c>
      <c r="F216" s="201" t="s">
        <v>1574</v>
      </c>
      <c r="G216" s="13"/>
      <c r="H216" s="202">
        <v>76</v>
      </c>
      <c r="I216" s="203"/>
      <c r="J216" s="13"/>
      <c r="K216" s="13"/>
      <c r="L216" s="198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159</v>
      </c>
      <c r="AU216" s="200" t="s">
        <v>87</v>
      </c>
      <c r="AV216" s="13" t="s">
        <v>87</v>
      </c>
      <c r="AW216" s="13" t="s">
        <v>33</v>
      </c>
      <c r="AX216" s="13" t="s">
        <v>78</v>
      </c>
      <c r="AY216" s="200" t="s">
        <v>148</v>
      </c>
    </row>
    <row r="217" s="13" customFormat="1">
      <c r="A217" s="13"/>
      <c r="B217" s="198"/>
      <c r="C217" s="13"/>
      <c r="D217" s="199" t="s">
        <v>159</v>
      </c>
      <c r="E217" s="200" t="s">
        <v>1</v>
      </c>
      <c r="F217" s="201" t="s">
        <v>1575</v>
      </c>
      <c r="G217" s="13"/>
      <c r="H217" s="202">
        <v>92</v>
      </c>
      <c r="I217" s="203"/>
      <c r="J217" s="13"/>
      <c r="K217" s="13"/>
      <c r="L217" s="198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159</v>
      </c>
      <c r="AU217" s="200" t="s">
        <v>87</v>
      </c>
      <c r="AV217" s="13" t="s">
        <v>87</v>
      </c>
      <c r="AW217" s="13" t="s">
        <v>33</v>
      </c>
      <c r="AX217" s="13" t="s">
        <v>78</v>
      </c>
      <c r="AY217" s="200" t="s">
        <v>148</v>
      </c>
    </row>
    <row r="218" s="13" customFormat="1">
      <c r="A218" s="13"/>
      <c r="B218" s="198"/>
      <c r="C218" s="13"/>
      <c r="D218" s="199" t="s">
        <v>159</v>
      </c>
      <c r="E218" s="200" t="s">
        <v>1</v>
      </c>
      <c r="F218" s="201" t="s">
        <v>1576</v>
      </c>
      <c r="G218" s="13"/>
      <c r="H218" s="202">
        <v>210</v>
      </c>
      <c r="I218" s="203"/>
      <c r="J218" s="13"/>
      <c r="K218" s="13"/>
      <c r="L218" s="198"/>
      <c r="M218" s="204"/>
      <c r="N218" s="205"/>
      <c r="O218" s="205"/>
      <c r="P218" s="205"/>
      <c r="Q218" s="205"/>
      <c r="R218" s="205"/>
      <c r="S218" s="205"/>
      <c r="T218" s="206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00" t="s">
        <v>159</v>
      </c>
      <c r="AU218" s="200" t="s">
        <v>87</v>
      </c>
      <c r="AV218" s="13" t="s">
        <v>87</v>
      </c>
      <c r="AW218" s="13" t="s">
        <v>33</v>
      </c>
      <c r="AX218" s="13" t="s">
        <v>78</v>
      </c>
      <c r="AY218" s="200" t="s">
        <v>148</v>
      </c>
    </row>
    <row r="219" s="13" customFormat="1">
      <c r="A219" s="13"/>
      <c r="B219" s="198"/>
      <c r="C219" s="13"/>
      <c r="D219" s="199" t="s">
        <v>159</v>
      </c>
      <c r="E219" s="200" t="s">
        <v>1</v>
      </c>
      <c r="F219" s="201" t="s">
        <v>1577</v>
      </c>
      <c r="G219" s="13"/>
      <c r="H219" s="202">
        <v>16</v>
      </c>
      <c r="I219" s="203"/>
      <c r="J219" s="13"/>
      <c r="K219" s="13"/>
      <c r="L219" s="198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159</v>
      </c>
      <c r="AU219" s="200" t="s">
        <v>87</v>
      </c>
      <c r="AV219" s="13" t="s">
        <v>87</v>
      </c>
      <c r="AW219" s="13" t="s">
        <v>33</v>
      </c>
      <c r="AX219" s="13" t="s">
        <v>78</v>
      </c>
      <c r="AY219" s="200" t="s">
        <v>148</v>
      </c>
    </row>
    <row r="220" s="13" customFormat="1">
      <c r="A220" s="13"/>
      <c r="B220" s="198"/>
      <c r="C220" s="13"/>
      <c r="D220" s="199" t="s">
        <v>159</v>
      </c>
      <c r="E220" s="200" t="s">
        <v>1</v>
      </c>
      <c r="F220" s="201" t="s">
        <v>1578</v>
      </c>
      <c r="G220" s="13"/>
      <c r="H220" s="202">
        <v>6</v>
      </c>
      <c r="I220" s="203"/>
      <c r="J220" s="13"/>
      <c r="K220" s="13"/>
      <c r="L220" s="198"/>
      <c r="M220" s="204"/>
      <c r="N220" s="205"/>
      <c r="O220" s="205"/>
      <c r="P220" s="205"/>
      <c r="Q220" s="205"/>
      <c r="R220" s="205"/>
      <c r="S220" s="205"/>
      <c r="T220" s="20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00" t="s">
        <v>159</v>
      </c>
      <c r="AU220" s="200" t="s">
        <v>87</v>
      </c>
      <c r="AV220" s="13" t="s">
        <v>87</v>
      </c>
      <c r="AW220" s="13" t="s">
        <v>33</v>
      </c>
      <c r="AX220" s="13" t="s">
        <v>78</v>
      </c>
      <c r="AY220" s="200" t="s">
        <v>148</v>
      </c>
    </row>
    <row r="221" s="13" customFormat="1">
      <c r="A221" s="13"/>
      <c r="B221" s="198"/>
      <c r="C221" s="13"/>
      <c r="D221" s="199" t="s">
        <v>159</v>
      </c>
      <c r="E221" s="200" t="s">
        <v>1</v>
      </c>
      <c r="F221" s="201" t="s">
        <v>1579</v>
      </c>
      <c r="G221" s="13"/>
      <c r="H221" s="202">
        <v>105</v>
      </c>
      <c r="I221" s="203"/>
      <c r="J221" s="13"/>
      <c r="K221" s="13"/>
      <c r="L221" s="198"/>
      <c r="M221" s="204"/>
      <c r="N221" s="205"/>
      <c r="O221" s="205"/>
      <c r="P221" s="205"/>
      <c r="Q221" s="205"/>
      <c r="R221" s="205"/>
      <c r="S221" s="205"/>
      <c r="T221" s="20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00" t="s">
        <v>159</v>
      </c>
      <c r="AU221" s="200" t="s">
        <v>87</v>
      </c>
      <c r="AV221" s="13" t="s">
        <v>87</v>
      </c>
      <c r="AW221" s="13" t="s">
        <v>33</v>
      </c>
      <c r="AX221" s="13" t="s">
        <v>78</v>
      </c>
      <c r="AY221" s="200" t="s">
        <v>148</v>
      </c>
    </row>
    <row r="222" s="13" customFormat="1">
      <c r="A222" s="13"/>
      <c r="B222" s="198"/>
      <c r="C222" s="13"/>
      <c r="D222" s="199" t="s">
        <v>159</v>
      </c>
      <c r="E222" s="200" t="s">
        <v>1</v>
      </c>
      <c r="F222" s="201" t="s">
        <v>1580</v>
      </c>
      <c r="G222" s="13"/>
      <c r="H222" s="202">
        <v>39</v>
      </c>
      <c r="I222" s="203"/>
      <c r="J222" s="13"/>
      <c r="K222" s="13"/>
      <c r="L222" s="198"/>
      <c r="M222" s="204"/>
      <c r="N222" s="205"/>
      <c r="O222" s="205"/>
      <c r="P222" s="205"/>
      <c r="Q222" s="205"/>
      <c r="R222" s="205"/>
      <c r="S222" s="205"/>
      <c r="T222" s="20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00" t="s">
        <v>159</v>
      </c>
      <c r="AU222" s="200" t="s">
        <v>87</v>
      </c>
      <c r="AV222" s="13" t="s">
        <v>87</v>
      </c>
      <c r="AW222" s="13" t="s">
        <v>33</v>
      </c>
      <c r="AX222" s="13" t="s">
        <v>78</v>
      </c>
      <c r="AY222" s="200" t="s">
        <v>148</v>
      </c>
    </row>
    <row r="223" s="14" customFormat="1">
      <c r="A223" s="14"/>
      <c r="B223" s="207"/>
      <c r="C223" s="14"/>
      <c r="D223" s="199" t="s">
        <v>159</v>
      </c>
      <c r="E223" s="208" t="s">
        <v>1</v>
      </c>
      <c r="F223" s="209" t="s">
        <v>164</v>
      </c>
      <c r="G223" s="14"/>
      <c r="H223" s="210">
        <v>2490</v>
      </c>
      <c r="I223" s="211"/>
      <c r="J223" s="14"/>
      <c r="K223" s="14"/>
      <c r="L223" s="207"/>
      <c r="M223" s="212"/>
      <c r="N223" s="213"/>
      <c r="O223" s="213"/>
      <c r="P223" s="213"/>
      <c r="Q223" s="213"/>
      <c r="R223" s="213"/>
      <c r="S223" s="213"/>
      <c r="T223" s="2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08" t="s">
        <v>159</v>
      </c>
      <c r="AU223" s="208" t="s">
        <v>87</v>
      </c>
      <c r="AV223" s="14" t="s">
        <v>155</v>
      </c>
      <c r="AW223" s="14" t="s">
        <v>33</v>
      </c>
      <c r="AX223" s="14" t="s">
        <v>85</v>
      </c>
      <c r="AY223" s="208" t="s">
        <v>148</v>
      </c>
    </row>
    <row r="224" s="2" customFormat="1" ht="21.75" customHeight="1">
      <c r="A224" s="38"/>
      <c r="B224" s="179"/>
      <c r="C224" s="180" t="s">
        <v>225</v>
      </c>
      <c r="D224" s="180" t="s">
        <v>150</v>
      </c>
      <c r="E224" s="181" t="s">
        <v>190</v>
      </c>
      <c r="F224" s="182" t="s">
        <v>191</v>
      </c>
      <c r="G224" s="183" t="s">
        <v>183</v>
      </c>
      <c r="H224" s="184">
        <v>2490</v>
      </c>
      <c r="I224" s="185"/>
      <c r="J224" s="186">
        <f>ROUND(I224*H224,2)</f>
        <v>0</v>
      </c>
      <c r="K224" s="182" t="s">
        <v>154</v>
      </c>
      <c r="L224" s="39"/>
      <c r="M224" s="187" t="s">
        <v>1</v>
      </c>
      <c r="N224" s="188" t="s">
        <v>43</v>
      </c>
      <c r="O224" s="77"/>
      <c r="P224" s="189">
        <f>O224*H224</f>
        <v>0</v>
      </c>
      <c r="Q224" s="189">
        <v>0</v>
      </c>
      <c r="R224" s="189">
        <f>Q224*H224</f>
        <v>0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155</v>
      </c>
      <c r="AT224" s="191" t="s">
        <v>150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1581</v>
      </c>
    </row>
    <row r="225" s="2" customFormat="1">
      <c r="A225" s="38"/>
      <c r="B225" s="39"/>
      <c r="C225" s="38"/>
      <c r="D225" s="193" t="s">
        <v>157</v>
      </c>
      <c r="E225" s="38"/>
      <c r="F225" s="194" t="s">
        <v>193</v>
      </c>
      <c r="G225" s="38"/>
      <c r="H225" s="38"/>
      <c r="I225" s="195"/>
      <c r="J225" s="38"/>
      <c r="K225" s="38"/>
      <c r="L225" s="39"/>
      <c r="M225" s="196"/>
      <c r="N225" s="197"/>
      <c r="O225" s="77"/>
      <c r="P225" s="77"/>
      <c r="Q225" s="77"/>
      <c r="R225" s="77"/>
      <c r="S225" s="77"/>
      <c r="T225" s="7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9" t="s">
        <v>157</v>
      </c>
      <c r="AU225" s="19" t="s">
        <v>87</v>
      </c>
    </row>
    <row r="226" s="2" customFormat="1" ht="24.15" customHeight="1">
      <c r="A226" s="38"/>
      <c r="B226" s="179"/>
      <c r="C226" s="180" t="s">
        <v>8</v>
      </c>
      <c r="D226" s="180" t="s">
        <v>150</v>
      </c>
      <c r="E226" s="181" t="s">
        <v>195</v>
      </c>
      <c r="F226" s="182" t="s">
        <v>196</v>
      </c>
      <c r="G226" s="183" t="s">
        <v>183</v>
      </c>
      <c r="H226" s="184">
        <v>2490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6.0000000000000002E-05</v>
      </c>
      <c r="R226" s="189">
        <f>Q226*H226</f>
        <v>0.14940000000000001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1582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198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24.15" customHeight="1">
      <c r="A228" s="38"/>
      <c r="B228" s="179"/>
      <c r="C228" s="180" t="s">
        <v>234</v>
      </c>
      <c r="D228" s="180" t="s">
        <v>150</v>
      </c>
      <c r="E228" s="181" t="s">
        <v>200</v>
      </c>
      <c r="F228" s="182" t="s">
        <v>201</v>
      </c>
      <c r="G228" s="183" t="s">
        <v>183</v>
      </c>
      <c r="H228" s="184">
        <v>2490</v>
      </c>
      <c r="I228" s="185"/>
      <c r="J228" s="186">
        <f>ROUND(I228*H228,2)</f>
        <v>0</v>
      </c>
      <c r="K228" s="182" t="s">
        <v>154</v>
      </c>
      <c r="L228" s="39"/>
      <c r="M228" s="187" t="s">
        <v>1</v>
      </c>
      <c r="N228" s="188" t="s">
        <v>43</v>
      </c>
      <c r="O228" s="77"/>
      <c r="P228" s="189">
        <f>O228*H228</f>
        <v>0</v>
      </c>
      <c r="Q228" s="189">
        <v>0</v>
      </c>
      <c r="R228" s="189">
        <f>Q228*H228</f>
        <v>0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155</v>
      </c>
      <c r="AT228" s="191" t="s">
        <v>150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1583</v>
      </c>
    </row>
    <row r="229" s="2" customFormat="1">
      <c r="A229" s="38"/>
      <c r="B229" s="39"/>
      <c r="C229" s="38"/>
      <c r="D229" s="193" t="s">
        <v>157</v>
      </c>
      <c r="E229" s="38"/>
      <c r="F229" s="194" t="s">
        <v>203</v>
      </c>
      <c r="G229" s="38"/>
      <c r="H229" s="38"/>
      <c r="I229" s="195"/>
      <c r="J229" s="38"/>
      <c r="K229" s="38"/>
      <c r="L229" s="39"/>
      <c r="M229" s="196"/>
      <c r="N229" s="197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157</v>
      </c>
      <c r="AU229" s="19" t="s">
        <v>87</v>
      </c>
    </row>
    <row r="230" s="2" customFormat="1" ht="24.15" customHeight="1">
      <c r="A230" s="38"/>
      <c r="B230" s="179"/>
      <c r="C230" s="180" t="s">
        <v>241</v>
      </c>
      <c r="D230" s="180" t="s">
        <v>150</v>
      </c>
      <c r="E230" s="181" t="s">
        <v>205</v>
      </c>
      <c r="F230" s="182" t="s">
        <v>206</v>
      </c>
      <c r="G230" s="183" t="s">
        <v>153</v>
      </c>
      <c r="H230" s="184">
        <v>75.5</v>
      </c>
      <c r="I230" s="185"/>
      <c r="J230" s="186">
        <f>ROUND(I230*H230,2)</f>
        <v>0</v>
      </c>
      <c r="K230" s="182" t="s">
        <v>154</v>
      </c>
      <c r="L230" s="39"/>
      <c r="M230" s="187" t="s">
        <v>1</v>
      </c>
      <c r="N230" s="188" t="s">
        <v>43</v>
      </c>
      <c r="O230" s="77"/>
      <c r="P230" s="189">
        <f>O230*H230</f>
        <v>0</v>
      </c>
      <c r="Q230" s="189">
        <v>0</v>
      </c>
      <c r="R230" s="189">
        <f>Q230*H230</f>
        <v>0</v>
      </c>
      <c r="S230" s="189">
        <v>0</v>
      </c>
      <c r="T230" s="19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1" t="s">
        <v>155</v>
      </c>
      <c r="AT230" s="191" t="s">
        <v>150</v>
      </c>
      <c r="AU230" s="191" t="s">
        <v>87</v>
      </c>
      <c r="AY230" s="19" t="s">
        <v>148</v>
      </c>
      <c r="BE230" s="192">
        <f>IF(N230="základní",J230,0)</f>
        <v>0</v>
      </c>
      <c r="BF230" s="192">
        <f>IF(N230="snížená",J230,0)</f>
        <v>0</v>
      </c>
      <c r="BG230" s="192">
        <f>IF(N230="zákl. přenesená",J230,0)</f>
        <v>0</v>
      </c>
      <c r="BH230" s="192">
        <f>IF(N230="sníž. přenesená",J230,0)</f>
        <v>0</v>
      </c>
      <c r="BI230" s="192">
        <f>IF(N230="nulová",J230,0)</f>
        <v>0</v>
      </c>
      <c r="BJ230" s="19" t="s">
        <v>85</v>
      </c>
      <c r="BK230" s="192">
        <f>ROUND(I230*H230,2)</f>
        <v>0</v>
      </c>
      <c r="BL230" s="19" t="s">
        <v>155</v>
      </c>
      <c r="BM230" s="191" t="s">
        <v>1584</v>
      </c>
    </row>
    <row r="231" s="2" customFormat="1">
      <c r="A231" s="38"/>
      <c r="B231" s="39"/>
      <c r="C231" s="38"/>
      <c r="D231" s="193" t="s">
        <v>157</v>
      </c>
      <c r="E231" s="38"/>
      <c r="F231" s="194" t="s">
        <v>208</v>
      </c>
      <c r="G231" s="38"/>
      <c r="H231" s="38"/>
      <c r="I231" s="195"/>
      <c r="J231" s="38"/>
      <c r="K231" s="38"/>
      <c r="L231" s="39"/>
      <c r="M231" s="196"/>
      <c r="N231" s="197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157</v>
      </c>
      <c r="AU231" s="19" t="s">
        <v>87</v>
      </c>
    </row>
    <row r="232" s="13" customFormat="1">
      <c r="A232" s="13"/>
      <c r="B232" s="198"/>
      <c r="C232" s="13"/>
      <c r="D232" s="199" t="s">
        <v>159</v>
      </c>
      <c r="E232" s="200" t="s">
        <v>1</v>
      </c>
      <c r="F232" s="201" t="s">
        <v>1585</v>
      </c>
      <c r="G232" s="13"/>
      <c r="H232" s="202">
        <v>63.5</v>
      </c>
      <c r="I232" s="203"/>
      <c r="J232" s="13"/>
      <c r="K232" s="13"/>
      <c r="L232" s="198"/>
      <c r="M232" s="204"/>
      <c r="N232" s="205"/>
      <c r="O232" s="205"/>
      <c r="P232" s="205"/>
      <c r="Q232" s="205"/>
      <c r="R232" s="205"/>
      <c r="S232" s="205"/>
      <c r="T232" s="206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00" t="s">
        <v>159</v>
      </c>
      <c r="AU232" s="200" t="s">
        <v>87</v>
      </c>
      <c r="AV232" s="13" t="s">
        <v>87</v>
      </c>
      <c r="AW232" s="13" t="s">
        <v>33</v>
      </c>
      <c r="AX232" s="13" t="s">
        <v>78</v>
      </c>
      <c r="AY232" s="200" t="s">
        <v>148</v>
      </c>
    </row>
    <row r="233" s="13" customFormat="1">
      <c r="A233" s="13"/>
      <c r="B233" s="198"/>
      <c r="C233" s="13"/>
      <c r="D233" s="199" t="s">
        <v>159</v>
      </c>
      <c r="E233" s="200" t="s">
        <v>1</v>
      </c>
      <c r="F233" s="201" t="s">
        <v>1586</v>
      </c>
      <c r="G233" s="13"/>
      <c r="H233" s="202">
        <v>9.75</v>
      </c>
      <c r="I233" s="203"/>
      <c r="J233" s="13"/>
      <c r="K233" s="13"/>
      <c r="L233" s="198"/>
      <c r="M233" s="204"/>
      <c r="N233" s="205"/>
      <c r="O233" s="205"/>
      <c r="P233" s="205"/>
      <c r="Q233" s="205"/>
      <c r="R233" s="205"/>
      <c r="S233" s="205"/>
      <c r="T233" s="20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00" t="s">
        <v>159</v>
      </c>
      <c r="AU233" s="200" t="s">
        <v>87</v>
      </c>
      <c r="AV233" s="13" t="s">
        <v>87</v>
      </c>
      <c r="AW233" s="13" t="s">
        <v>33</v>
      </c>
      <c r="AX233" s="13" t="s">
        <v>78</v>
      </c>
      <c r="AY233" s="200" t="s">
        <v>148</v>
      </c>
    </row>
    <row r="234" s="13" customFormat="1">
      <c r="A234" s="13"/>
      <c r="B234" s="198"/>
      <c r="C234" s="13"/>
      <c r="D234" s="199" t="s">
        <v>159</v>
      </c>
      <c r="E234" s="200" t="s">
        <v>1</v>
      </c>
      <c r="F234" s="201" t="s">
        <v>1587</v>
      </c>
      <c r="G234" s="13"/>
      <c r="H234" s="202">
        <v>2.25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159</v>
      </c>
      <c r="AU234" s="200" t="s">
        <v>87</v>
      </c>
      <c r="AV234" s="13" t="s">
        <v>87</v>
      </c>
      <c r="AW234" s="13" t="s">
        <v>33</v>
      </c>
      <c r="AX234" s="13" t="s">
        <v>78</v>
      </c>
      <c r="AY234" s="200" t="s">
        <v>148</v>
      </c>
    </row>
    <row r="235" s="14" customFormat="1">
      <c r="A235" s="14"/>
      <c r="B235" s="207"/>
      <c r="C235" s="14"/>
      <c r="D235" s="199" t="s">
        <v>159</v>
      </c>
      <c r="E235" s="208" t="s">
        <v>1</v>
      </c>
      <c r="F235" s="209" t="s">
        <v>164</v>
      </c>
      <c r="G235" s="14"/>
      <c r="H235" s="210">
        <v>75.5</v>
      </c>
      <c r="I235" s="211"/>
      <c r="J235" s="14"/>
      <c r="K235" s="14"/>
      <c r="L235" s="207"/>
      <c r="M235" s="212"/>
      <c r="N235" s="213"/>
      <c r="O235" s="213"/>
      <c r="P235" s="213"/>
      <c r="Q235" s="213"/>
      <c r="R235" s="213"/>
      <c r="S235" s="213"/>
      <c r="T235" s="2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08" t="s">
        <v>159</v>
      </c>
      <c r="AU235" s="208" t="s">
        <v>87</v>
      </c>
      <c r="AV235" s="14" t="s">
        <v>155</v>
      </c>
      <c r="AW235" s="14" t="s">
        <v>33</v>
      </c>
      <c r="AX235" s="14" t="s">
        <v>85</v>
      </c>
      <c r="AY235" s="208" t="s">
        <v>148</v>
      </c>
    </row>
    <row r="236" s="2" customFormat="1" ht="24.15" customHeight="1">
      <c r="A236" s="38"/>
      <c r="B236" s="179"/>
      <c r="C236" s="180" t="s">
        <v>247</v>
      </c>
      <c r="D236" s="180" t="s">
        <v>150</v>
      </c>
      <c r="E236" s="181" t="s">
        <v>1588</v>
      </c>
      <c r="F236" s="182" t="s">
        <v>1589</v>
      </c>
      <c r="G236" s="183" t="s">
        <v>215</v>
      </c>
      <c r="H236" s="184">
        <v>45.451000000000001</v>
      </c>
      <c r="I236" s="185"/>
      <c r="J236" s="186">
        <f>ROUND(I236*H236,2)</f>
        <v>0</v>
      </c>
      <c r="K236" s="182" t="s">
        <v>154</v>
      </c>
      <c r="L236" s="39"/>
      <c r="M236" s="187" t="s">
        <v>1</v>
      </c>
      <c r="N236" s="188" t="s">
        <v>43</v>
      </c>
      <c r="O236" s="77"/>
      <c r="P236" s="189">
        <f>O236*H236</f>
        <v>0</v>
      </c>
      <c r="Q236" s="189">
        <v>0</v>
      </c>
      <c r="R236" s="189">
        <f>Q236*H236</f>
        <v>0</v>
      </c>
      <c r="S236" s="189">
        <v>0</v>
      </c>
      <c r="T236" s="19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1" t="s">
        <v>155</v>
      </c>
      <c r="AT236" s="191" t="s">
        <v>150</v>
      </c>
      <c r="AU236" s="191" t="s">
        <v>87</v>
      </c>
      <c r="AY236" s="19" t="s">
        <v>148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9" t="s">
        <v>85</v>
      </c>
      <c r="BK236" s="192">
        <f>ROUND(I236*H236,2)</f>
        <v>0</v>
      </c>
      <c r="BL236" s="19" t="s">
        <v>155</v>
      </c>
      <c r="BM236" s="191" t="s">
        <v>1590</v>
      </c>
    </row>
    <row r="237" s="2" customFormat="1">
      <c r="A237" s="38"/>
      <c r="B237" s="39"/>
      <c r="C237" s="38"/>
      <c r="D237" s="193" t="s">
        <v>157</v>
      </c>
      <c r="E237" s="38"/>
      <c r="F237" s="194" t="s">
        <v>1591</v>
      </c>
      <c r="G237" s="38"/>
      <c r="H237" s="38"/>
      <c r="I237" s="195"/>
      <c r="J237" s="38"/>
      <c r="K237" s="38"/>
      <c r="L237" s="39"/>
      <c r="M237" s="196"/>
      <c r="N237" s="197"/>
      <c r="O237" s="77"/>
      <c r="P237" s="77"/>
      <c r="Q237" s="77"/>
      <c r="R237" s="77"/>
      <c r="S237" s="77"/>
      <c r="T237" s="7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157</v>
      </c>
      <c r="AU237" s="19" t="s">
        <v>87</v>
      </c>
    </row>
    <row r="238" s="16" customFormat="1">
      <c r="A238" s="16"/>
      <c r="B238" s="241"/>
      <c r="C238" s="16"/>
      <c r="D238" s="199" t="s">
        <v>159</v>
      </c>
      <c r="E238" s="242" t="s">
        <v>1</v>
      </c>
      <c r="F238" s="243" t="s">
        <v>1592</v>
      </c>
      <c r="G238" s="16"/>
      <c r="H238" s="242" t="s">
        <v>1</v>
      </c>
      <c r="I238" s="244"/>
      <c r="J238" s="16"/>
      <c r="K238" s="16"/>
      <c r="L238" s="241"/>
      <c r="M238" s="245"/>
      <c r="N238" s="246"/>
      <c r="O238" s="246"/>
      <c r="P238" s="246"/>
      <c r="Q238" s="246"/>
      <c r="R238" s="246"/>
      <c r="S238" s="246"/>
      <c r="T238" s="247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42" t="s">
        <v>159</v>
      </c>
      <c r="AU238" s="242" t="s">
        <v>87</v>
      </c>
      <c r="AV238" s="16" t="s">
        <v>85</v>
      </c>
      <c r="AW238" s="16" t="s">
        <v>33</v>
      </c>
      <c r="AX238" s="16" t="s">
        <v>78</v>
      </c>
      <c r="AY238" s="242" t="s">
        <v>148</v>
      </c>
    </row>
    <row r="239" s="13" customFormat="1">
      <c r="A239" s="13"/>
      <c r="B239" s="198"/>
      <c r="C239" s="13"/>
      <c r="D239" s="199" t="s">
        <v>159</v>
      </c>
      <c r="E239" s="200" t="s">
        <v>1</v>
      </c>
      <c r="F239" s="201" t="s">
        <v>1593</v>
      </c>
      <c r="G239" s="13"/>
      <c r="H239" s="202">
        <v>21.937999999999999</v>
      </c>
      <c r="I239" s="203"/>
      <c r="J239" s="13"/>
      <c r="K239" s="13"/>
      <c r="L239" s="198"/>
      <c r="M239" s="204"/>
      <c r="N239" s="205"/>
      <c r="O239" s="205"/>
      <c r="P239" s="205"/>
      <c r="Q239" s="205"/>
      <c r="R239" s="205"/>
      <c r="S239" s="205"/>
      <c r="T239" s="20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00" t="s">
        <v>159</v>
      </c>
      <c r="AU239" s="200" t="s">
        <v>87</v>
      </c>
      <c r="AV239" s="13" t="s">
        <v>87</v>
      </c>
      <c r="AW239" s="13" t="s">
        <v>33</v>
      </c>
      <c r="AX239" s="13" t="s">
        <v>78</v>
      </c>
      <c r="AY239" s="200" t="s">
        <v>148</v>
      </c>
    </row>
    <row r="240" s="13" customFormat="1">
      <c r="A240" s="13"/>
      <c r="B240" s="198"/>
      <c r="C240" s="13"/>
      <c r="D240" s="199" t="s">
        <v>159</v>
      </c>
      <c r="E240" s="200" t="s">
        <v>1</v>
      </c>
      <c r="F240" s="201" t="s">
        <v>1594</v>
      </c>
      <c r="G240" s="13"/>
      <c r="H240" s="202">
        <v>5.5129999999999999</v>
      </c>
      <c r="I240" s="203"/>
      <c r="J240" s="13"/>
      <c r="K240" s="13"/>
      <c r="L240" s="198"/>
      <c r="M240" s="204"/>
      <c r="N240" s="205"/>
      <c r="O240" s="205"/>
      <c r="P240" s="205"/>
      <c r="Q240" s="205"/>
      <c r="R240" s="205"/>
      <c r="S240" s="205"/>
      <c r="T240" s="206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00" t="s">
        <v>159</v>
      </c>
      <c r="AU240" s="200" t="s">
        <v>87</v>
      </c>
      <c r="AV240" s="13" t="s">
        <v>87</v>
      </c>
      <c r="AW240" s="13" t="s">
        <v>33</v>
      </c>
      <c r="AX240" s="13" t="s">
        <v>78</v>
      </c>
      <c r="AY240" s="200" t="s">
        <v>148</v>
      </c>
    </row>
    <row r="241" s="16" customFormat="1">
      <c r="A241" s="16"/>
      <c r="B241" s="241"/>
      <c r="C241" s="16"/>
      <c r="D241" s="199" t="s">
        <v>159</v>
      </c>
      <c r="E241" s="242" t="s">
        <v>1</v>
      </c>
      <c r="F241" s="243" t="s">
        <v>1595</v>
      </c>
      <c r="G241" s="16"/>
      <c r="H241" s="242" t="s">
        <v>1</v>
      </c>
      <c r="I241" s="244"/>
      <c r="J241" s="16"/>
      <c r="K241" s="16"/>
      <c r="L241" s="241"/>
      <c r="M241" s="245"/>
      <c r="N241" s="246"/>
      <c r="O241" s="246"/>
      <c r="P241" s="246"/>
      <c r="Q241" s="246"/>
      <c r="R241" s="246"/>
      <c r="S241" s="246"/>
      <c r="T241" s="247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T241" s="242" t="s">
        <v>159</v>
      </c>
      <c r="AU241" s="242" t="s">
        <v>87</v>
      </c>
      <c r="AV241" s="16" t="s">
        <v>85</v>
      </c>
      <c r="AW241" s="16" t="s">
        <v>33</v>
      </c>
      <c r="AX241" s="16" t="s">
        <v>78</v>
      </c>
      <c r="AY241" s="242" t="s">
        <v>148</v>
      </c>
    </row>
    <row r="242" s="13" customFormat="1">
      <c r="A242" s="13"/>
      <c r="B242" s="198"/>
      <c r="C242" s="13"/>
      <c r="D242" s="199" t="s">
        <v>159</v>
      </c>
      <c r="E242" s="200" t="s">
        <v>1</v>
      </c>
      <c r="F242" s="201" t="s">
        <v>1596</v>
      </c>
      <c r="G242" s="13"/>
      <c r="H242" s="202">
        <v>14.625</v>
      </c>
      <c r="I242" s="203"/>
      <c r="J242" s="13"/>
      <c r="K242" s="13"/>
      <c r="L242" s="198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159</v>
      </c>
      <c r="AU242" s="200" t="s">
        <v>87</v>
      </c>
      <c r="AV242" s="13" t="s">
        <v>87</v>
      </c>
      <c r="AW242" s="13" t="s">
        <v>33</v>
      </c>
      <c r="AX242" s="13" t="s">
        <v>78</v>
      </c>
      <c r="AY242" s="200" t="s">
        <v>148</v>
      </c>
    </row>
    <row r="243" s="13" customFormat="1">
      <c r="A243" s="13"/>
      <c r="B243" s="198"/>
      <c r="C243" s="13"/>
      <c r="D243" s="199" t="s">
        <v>159</v>
      </c>
      <c r="E243" s="200" t="s">
        <v>1</v>
      </c>
      <c r="F243" s="201" t="s">
        <v>1597</v>
      </c>
      <c r="G243" s="13"/>
      <c r="H243" s="202">
        <v>3.375</v>
      </c>
      <c r="I243" s="203"/>
      <c r="J243" s="13"/>
      <c r="K243" s="13"/>
      <c r="L243" s="198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159</v>
      </c>
      <c r="AU243" s="200" t="s">
        <v>87</v>
      </c>
      <c r="AV243" s="13" t="s">
        <v>87</v>
      </c>
      <c r="AW243" s="13" t="s">
        <v>33</v>
      </c>
      <c r="AX243" s="13" t="s">
        <v>78</v>
      </c>
      <c r="AY243" s="200" t="s">
        <v>148</v>
      </c>
    </row>
    <row r="244" s="14" customFormat="1">
      <c r="A244" s="14"/>
      <c r="B244" s="207"/>
      <c r="C244" s="14"/>
      <c r="D244" s="199" t="s">
        <v>159</v>
      </c>
      <c r="E244" s="208" t="s">
        <v>1</v>
      </c>
      <c r="F244" s="209" t="s">
        <v>164</v>
      </c>
      <c r="G244" s="14"/>
      <c r="H244" s="210">
        <v>45.451000000000001</v>
      </c>
      <c r="I244" s="211"/>
      <c r="J244" s="14"/>
      <c r="K244" s="14"/>
      <c r="L244" s="207"/>
      <c r="M244" s="212"/>
      <c r="N244" s="213"/>
      <c r="O244" s="213"/>
      <c r="P244" s="213"/>
      <c r="Q244" s="213"/>
      <c r="R244" s="213"/>
      <c r="S244" s="213"/>
      <c r="T244" s="2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08" t="s">
        <v>159</v>
      </c>
      <c r="AU244" s="208" t="s">
        <v>87</v>
      </c>
      <c r="AV244" s="14" t="s">
        <v>155</v>
      </c>
      <c r="AW244" s="14" t="s">
        <v>33</v>
      </c>
      <c r="AX244" s="14" t="s">
        <v>85</v>
      </c>
      <c r="AY244" s="208" t="s">
        <v>148</v>
      </c>
    </row>
    <row r="245" s="2" customFormat="1" ht="33" customHeight="1">
      <c r="A245" s="38"/>
      <c r="B245" s="179"/>
      <c r="C245" s="180" t="s">
        <v>252</v>
      </c>
      <c r="D245" s="180" t="s">
        <v>150</v>
      </c>
      <c r="E245" s="181" t="s">
        <v>1598</v>
      </c>
      <c r="F245" s="182" t="s">
        <v>1599</v>
      </c>
      <c r="G245" s="183" t="s">
        <v>215</v>
      </c>
      <c r="H245" s="184">
        <v>2634.127</v>
      </c>
      <c r="I245" s="185"/>
      <c r="J245" s="186">
        <f>ROUND(I245*H245,2)</f>
        <v>0</v>
      </c>
      <c r="K245" s="182" t="s">
        <v>154</v>
      </c>
      <c r="L245" s="39"/>
      <c r="M245" s="187" t="s">
        <v>1</v>
      </c>
      <c r="N245" s="188" t="s">
        <v>43</v>
      </c>
      <c r="O245" s="77"/>
      <c r="P245" s="189">
        <f>O245*H245</f>
        <v>0</v>
      </c>
      <c r="Q245" s="189">
        <v>0</v>
      </c>
      <c r="R245" s="189">
        <f>Q245*H245</f>
        <v>0</v>
      </c>
      <c r="S245" s="189">
        <v>0</v>
      </c>
      <c r="T245" s="19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1" t="s">
        <v>155</v>
      </c>
      <c r="AT245" s="191" t="s">
        <v>150</v>
      </c>
      <c r="AU245" s="191" t="s">
        <v>87</v>
      </c>
      <c r="AY245" s="19" t="s">
        <v>148</v>
      </c>
      <c r="BE245" s="192">
        <f>IF(N245="základní",J245,0)</f>
        <v>0</v>
      </c>
      <c r="BF245" s="192">
        <f>IF(N245="snížená",J245,0)</f>
        <v>0</v>
      </c>
      <c r="BG245" s="192">
        <f>IF(N245="zákl. přenesená",J245,0)</f>
        <v>0</v>
      </c>
      <c r="BH245" s="192">
        <f>IF(N245="sníž. přenesená",J245,0)</f>
        <v>0</v>
      </c>
      <c r="BI245" s="192">
        <f>IF(N245="nulová",J245,0)</f>
        <v>0</v>
      </c>
      <c r="BJ245" s="19" t="s">
        <v>85</v>
      </c>
      <c r="BK245" s="192">
        <f>ROUND(I245*H245,2)</f>
        <v>0</v>
      </c>
      <c r="BL245" s="19" t="s">
        <v>155</v>
      </c>
      <c r="BM245" s="191" t="s">
        <v>1600</v>
      </c>
    </row>
    <row r="246" s="2" customFormat="1">
      <c r="A246" s="38"/>
      <c r="B246" s="39"/>
      <c r="C246" s="38"/>
      <c r="D246" s="193" t="s">
        <v>157</v>
      </c>
      <c r="E246" s="38"/>
      <c r="F246" s="194" t="s">
        <v>1601</v>
      </c>
      <c r="G246" s="38"/>
      <c r="H246" s="38"/>
      <c r="I246" s="195"/>
      <c r="J246" s="38"/>
      <c r="K246" s="38"/>
      <c r="L246" s="39"/>
      <c r="M246" s="196"/>
      <c r="N246" s="197"/>
      <c r="O246" s="77"/>
      <c r="P246" s="77"/>
      <c r="Q246" s="77"/>
      <c r="R246" s="77"/>
      <c r="S246" s="77"/>
      <c r="T246" s="7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9" t="s">
        <v>157</v>
      </c>
      <c r="AU246" s="19" t="s">
        <v>87</v>
      </c>
    </row>
    <row r="247" s="13" customFormat="1">
      <c r="A247" s="13"/>
      <c r="B247" s="198"/>
      <c r="C247" s="13"/>
      <c r="D247" s="199" t="s">
        <v>159</v>
      </c>
      <c r="E247" s="200" t="s">
        <v>1</v>
      </c>
      <c r="F247" s="201" t="s">
        <v>1602</v>
      </c>
      <c r="G247" s="13"/>
      <c r="H247" s="202">
        <v>1423.5139999999999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159</v>
      </c>
      <c r="AU247" s="200" t="s">
        <v>87</v>
      </c>
      <c r="AV247" s="13" t="s">
        <v>87</v>
      </c>
      <c r="AW247" s="13" t="s">
        <v>33</v>
      </c>
      <c r="AX247" s="13" t="s">
        <v>78</v>
      </c>
      <c r="AY247" s="200" t="s">
        <v>148</v>
      </c>
    </row>
    <row r="248" s="13" customFormat="1">
      <c r="A248" s="13"/>
      <c r="B248" s="198"/>
      <c r="C248" s="13"/>
      <c r="D248" s="199" t="s">
        <v>159</v>
      </c>
      <c r="E248" s="200" t="s">
        <v>1</v>
      </c>
      <c r="F248" s="201" t="s">
        <v>1603</v>
      </c>
      <c r="G248" s="13"/>
      <c r="H248" s="202">
        <v>33.908000000000001</v>
      </c>
      <c r="I248" s="203"/>
      <c r="J248" s="13"/>
      <c r="K248" s="13"/>
      <c r="L248" s="198"/>
      <c r="M248" s="204"/>
      <c r="N248" s="205"/>
      <c r="O248" s="205"/>
      <c r="P248" s="205"/>
      <c r="Q248" s="205"/>
      <c r="R248" s="205"/>
      <c r="S248" s="205"/>
      <c r="T248" s="206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00" t="s">
        <v>159</v>
      </c>
      <c r="AU248" s="200" t="s">
        <v>87</v>
      </c>
      <c r="AV248" s="13" t="s">
        <v>87</v>
      </c>
      <c r="AW248" s="13" t="s">
        <v>33</v>
      </c>
      <c r="AX248" s="13" t="s">
        <v>78</v>
      </c>
      <c r="AY248" s="200" t="s">
        <v>148</v>
      </c>
    </row>
    <row r="249" s="13" customFormat="1">
      <c r="A249" s="13"/>
      <c r="B249" s="198"/>
      <c r="C249" s="13"/>
      <c r="D249" s="199" t="s">
        <v>159</v>
      </c>
      <c r="E249" s="200" t="s">
        <v>1</v>
      </c>
      <c r="F249" s="201" t="s">
        <v>1604</v>
      </c>
      <c r="G249" s="13"/>
      <c r="H249" s="202">
        <v>516.60000000000002</v>
      </c>
      <c r="I249" s="203"/>
      <c r="J249" s="13"/>
      <c r="K249" s="13"/>
      <c r="L249" s="198"/>
      <c r="M249" s="204"/>
      <c r="N249" s="205"/>
      <c r="O249" s="205"/>
      <c r="P249" s="205"/>
      <c r="Q249" s="205"/>
      <c r="R249" s="205"/>
      <c r="S249" s="205"/>
      <c r="T249" s="206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00" t="s">
        <v>159</v>
      </c>
      <c r="AU249" s="200" t="s">
        <v>87</v>
      </c>
      <c r="AV249" s="13" t="s">
        <v>87</v>
      </c>
      <c r="AW249" s="13" t="s">
        <v>33</v>
      </c>
      <c r="AX249" s="13" t="s">
        <v>78</v>
      </c>
      <c r="AY249" s="200" t="s">
        <v>148</v>
      </c>
    </row>
    <row r="250" s="13" customFormat="1">
      <c r="A250" s="13"/>
      <c r="B250" s="198"/>
      <c r="C250" s="13"/>
      <c r="D250" s="199" t="s">
        <v>159</v>
      </c>
      <c r="E250" s="200" t="s">
        <v>1</v>
      </c>
      <c r="F250" s="201" t="s">
        <v>1605</v>
      </c>
      <c r="G250" s="13"/>
      <c r="H250" s="202">
        <v>109.72499999999999</v>
      </c>
      <c r="I250" s="203"/>
      <c r="J250" s="13"/>
      <c r="K250" s="13"/>
      <c r="L250" s="198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159</v>
      </c>
      <c r="AU250" s="200" t="s">
        <v>87</v>
      </c>
      <c r="AV250" s="13" t="s">
        <v>87</v>
      </c>
      <c r="AW250" s="13" t="s">
        <v>33</v>
      </c>
      <c r="AX250" s="13" t="s">
        <v>78</v>
      </c>
      <c r="AY250" s="200" t="s">
        <v>148</v>
      </c>
    </row>
    <row r="251" s="13" customFormat="1">
      <c r="A251" s="13"/>
      <c r="B251" s="198"/>
      <c r="C251" s="13"/>
      <c r="D251" s="199" t="s">
        <v>159</v>
      </c>
      <c r="E251" s="200" t="s">
        <v>1</v>
      </c>
      <c r="F251" s="201" t="s">
        <v>1606</v>
      </c>
      <c r="G251" s="13"/>
      <c r="H251" s="202">
        <v>82.319999999999993</v>
      </c>
      <c r="I251" s="203"/>
      <c r="J251" s="13"/>
      <c r="K251" s="13"/>
      <c r="L251" s="198"/>
      <c r="M251" s="204"/>
      <c r="N251" s="205"/>
      <c r="O251" s="205"/>
      <c r="P251" s="205"/>
      <c r="Q251" s="205"/>
      <c r="R251" s="205"/>
      <c r="S251" s="205"/>
      <c r="T251" s="20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00" t="s">
        <v>159</v>
      </c>
      <c r="AU251" s="200" t="s">
        <v>87</v>
      </c>
      <c r="AV251" s="13" t="s">
        <v>87</v>
      </c>
      <c r="AW251" s="13" t="s">
        <v>33</v>
      </c>
      <c r="AX251" s="13" t="s">
        <v>78</v>
      </c>
      <c r="AY251" s="200" t="s">
        <v>148</v>
      </c>
    </row>
    <row r="252" s="13" customFormat="1">
      <c r="A252" s="13"/>
      <c r="B252" s="198"/>
      <c r="C252" s="13"/>
      <c r="D252" s="199" t="s">
        <v>159</v>
      </c>
      <c r="E252" s="200" t="s">
        <v>1</v>
      </c>
      <c r="F252" s="201" t="s">
        <v>1607</v>
      </c>
      <c r="G252" s="13"/>
      <c r="H252" s="202">
        <v>101.535</v>
      </c>
      <c r="I252" s="203"/>
      <c r="J252" s="13"/>
      <c r="K252" s="13"/>
      <c r="L252" s="198"/>
      <c r="M252" s="204"/>
      <c r="N252" s="205"/>
      <c r="O252" s="205"/>
      <c r="P252" s="205"/>
      <c r="Q252" s="205"/>
      <c r="R252" s="205"/>
      <c r="S252" s="205"/>
      <c r="T252" s="20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00" t="s">
        <v>159</v>
      </c>
      <c r="AU252" s="200" t="s">
        <v>87</v>
      </c>
      <c r="AV252" s="13" t="s">
        <v>87</v>
      </c>
      <c r="AW252" s="13" t="s">
        <v>33</v>
      </c>
      <c r="AX252" s="13" t="s">
        <v>78</v>
      </c>
      <c r="AY252" s="200" t="s">
        <v>148</v>
      </c>
    </row>
    <row r="253" s="13" customFormat="1">
      <c r="A253" s="13"/>
      <c r="B253" s="198"/>
      <c r="C253" s="13"/>
      <c r="D253" s="199" t="s">
        <v>159</v>
      </c>
      <c r="E253" s="200" t="s">
        <v>1</v>
      </c>
      <c r="F253" s="201" t="s">
        <v>1608</v>
      </c>
      <c r="G253" s="13"/>
      <c r="H253" s="202">
        <v>199.27500000000001</v>
      </c>
      <c r="I253" s="203"/>
      <c r="J253" s="13"/>
      <c r="K253" s="13"/>
      <c r="L253" s="198"/>
      <c r="M253" s="204"/>
      <c r="N253" s="205"/>
      <c r="O253" s="205"/>
      <c r="P253" s="205"/>
      <c r="Q253" s="205"/>
      <c r="R253" s="205"/>
      <c r="S253" s="205"/>
      <c r="T253" s="20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00" t="s">
        <v>159</v>
      </c>
      <c r="AU253" s="200" t="s">
        <v>87</v>
      </c>
      <c r="AV253" s="13" t="s">
        <v>87</v>
      </c>
      <c r="AW253" s="13" t="s">
        <v>33</v>
      </c>
      <c r="AX253" s="13" t="s">
        <v>78</v>
      </c>
      <c r="AY253" s="200" t="s">
        <v>148</v>
      </c>
    </row>
    <row r="254" s="13" customFormat="1">
      <c r="A254" s="13"/>
      <c r="B254" s="198"/>
      <c r="C254" s="13"/>
      <c r="D254" s="199" t="s">
        <v>159</v>
      </c>
      <c r="E254" s="200" t="s">
        <v>1</v>
      </c>
      <c r="F254" s="201" t="s">
        <v>1609</v>
      </c>
      <c r="G254" s="13"/>
      <c r="H254" s="202">
        <v>130.53</v>
      </c>
      <c r="I254" s="203"/>
      <c r="J254" s="13"/>
      <c r="K254" s="13"/>
      <c r="L254" s="198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159</v>
      </c>
      <c r="AU254" s="200" t="s">
        <v>87</v>
      </c>
      <c r="AV254" s="13" t="s">
        <v>87</v>
      </c>
      <c r="AW254" s="13" t="s">
        <v>33</v>
      </c>
      <c r="AX254" s="13" t="s">
        <v>78</v>
      </c>
      <c r="AY254" s="200" t="s">
        <v>148</v>
      </c>
    </row>
    <row r="255" s="13" customFormat="1">
      <c r="A255" s="13"/>
      <c r="B255" s="198"/>
      <c r="C255" s="13"/>
      <c r="D255" s="199" t="s">
        <v>159</v>
      </c>
      <c r="E255" s="200" t="s">
        <v>1</v>
      </c>
      <c r="F255" s="201" t="s">
        <v>1610</v>
      </c>
      <c r="G255" s="13"/>
      <c r="H255" s="202">
        <v>36.719999999999999</v>
      </c>
      <c r="I255" s="203"/>
      <c r="J255" s="13"/>
      <c r="K255" s="13"/>
      <c r="L255" s="198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159</v>
      </c>
      <c r="AU255" s="200" t="s">
        <v>87</v>
      </c>
      <c r="AV255" s="13" t="s">
        <v>87</v>
      </c>
      <c r="AW255" s="13" t="s">
        <v>33</v>
      </c>
      <c r="AX255" s="13" t="s">
        <v>78</v>
      </c>
      <c r="AY255" s="200" t="s">
        <v>148</v>
      </c>
    </row>
    <row r="256" s="14" customFormat="1">
      <c r="A256" s="14"/>
      <c r="B256" s="207"/>
      <c r="C256" s="14"/>
      <c r="D256" s="199" t="s">
        <v>159</v>
      </c>
      <c r="E256" s="208" t="s">
        <v>1</v>
      </c>
      <c r="F256" s="209" t="s">
        <v>164</v>
      </c>
      <c r="G256" s="14"/>
      <c r="H256" s="210">
        <v>2634.127</v>
      </c>
      <c r="I256" s="211"/>
      <c r="J256" s="14"/>
      <c r="K256" s="14"/>
      <c r="L256" s="207"/>
      <c r="M256" s="212"/>
      <c r="N256" s="213"/>
      <c r="O256" s="213"/>
      <c r="P256" s="213"/>
      <c r="Q256" s="213"/>
      <c r="R256" s="213"/>
      <c r="S256" s="213"/>
      <c r="T256" s="2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08" t="s">
        <v>159</v>
      </c>
      <c r="AU256" s="208" t="s">
        <v>87</v>
      </c>
      <c r="AV256" s="14" t="s">
        <v>155</v>
      </c>
      <c r="AW256" s="14" t="s">
        <v>33</v>
      </c>
      <c r="AX256" s="14" t="s">
        <v>85</v>
      </c>
      <c r="AY256" s="208" t="s">
        <v>148</v>
      </c>
    </row>
    <row r="257" s="2" customFormat="1" ht="44.25" customHeight="1">
      <c r="A257" s="38"/>
      <c r="B257" s="179"/>
      <c r="C257" s="180" t="s">
        <v>257</v>
      </c>
      <c r="D257" s="180" t="s">
        <v>150</v>
      </c>
      <c r="E257" s="181" t="s">
        <v>1611</v>
      </c>
      <c r="F257" s="182" t="s">
        <v>1612</v>
      </c>
      <c r="G257" s="183" t="s">
        <v>183</v>
      </c>
      <c r="H257" s="184">
        <v>11.699999999999999</v>
      </c>
      <c r="I257" s="185"/>
      <c r="J257" s="186">
        <f>ROUND(I257*H257,2)</f>
        <v>0</v>
      </c>
      <c r="K257" s="182" t="s">
        <v>154</v>
      </c>
      <c r="L257" s="39"/>
      <c r="M257" s="187" t="s">
        <v>1</v>
      </c>
      <c r="N257" s="188" t="s">
        <v>43</v>
      </c>
      <c r="O257" s="77"/>
      <c r="P257" s="189">
        <f>O257*H257</f>
        <v>0</v>
      </c>
      <c r="Q257" s="189">
        <v>0.014</v>
      </c>
      <c r="R257" s="189">
        <f>Q257*H257</f>
        <v>0.1638</v>
      </c>
      <c r="S257" s="189">
        <v>0</v>
      </c>
      <c r="T257" s="190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91" t="s">
        <v>155</v>
      </c>
      <c r="AT257" s="191" t="s">
        <v>150</v>
      </c>
      <c r="AU257" s="191" t="s">
        <v>87</v>
      </c>
      <c r="AY257" s="19" t="s">
        <v>148</v>
      </c>
      <c r="BE257" s="192">
        <f>IF(N257="základní",J257,0)</f>
        <v>0</v>
      </c>
      <c r="BF257" s="192">
        <f>IF(N257="snížená",J257,0)</f>
        <v>0</v>
      </c>
      <c r="BG257" s="192">
        <f>IF(N257="zákl. přenesená",J257,0)</f>
        <v>0</v>
      </c>
      <c r="BH257" s="192">
        <f>IF(N257="sníž. přenesená",J257,0)</f>
        <v>0</v>
      </c>
      <c r="BI257" s="192">
        <f>IF(N257="nulová",J257,0)</f>
        <v>0</v>
      </c>
      <c r="BJ257" s="19" t="s">
        <v>85</v>
      </c>
      <c r="BK257" s="192">
        <f>ROUND(I257*H257,2)</f>
        <v>0</v>
      </c>
      <c r="BL257" s="19" t="s">
        <v>155</v>
      </c>
      <c r="BM257" s="191" t="s">
        <v>1613</v>
      </c>
    </row>
    <row r="258" s="2" customFormat="1">
      <c r="A258" s="38"/>
      <c r="B258" s="39"/>
      <c r="C258" s="38"/>
      <c r="D258" s="193" t="s">
        <v>157</v>
      </c>
      <c r="E258" s="38"/>
      <c r="F258" s="194" t="s">
        <v>1614</v>
      </c>
      <c r="G258" s="38"/>
      <c r="H258" s="38"/>
      <c r="I258" s="195"/>
      <c r="J258" s="38"/>
      <c r="K258" s="38"/>
      <c r="L258" s="39"/>
      <c r="M258" s="196"/>
      <c r="N258" s="197"/>
      <c r="O258" s="77"/>
      <c r="P258" s="77"/>
      <c r="Q258" s="77"/>
      <c r="R258" s="77"/>
      <c r="S258" s="77"/>
      <c r="T258" s="7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9" t="s">
        <v>157</v>
      </c>
      <c r="AU258" s="19" t="s">
        <v>87</v>
      </c>
    </row>
    <row r="259" s="13" customFormat="1">
      <c r="A259" s="13"/>
      <c r="B259" s="198"/>
      <c r="C259" s="13"/>
      <c r="D259" s="199" t="s">
        <v>159</v>
      </c>
      <c r="E259" s="200" t="s">
        <v>1</v>
      </c>
      <c r="F259" s="201" t="s">
        <v>1615</v>
      </c>
      <c r="G259" s="13"/>
      <c r="H259" s="202">
        <v>5.2000000000000002</v>
      </c>
      <c r="I259" s="203"/>
      <c r="J259" s="13"/>
      <c r="K259" s="13"/>
      <c r="L259" s="198"/>
      <c r="M259" s="204"/>
      <c r="N259" s="205"/>
      <c r="O259" s="205"/>
      <c r="P259" s="205"/>
      <c r="Q259" s="205"/>
      <c r="R259" s="205"/>
      <c r="S259" s="205"/>
      <c r="T259" s="20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00" t="s">
        <v>159</v>
      </c>
      <c r="AU259" s="200" t="s">
        <v>87</v>
      </c>
      <c r="AV259" s="13" t="s">
        <v>87</v>
      </c>
      <c r="AW259" s="13" t="s">
        <v>33</v>
      </c>
      <c r="AX259" s="13" t="s">
        <v>78</v>
      </c>
      <c r="AY259" s="200" t="s">
        <v>148</v>
      </c>
    </row>
    <row r="260" s="13" customFormat="1">
      <c r="A260" s="13"/>
      <c r="B260" s="198"/>
      <c r="C260" s="13"/>
      <c r="D260" s="199" t="s">
        <v>159</v>
      </c>
      <c r="E260" s="200" t="s">
        <v>1</v>
      </c>
      <c r="F260" s="201" t="s">
        <v>1616</v>
      </c>
      <c r="G260" s="13"/>
      <c r="H260" s="202">
        <v>6.5</v>
      </c>
      <c r="I260" s="203"/>
      <c r="J260" s="13"/>
      <c r="K260" s="13"/>
      <c r="L260" s="198"/>
      <c r="M260" s="204"/>
      <c r="N260" s="205"/>
      <c r="O260" s="205"/>
      <c r="P260" s="205"/>
      <c r="Q260" s="205"/>
      <c r="R260" s="205"/>
      <c r="S260" s="205"/>
      <c r="T260" s="20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00" t="s">
        <v>159</v>
      </c>
      <c r="AU260" s="200" t="s">
        <v>87</v>
      </c>
      <c r="AV260" s="13" t="s">
        <v>87</v>
      </c>
      <c r="AW260" s="13" t="s">
        <v>33</v>
      </c>
      <c r="AX260" s="13" t="s">
        <v>78</v>
      </c>
      <c r="AY260" s="200" t="s">
        <v>148</v>
      </c>
    </row>
    <row r="261" s="14" customFormat="1">
      <c r="A261" s="14"/>
      <c r="B261" s="207"/>
      <c r="C261" s="14"/>
      <c r="D261" s="199" t="s">
        <v>159</v>
      </c>
      <c r="E261" s="208" t="s">
        <v>1</v>
      </c>
      <c r="F261" s="209" t="s">
        <v>164</v>
      </c>
      <c r="G261" s="14"/>
      <c r="H261" s="210">
        <v>11.699999999999999</v>
      </c>
      <c r="I261" s="211"/>
      <c r="J261" s="14"/>
      <c r="K261" s="14"/>
      <c r="L261" s="207"/>
      <c r="M261" s="212"/>
      <c r="N261" s="213"/>
      <c r="O261" s="213"/>
      <c r="P261" s="213"/>
      <c r="Q261" s="213"/>
      <c r="R261" s="213"/>
      <c r="S261" s="213"/>
      <c r="T261" s="2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08" t="s">
        <v>159</v>
      </c>
      <c r="AU261" s="208" t="s">
        <v>87</v>
      </c>
      <c r="AV261" s="14" t="s">
        <v>155</v>
      </c>
      <c r="AW261" s="14" t="s">
        <v>33</v>
      </c>
      <c r="AX261" s="14" t="s">
        <v>85</v>
      </c>
      <c r="AY261" s="208" t="s">
        <v>148</v>
      </c>
    </row>
    <row r="262" s="2" customFormat="1" ht="24.15" customHeight="1">
      <c r="A262" s="38"/>
      <c r="B262" s="179"/>
      <c r="C262" s="180" t="s">
        <v>265</v>
      </c>
      <c r="D262" s="180" t="s">
        <v>150</v>
      </c>
      <c r="E262" s="181" t="s">
        <v>242</v>
      </c>
      <c r="F262" s="182" t="s">
        <v>243</v>
      </c>
      <c r="G262" s="183" t="s">
        <v>153</v>
      </c>
      <c r="H262" s="184">
        <v>6276.2740000000003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0.00084999999999999995</v>
      </c>
      <c r="R262" s="189">
        <f>Q262*H262</f>
        <v>5.3348329000000003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1617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245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13" customFormat="1">
      <c r="A264" s="13"/>
      <c r="B264" s="198"/>
      <c r="C264" s="13"/>
      <c r="D264" s="199" t="s">
        <v>159</v>
      </c>
      <c r="E264" s="200" t="s">
        <v>1</v>
      </c>
      <c r="F264" s="201" t="s">
        <v>1618</v>
      </c>
      <c r="G264" s="13"/>
      <c r="H264" s="202">
        <v>3365.2939999999999</v>
      </c>
      <c r="I264" s="203"/>
      <c r="J264" s="13"/>
      <c r="K264" s="13"/>
      <c r="L264" s="198"/>
      <c r="M264" s="204"/>
      <c r="N264" s="205"/>
      <c r="O264" s="205"/>
      <c r="P264" s="205"/>
      <c r="Q264" s="205"/>
      <c r="R264" s="205"/>
      <c r="S264" s="205"/>
      <c r="T264" s="20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00" t="s">
        <v>159</v>
      </c>
      <c r="AU264" s="200" t="s">
        <v>87</v>
      </c>
      <c r="AV264" s="13" t="s">
        <v>87</v>
      </c>
      <c r="AW264" s="13" t="s">
        <v>33</v>
      </c>
      <c r="AX264" s="13" t="s">
        <v>78</v>
      </c>
      <c r="AY264" s="200" t="s">
        <v>148</v>
      </c>
    </row>
    <row r="265" s="13" customFormat="1">
      <c r="A265" s="13"/>
      <c r="B265" s="198"/>
      <c r="C265" s="13"/>
      <c r="D265" s="199" t="s">
        <v>159</v>
      </c>
      <c r="E265" s="200" t="s">
        <v>1</v>
      </c>
      <c r="F265" s="201" t="s">
        <v>1619</v>
      </c>
      <c r="G265" s="13"/>
      <c r="H265" s="202">
        <v>38.399999999999999</v>
      </c>
      <c r="I265" s="203"/>
      <c r="J265" s="13"/>
      <c r="K265" s="13"/>
      <c r="L265" s="198"/>
      <c r="M265" s="204"/>
      <c r="N265" s="205"/>
      <c r="O265" s="205"/>
      <c r="P265" s="205"/>
      <c r="Q265" s="205"/>
      <c r="R265" s="205"/>
      <c r="S265" s="205"/>
      <c r="T265" s="20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00" t="s">
        <v>159</v>
      </c>
      <c r="AU265" s="200" t="s">
        <v>87</v>
      </c>
      <c r="AV265" s="13" t="s">
        <v>87</v>
      </c>
      <c r="AW265" s="13" t="s">
        <v>33</v>
      </c>
      <c r="AX265" s="13" t="s">
        <v>78</v>
      </c>
      <c r="AY265" s="200" t="s">
        <v>148</v>
      </c>
    </row>
    <row r="266" s="13" customFormat="1">
      <c r="A266" s="13"/>
      <c r="B266" s="198"/>
      <c r="C266" s="13"/>
      <c r="D266" s="199" t="s">
        <v>159</v>
      </c>
      <c r="E266" s="200" t="s">
        <v>1</v>
      </c>
      <c r="F266" s="201" t="s">
        <v>1620</v>
      </c>
      <c r="G266" s="13"/>
      <c r="H266" s="202">
        <v>15.6</v>
      </c>
      <c r="I266" s="203"/>
      <c r="J266" s="13"/>
      <c r="K266" s="13"/>
      <c r="L266" s="198"/>
      <c r="M266" s="204"/>
      <c r="N266" s="205"/>
      <c r="O266" s="205"/>
      <c r="P266" s="205"/>
      <c r="Q266" s="205"/>
      <c r="R266" s="205"/>
      <c r="S266" s="205"/>
      <c r="T266" s="206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00" t="s">
        <v>159</v>
      </c>
      <c r="AU266" s="200" t="s">
        <v>87</v>
      </c>
      <c r="AV266" s="13" t="s">
        <v>87</v>
      </c>
      <c r="AW266" s="13" t="s">
        <v>33</v>
      </c>
      <c r="AX266" s="13" t="s">
        <v>78</v>
      </c>
      <c r="AY266" s="200" t="s">
        <v>148</v>
      </c>
    </row>
    <row r="267" s="13" customFormat="1">
      <c r="A267" s="13"/>
      <c r="B267" s="198"/>
      <c r="C267" s="13"/>
      <c r="D267" s="199" t="s">
        <v>159</v>
      </c>
      <c r="E267" s="200" t="s">
        <v>1</v>
      </c>
      <c r="F267" s="201" t="s">
        <v>1621</v>
      </c>
      <c r="G267" s="13"/>
      <c r="H267" s="202">
        <v>1248</v>
      </c>
      <c r="I267" s="203"/>
      <c r="J267" s="13"/>
      <c r="K267" s="13"/>
      <c r="L267" s="198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159</v>
      </c>
      <c r="AU267" s="200" t="s">
        <v>87</v>
      </c>
      <c r="AV267" s="13" t="s">
        <v>87</v>
      </c>
      <c r="AW267" s="13" t="s">
        <v>33</v>
      </c>
      <c r="AX267" s="13" t="s">
        <v>78</v>
      </c>
      <c r="AY267" s="200" t="s">
        <v>148</v>
      </c>
    </row>
    <row r="268" s="13" customFormat="1">
      <c r="A268" s="13"/>
      <c r="B268" s="198"/>
      <c r="C268" s="13"/>
      <c r="D268" s="199" t="s">
        <v>159</v>
      </c>
      <c r="E268" s="200" t="s">
        <v>1</v>
      </c>
      <c r="F268" s="201" t="s">
        <v>1622</v>
      </c>
      <c r="G268" s="13"/>
      <c r="H268" s="202">
        <v>260</v>
      </c>
      <c r="I268" s="203"/>
      <c r="J268" s="13"/>
      <c r="K268" s="13"/>
      <c r="L268" s="198"/>
      <c r="M268" s="204"/>
      <c r="N268" s="205"/>
      <c r="O268" s="205"/>
      <c r="P268" s="205"/>
      <c r="Q268" s="205"/>
      <c r="R268" s="205"/>
      <c r="S268" s="205"/>
      <c r="T268" s="20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00" t="s">
        <v>159</v>
      </c>
      <c r="AU268" s="200" t="s">
        <v>87</v>
      </c>
      <c r="AV268" s="13" t="s">
        <v>87</v>
      </c>
      <c r="AW268" s="13" t="s">
        <v>33</v>
      </c>
      <c r="AX268" s="13" t="s">
        <v>78</v>
      </c>
      <c r="AY268" s="200" t="s">
        <v>148</v>
      </c>
    </row>
    <row r="269" s="13" customFormat="1">
      <c r="A269" s="13"/>
      <c r="B269" s="198"/>
      <c r="C269" s="13"/>
      <c r="D269" s="199" t="s">
        <v>159</v>
      </c>
      <c r="E269" s="200" t="s">
        <v>1</v>
      </c>
      <c r="F269" s="201" t="s">
        <v>1623</v>
      </c>
      <c r="G269" s="13"/>
      <c r="H269" s="202">
        <v>196.03999999999999</v>
      </c>
      <c r="I269" s="203"/>
      <c r="J269" s="13"/>
      <c r="K269" s="13"/>
      <c r="L269" s="198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159</v>
      </c>
      <c r="AU269" s="200" t="s">
        <v>87</v>
      </c>
      <c r="AV269" s="13" t="s">
        <v>87</v>
      </c>
      <c r="AW269" s="13" t="s">
        <v>33</v>
      </c>
      <c r="AX269" s="13" t="s">
        <v>78</v>
      </c>
      <c r="AY269" s="200" t="s">
        <v>148</v>
      </c>
    </row>
    <row r="270" s="13" customFormat="1">
      <c r="A270" s="13"/>
      <c r="B270" s="198"/>
      <c r="C270" s="13"/>
      <c r="D270" s="199" t="s">
        <v>159</v>
      </c>
      <c r="E270" s="200" t="s">
        <v>1</v>
      </c>
      <c r="F270" s="201" t="s">
        <v>1624</v>
      </c>
      <c r="G270" s="13"/>
      <c r="H270" s="202">
        <v>239.72</v>
      </c>
      <c r="I270" s="203"/>
      <c r="J270" s="13"/>
      <c r="K270" s="13"/>
      <c r="L270" s="198"/>
      <c r="M270" s="204"/>
      <c r="N270" s="205"/>
      <c r="O270" s="205"/>
      <c r="P270" s="205"/>
      <c r="Q270" s="205"/>
      <c r="R270" s="205"/>
      <c r="S270" s="205"/>
      <c r="T270" s="20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00" t="s">
        <v>159</v>
      </c>
      <c r="AU270" s="200" t="s">
        <v>87</v>
      </c>
      <c r="AV270" s="13" t="s">
        <v>87</v>
      </c>
      <c r="AW270" s="13" t="s">
        <v>33</v>
      </c>
      <c r="AX270" s="13" t="s">
        <v>78</v>
      </c>
      <c r="AY270" s="200" t="s">
        <v>148</v>
      </c>
    </row>
    <row r="271" s="13" customFormat="1">
      <c r="A271" s="13"/>
      <c r="B271" s="198"/>
      <c r="C271" s="13"/>
      <c r="D271" s="199" t="s">
        <v>159</v>
      </c>
      <c r="E271" s="200" t="s">
        <v>1</v>
      </c>
      <c r="F271" s="201" t="s">
        <v>1625</v>
      </c>
      <c r="G271" s="13"/>
      <c r="H271" s="202">
        <v>504</v>
      </c>
      <c r="I271" s="203"/>
      <c r="J271" s="13"/>
      <c r="K271" s="13"/>
      <c r="L271" s="198"/>
      <c r="M271" s="204"/>
      <c r="N271" s="205"/>
      <c r="O271" s="205"/>
      <c r="P271" s="205"/>
      <c r="Q271" s="205"/>
      <c r="R271" s="205"/>
      <c r="S271" s="205"/>
      <c r="T271" s="20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00" t="s">
        <v>159</v>
      </c>
      <c r="AU271" s="200" t="s">
        <v>87</v>
      </c>
      <c r="AV271" s="13" t="s">
        <v>87</v>
      </c>
      <c r="AW271" s="13" t="s">
        <v>33</v>
      </c>
      <c r="AX271" s="13" t="s">
        <v>78</v>
      </c>
      <c r="AY271" s="200" t="s">
        <v>148</v>
      </c>
    </row>
    <row r="272" s="13" customFormat="1">
      <c r="A272" s="13"/>
      <c r="B272" s="198"/>
      <c r="C272" s="13"/>
      <c r="D272" s="199" t="s">
        <v>159</v>
      </c>
      <c r="E272" s="200" t="s">
        <v>1</v>
      </c>
      <c r="F272" s="201" t="s">
        <v>1626</v>
      </c>
      <c r="G272" s="13"/>
      <c r="H272" s="202">
        <v>32.799999999999997</v>
      </c>
      <c r="I272" s="203"/>
      <c r="J272" s="13"/>
      <c r="K272" s="13"/>
      <c r="L272" s="198"/>
      <c r="M272" s="204"/>
      <c r="N272" s="205"/>
      <c r="O272" s="205"/>
      <c r="P272" s="205"/>
      <c r="Q272" s="205"/>
      <c r="R272" s="205"/>
      <c r="S272" s="205"/>
      <c r="T272" s="206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00" t="s">
        <v>159</v>
      </c>
      <c r="AU272" s="200" t="s">
        <v>87</v>
      </c>
      <c r="AV272" s="13" t="s">
        <v>87</v>
      </c>
      <c r="AW272" s="13" t="s">
        <v>33</v>
      </c>
      <c r="AX272" s="13" t="s">
        <v>78</v>
      </c>
      <c r="AY272" s="200" t="s">
        <v>148</v>
      </c>
    </row>
    <row r="273" s="13" customFormat="1">
      <c r="A273" s="13"/>
      <c r="B273" s="198"/>
      <c r="C273" s="13"/>
      <c r="D273" s="199" t="s">
        <v>159</v>
      </c>
      <c r="E273" s="200" t="s">
        <v>1</v>
      </c>
      <c r="F273" s="201" t="s">
        <v>1627</v>
      </c>
      <c r="G273" s="13"/>
      <c r="H273" s="202">
        <v>12.300000000000001</v>
      </c>
      <c r="I273" s="203"/>
      <c r="J273" s="13"/>
      <c r="K273" s="13"/>
      <c r="L273" s="198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159</v>
      </c>
      <c r="AU273" s="200" t="s">
        <v>87</v>
      </c>
      <c r="AV273" s="13" t="s">
        <v>87</v>
      </c>
      <c r="AW273" s="13" t="s">
        <v>33</v>
      </c>
      <c r="AX273" s="13" t="s">
        <v>78</v>
      </c>
      <c r="AY273" s="200" t="s">
        <v>148</v>
      </c>
    </row>
    <row r="274" s="13" customFormat="1">
      <c r="A274" s="13"/>
      <c r="B274" s="198"/>
      <c r="C274" s="13"/>
      <c r="D274" s="199" t="s">
        <v>159</v>
      </c>
      <c r="E274" s="200" t="s">
        <v>1</v>
      </c>
      <c r="F274" s="201" t="s">
        <v>1628</v>
      </c>
      <c r="G274" s="13"/>
      <c r="H274" s="202">
        <v>271.95999999999998</v>
      </c>
      <c r="I274" s="203"/>
      <c r="J274" s="13"/>
      <c r="K274" s="13"/>
      <c r="L274" s="198"/>
      <c r="M274" s="204"/>
      <c r="N274" s="205"/>
      <c r="O274" s="205"/>
      <c r="P274" s="205"/>
      <c r="Q274" s="205"/>
      <c r="R274" s="205"/>
      <c r="S274" s="205"/>
      <c r="T274" s="206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00" t="s">
        <v>159</v>
      </c>
      <c r="AU274" s="200" t="s">
        <v>87</v>
      </c>
      <c r="AV274" s="13" t="s">
        <v>87</v>
      </c>
      <c r="AW274" s="13" t="s">
        <v>33</v>
      </c>
      <c r="AX274" s="13" t="s">
        <v>78</v>
      </c>
      <c r="AY274" s="200" t="s">
        <v>148</v>
      </c>
    </row>
    <row r="275" s="13" customFormat="1">
      <c r="A275" s="13"/>
      <c r="B275" s="198"/>
      <c r="C275" s="13"/>
      <c r="D275" s="199" t="s">
        <v>159</v>
      </c>
      <c r="E275" s="200" t="s">
        <v>1</v>
      </c>
      <c r="F275" s="201" t="s">
        <v>1629</v>
      </c>
      <c r="G275" s="13"/>
      <c r="H275" s="202">
        <v>92.159999999999997</v>
      </c>
      <c r="I275" s="203"/>
      <c r="J275" s="13"/>
      <c r="K275" s="13"/>
      <c r="L275" s="198"/>
      <c r="M275" s="204"/>
      <c r="N275" s="205"/>
      <c r="O275" s="205"/>
      <c r="P275" s="205"/>
      <c r="Q275" s="205"/>
      <c r="R275" s="205"/>
      <c r="S275" s="205"/>
      <c r="T275" s="20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00" t="s">
        <v>159</v>
      </c>
      <c r="AU275" s="200" t="s">
        <v>87</v>
      </c>
      <c r="AV275" s="13" t="s">
        <v>87</v>
      </c>
      <c r="AW275" s="13" t="s">
        <v>33</v>
      </c>
      <c r="AX275" s="13" t="s">
        <v>78</v>
      </c>
      <c r="AY275" s="200" t="s">
        <v>148</v>
      </c>
    </row>
    <row r="276" s="14" customFormat="1">
      <c r="A276" s="14"/>
      <c r="B276" s="207"/>
      <c r="C276" s="14"/>
      <c r="D276" s="199" t="s">
        <v>159</v>
      </c>
      <c r="E276" s="208" t="s">
        <v>1</v>
      </c>
      <c r="F276" s="209" t="s">
        <v>164</v>
      </c>
      <c r="G276" s="14"/>
      <c r="H276" s="210">
        <v>6276.2740000000003</v>
      </c>
      <c r="I276" s="211"/>
      <c r="J276" s="14"/>
      <c r="K276" s="14"/>
      <c r="L276" s="207"/>
      <c r="M276" s="212"/>
      <c r="N276" s="213"/>
      <c r="O276" s="213"/>
      <c r="P276" s="213"/>
      <c r="Q276" s="213"/>
      <c r="R276" s="213"/>
      <c r="S276" s="213"/>
      <c r="T276" s="2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08" t="s">
        <v>159</v>
      </c>
      <c r="AU276" s="208" t="s">
        <v>87</v>
      </c>
      <c r="AV276" s="14" t="s">
        <v>155</v>
      </c>
      <c r="AW276" s="14" t="s">
        <v>33</v>
      </c>
      <c r="AX276" s="14" t="s">
        <v>85</v>
      </c>
      <c r="AY276" s="208" t="s">
        <v>148</v>
      </c>
    </row>
    <row r="277" s="2" customFormat="1" ht="24.15" customHeight="1">
      <c r="A277" s="38"/>
      <c r="B277" s="179"/>
      <c r="C277" s="180" t="s">
        <v>270</v>
      </c>
      <c r="D277" s="180" t="s">
        <v>150</v>
      </c>
      <c r="E277" s="181" t="s">
        <v>253</v>
      </c>
      <c r="F277" s="182" t="s">
        <v>254</v>
      </c>
      <c r="G277" s="183" t="s">
        <v>153</v>
      </c>
      <c r="H277" s="184">
        <v>6276.2740000000003</v>
      </c>
      <c r="I277" s="185"/>
      <c r="J277" s="186">
        <f>ROUND(I277*H277,2)</f>
        <v>0</v>
      </c>
      <c r="K277" s="182" t="s">
        <v>154</v>
      </c>
      <c r="L277" s="39"/>
      <c r="M277" s="187" t="s">
        <v>1</v>
      </c>
      <c r="N277" s="188" t="s">
        <v>43</v>
      </c>
      <c r="O277" s="77"/>
      <c r="P277" s="189">
        <f>O277*H277</f>
        <v>0</v>
      </c>
      <c r="Q277" s="189">
        <v>0</v>
      </c>
      <c r="R277" s="189">
        <f>Q277*H277</f>
        <v>0</v>
      </c>
      <c r="S277" s="189">
        <v>0</v>
      </c>
      <c r="T277" s="190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1" t="s">
        <v>155</v>
      </c>
      <c r="AT277" s="191" t="s">
        <v>150</v>
      </c>
      <c r="AU277" s="191" t="s">
        <v>87</v>
      </c>
      <c r="AY277" s="19" t="s">
        <v>148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85</v>
      </c>
      <c r="BK277" s="192">
        <f>ROUND(I277*H277,2)</f>
        <v>0</v>
      </c>
      <c r="BL277" s="19" t="s">
        <v>155</v>
      </c>
      <c r="BM277" s="191" t="s">
        <v>1630</v>
      </c>
    </row>
    <row r="278" s="2" customFormat="1">
      <c r="A278" s="38"/>
      <c r="B278" s="39"/>
      <c r="C278" s="38"/>
      <c r="D278" s="193" t="s">
        <v>157</v>
      </c>
      <c r="E278" s="38"/>
      <c r="F278" s="194" t="s">
        <v>256</v>
      </c>
      <c r="G278" s="38"/>
      <c r="H278" s="38"/>
      <c r="I278" s="195"/>
      <c r="J278" s="38"/>
      <c r="K278" s="38"/>
      <c r="L278" s="39"/>
      <c r="M278" s="196"/>
      <c r="N278" s="197"/>
      <c r="O278" s="77"/>
      <c r="P278" s="77"/>
      <c r="Q278" s="77"/>
      <c r="R278" s="77"/>
      <c r="S278" s="77"/>
      <c r="T278" s="7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9" t="s">
        <v>157</v>
      </c>
      <c r="AU278" s="19" t="s">
        <v>87</v>
      </c>
    </row>
    <row r="279" s="2" customFormat="1" ht="37.8" customHeight="1">
      <c r="A279" s="38"/>
      <c r="B279" s="179"/>
      <c r="C279" s="180" t="s">
        <v>277</v>
      </c>
      <c r="D279" s="180" t="s">
        <v>150</v>
      </c>
      <c r="E279" s="181" t="s">
        <v>258</v>
      </c>
      <c r="F279" s="182" t="s">
        <v>259</v>
      </c>
      <c r="G279" s="183" t="s">
        <v>215</v>
      </c>
      <c r="H279" s="184">
        <v>1740.7439999999999</v>
      </c>
      <c r="I279" s="185"/>
      <c r="J279" s="186">
        <f>ROUND(I279*H279,2)</f>
        <v>0</v>
      </c>
      <c r="K279" s="182" t="s">
        <v>154</v>
      </c>
      <c r="L279" s="39"/>
      <c r="M279" s="187" t="s">
        <v>1</v>
      </c>
      <c r="N279" s="188" t="s">
        <v>43</v>
      </c>
      <c r="O279" s="77"/>
      <c r="P279" s="189">
        <f>O279*H279</f>
        <v>0</v>
      </c>
      <c r="Q279" s="189">
        <v>0</v>
      </c>
      <c r="R279" s="189">
        <f>Q279*H279</f>
        <v>0</v>
      </c>
      <c r="S279" s="189">
        <v>0</v>
      </c>
      <c r="T279" s="190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191" t="s">
        <v>155</v>
      </c>
      <c r="AT279" s="191" t="s">
        <v>150</v>
      </c>
      <c r="AU279" s="191" t="s">
        <v>87</v>
      </c>
      <c r="AY279" s="19" t="s">
        <v>148</v>
      </c>
      <c r="BE279" s="192">
        <f>IF(N279="základní",J279,0)</f>
        <v>0</v>
      </c>
      <c r="BF279" s="192">
        <f>IF(N279="snížená",J279,0)</f>
        <v>0</v>
      </c>
      <c r="BG279" s="192">
        <f>IF(N279="zákl. přenesená",J279,0)</f>
        <v>0</v>
      </c>
      <c r="BH279" s="192">
        <f>IF(N279="sníž. přenesená",J279,0)</f>
        <v>0</v>
      </c>
      <c r="BI279" s="192">
        <f>IF(N279="nulová",J279,0)</f>
        <v>0</v>
      </c>
      <c r="BJ279" s="19" t="s">
        <v>85</v>
      </c>
      <c r="BK279" s="192">
        <f>ROUND(I279*H279,2)</f>
        <v>0</v>
      </c>
      <c r="BL279" s="19" t="s">
        <v>155</v>
      </c>
      <c r="BM279" s="191" t="s">
        <v>1631</v>
      </c>
    </row>
    <row r="280" s="2" customFormat="1">
      <c r="A280" s="38"/>
      <c r="B280" s="39"/>
      <c r="C280" s="38"/>
      <c r="D280" s="193" t="s">
        <v>157</v>
      </c>
      <c r="E280" s="38"/>
      <c r="F280" s="194" t="s">
        <v>261</v>
      </c>
      <c r="G280" s="38"/>
      <c r="H280" s="38"/>
      <c r="I280" s="195"/>
      <c r="J280" s="38"/>
      <c r="K280" s="38"/>
      <c r="L280" s="39"/>
      <c r="M280" s="196"/>
      <c r="N280" s="197"/>
      <c r="O280" s="77"/>
      <c r="P280" s="77"/>
      <c r="Q280" s="77"/>
      <c r="R280" s="77"/>
      <c r="S280" s="77"/>
      <c r="T280" s="7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9" t="s">
        <v>157</v>
      </c>
      <c r="AU280" s="19" t="s">
        <v>87</v>
      </c>
    </row>
    <row r="281" s="13" customFormat="1">
      <c r="A281" s="13"/>
      <c r="B281" s="198"/>
      <c r="C281" s="13"/>
      <c r="D281" s="199" t="s">
        <v>159</v>
      </c>
      <c r="E281" s="200" t="s">
        <v>1</v>
      </c>
      <c r="F281" s="201" t="s">
        <v>1632</v>
      </c>
      <c r="G281" s="13"/>
      <c r="H281" s="202">
        <v>380.06599999999997</v>
      </c>
      <c r="I281" s="203"/>
      <c r="J281" s="13"/>
      <c r="K281" s="13"/>
      <c r="L281" s="198"/>
      <c r="M281" s="204"/>
      <c r="N281" s="205"/>
      <c r="O281" s="205"/>
      <c r="P281" s="205"/>
      <c r="Q281" s="205"/>
      <c r="R281" s="205"/>
      <c r="S281" s="205"/>
      <c r="T281" s="206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00" t="s">
        <v>159</v>
      </c>
      <c r="AU281" s="200" t="s">
        <v>87</v>
      </c>
      <c r="AV281" s="13" t="s">
        <v>87</v>
      </c>
      <c r="AW281" s="13" t="s">
        <v>33</v>
      </c>
      <c r="AX281" s="13" t="s">
        <v>78</v>
      </c>
      <c r="AY281" s="200" t="s">
        <v>148</v>
      </c>
    </row>
    <row r="282" s="13" customFormat="1">
      <c r="A282" s="13"/>
      <c r="B282" s="198"/>
      <c r="C282" s="13"/>
      <c r="D282" s="199" t="s">
        <v>159</v>
      </c>
      <c r="E282" s="200" t="s">
        <v>1</v>
      </c>
      <c r="F282" s="201" t="s">
        <v>1633</v>
      </c>
      <c r="G282" s="13"/>
      <c r="H282" s="202">
        <v>124.8</v>
      </c>
      <c r="I282" s="203"/>
      <c r="J282" s="13"/>
      <c r="K282" s="13"/>
      <c r="L282" s="198"/>
      <c r="M282" s="204"/>
      <c r="N282" s="205"/>
      <c r="O282" s="205"/>
      <c r="P282" s="205"/>
      <c r="Q282" s="205"/>
      <c r="R282" s="205"/>
      <c r="S282" s="205"/>
      <c r="T282" s="206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00" t="s">
        <v>159</v>
      </c>
      <c r="AU282" s="200" t="s">
        <v>87</v>
      </c>
      <c r="AV282" s="13" t="s">
        <v>87</v>
      </c>
      <c r="AW282" s="13" t="s">
        <v>33</v>
      </c>
      <c r="AX282" s="13" t="s">
        <v>78</v>
      </c>
      <c r="AY282" s="200" t="s">
        <v>148</v>
      </c>
    </row>
    <row r="283" s="13" customFormat="1">
      <c r="A283" s="13"/>
      <c r="B283" s="198"/>
      <c r="C283" s="13"/>
      <c r="D283" s="199" t="s">
        <v>159</v>
      </c>
      <c r="E283" s="200" t="s">
        <v>1</v>
      </c>
      <c r="F283" s="201" t="s">
        <v>1634</v>
      </c>
      <c r="G283" s="13"/>
      <c r="H283" s="202">
        <v>26</v>
      </c>
      <c r="I283" s="203"/>
      <c r="J283" s="13"/>
      <c r="K283" s="13"/>
      <c r="L283" s="198"/>
      <c r="M283" s="204"/>
      <c r="N283" s="205"/>
      <c r="O283" s="205"/>
      <c r="P283" s="205"/>
      <c r="Q283" s="205"/>
      <c r="R283" s="205"/>
      <c r="S283" s="205"/>
      <c r="T283" s="206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00" t="s">
        <v>159</v>
      </c>
      <c r="AU283" s="200" t="s">
        <v>87</v>
      </c>
      <c r="AV283" s="13" t="s">
        <v>87</v>
      </c>
      <c r="AW283" s="13" t="s">
        <v>33</v>
      </c>
      <c r="AX283" s="13" t="s">
        <v>78</v>
      </c>
      <c r="AY283" s="200" t="s">
        <v>148</v>
      </c>
    </row>
    <row r="284" s="13" customFormat="1">
      <c r="A284" s="13"/>
      <c r="B284" s="198"/>
      <c r="C284" s="13"/>
      <c r="D284" s="199" t="s">
        <v>159</v>
      </c>
      <c r="E284" s="200" t="s">
        <v>1</v>
      </c>
      <c r="F284" s="201" t="s">
        <v>1635</v>
      </c>
      <c r="G284" s="13"/>
      <c r="H284" s="202">
        <v>19.603999999999999</v>
      </c>
      <c r="I284" s="203"/>
      <c r="J284" s="13"/>
      <c r="K284" s="13"/>
      <c r="L284" s="198"/>
      <c r="M284" s="204"/>
      <c r="N284" s="205"/>
      <c r="O284" s="205"/>
      <c r="P284" s="205"/>
      <c r="Q284" s="205"/>
      <c r="R284" s="205"/>
      <c r="S284" s="205"/>
      <c r="T284" s="206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00" t="s">
        <v>159</v>
      </c>
      <c r="AU284" s="200" t="s">
        <v>87</v>
      </c>
      <c r="AV284" s="13" t="s">
        <v>87</v>
      </c>
      <c r="AW284" s="13" t="s">
        <v>33</v>
      </c>
      <c r="AX284" s="13" t="s">
        <v>78</v>
      </c>
      <c r="AY284" s="200" t="s">
        <v>148</v>
      </c>
    </row>
    <row r="285" s="13" customFormat="1">
      <c r="A285" s="13"/>
      <c r="B285" s="198"/>
      <c r="C285" s="13"/>
      <c r="D285" s="199" t="s">
        <v>159</v>
      </c>
      <c r="E285" s="200" t="s">
        <v>1</v>
      </c>
      <c r="F285" s="201" t="s">
        <v>1636</v>
      </c>
      <c r="G285" s="13"/>
      <c r="H285" s="202">
        <v>23.972000000000001</v>
      </c>
      <c r="I285" s="203"/>
      <c r="J285" s="13"/>
      <c r="K285" s="13"/>
      <c r="L285" s="198"/>
      <c r="M285" s="204"/>
      <c r="N285" s="205"/>
      <c r="O285" s="205"/>
      <c r="P285" s="205"/>
      <c r="Q285" s="205"/>
      <c r="R285" s="205"/>
      <c r="S285" s="205"/>
      <c r="T285" s="20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00" t="s">
        <v>159</v>
      </c>
      <c r="AU285" s="200" t="s">
        <v>87</v>
      </c>
      <c r="AV285" s="13" t="s">
        <v>87</v>
      </c>
      <c r="AW285" s="13" t="s">
        <v>33</v>
      </c>
      <c r="AX285" s="13" t="s">
        <v>78</v>
      </c>
      <c r="AY285" s="200" t="s">
        <v>148</v>
      </c>
    </row>
    <row r="286" s="13" customFormat="1">
      <c r="A286" s="13"/>
      <c r="B286" s="198"/>
      <c r="C286" s="13"/>
      <c r="D286" s="199" t="s">
        <v>159</v>
      </c>
      <c r="E286" s="200" t="s">
        <v>1</v>
      </c>
      <c r="F286" s="201" t="s">
        <v>1637</v>
      </c>
      <c r="G286" s="13"/>
      <c r="H286" s="202">
        <v>58.759999999999998</v>
      </c>
      <c r="I286" s="203"/>
      <c r="J286" s="13"/>
      <c r="K286" s="13"/>
      <c r="L286" s="198"/>
      <c r="M286" s="204"/>
      <c r="N286" s="205"/>
      <c r="O286" s="205"/>
      <c r="P286" s="205"/>
      <c r="Q286" s="205"/>
      <c r="R286" s="205"/>
      <c r="S286" s="205"/>
      <c r="T286" s="206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00" t="s">
        <v>159</v>
      </c>
      <c r="AU286" s="200" t="s">
        <v>87</v>
      </c>
      <c r="AV286" s="13" t="s">
        <v>87</v>
      </c>
      <c r="AW286" s="13" t="s">
        <v>33</v>
      </c>
      <c r="AX286" s="13" t="s">
        <v>78</v>
      </c>
      <c r="AY286" s="200" t="s">
        <v>148</v>
      </c>
    </row>
    <row r="287" s="13" customFormat="1">
      <c r="A287" s="13"/>
      <c r="B287" s="198"/>
      <c r="C287" s="13"/>
      <c r="D287" s="199" t="s">
        <v>159</v>
      </c>
      <c r="E287" s="200" t="s">
        <v>1</v>
      </c>
      <c r="F287" s="201" t="s">
        <v>1638</v>
      </c>
      <c r="G287" s="13"/>
      <c r="H287" s="202">
        <v>27.196000000000002</v>
      </c>
      <c r="I287" s="203"/>
      <c r="J287" s="13"/>
      <c r="K287" s="13"/>
      <c r="L287" s="198"/>
      <c r="M287" s="204"/>
      <c r="N287" s="205"/>
      <c r="O287" s="205"/>
      <c r="P287" s="205"/>
      <c r="Q287" s="205"/>
      <c r="R287" s="205"/>
      <c r="S287" s="205"/>
      <c r="T287" s="206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00" t="s">
        <v>159</v>
      </c>
      <c r="AU287" s="200" t="s">
        <v>87</v>
      </c>
      <c r="AV287" s="13" t="s">
        <v>87</v>
      </c>
      <c r="AW287" s="13" t="s">
        <v>33</v>
      </c>
      <c r="AX287" s="13" t="s">
        <v>78</v>
      </c>
      <c r="AY287" s="200" t="s">
        <v>148</v>
      </c>
    </row>
    <row r="288" s="13" customFormat="1">
      <c r="A288" s="13"/>
      <c r="B288" s="198"/>
      <c r="C288" s="13"/>
      <c r="D288" s="199" t="s">
        <v>159</v>
      </c>
      <c r="E288" s="200" t="s">
        <v>1</v>
      </c>
      <c r="F288" s="201" t="s">
        <v>1639</v>
      </c>
      <c r="G288" s="13"/>
      <c r="H288" s="202">
        <v>9.984</v>
      </c>
      <c r="I288" s="203"/>
      <c r="J288" s="13"/>
      <c r="K288" s="13"/>
      <c r="L288" s="198"/>
      <c r="M288" s="204"/>
      <c r="N288" s="205"/>
      <c r="O288" s="205"/>
      <c r="P288" s="205"/>
      <c r="Q288" s="205"/>
      <c r="R288" s="205"/>
      <c r="S288" s="205"/>
      <c r="T288" s="20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00" t="s">
        <v>159</v>
      </c>
      <c r="AU288" s="200" t="s">
        <v>87</v>
      </c>
      <c r="AV288" s="13" t="s">
        <v>87</v>
      </c>
      <c r="AW288" s="13" t="s">
        <v>33</v>
      </c>
      <c r="AX288" s="13" t="s">
        <v>78</v>
      </c>
      <c r="AY288" s="200" t="s">
        <v>148</v>
      </c>
    </row>
    <row r="289" s="15" customFormat="1">
      <c r="A289" s="15"/>
      <c r="B289" s="215"/>
      <c r="C289" s="15"/>
      <c r="D289" s="199" t="s">
        <v>159</v>
      </c>
      <c r="E289" s="216" t="s">
        <v>1</v>
      </c>
      <c r="F289" s="217" t="s">
        <v>285</v>
      </c>
      <c r="G289" s="15"/>
      <c r="H289" s="218">
        <v>670.38200000000006</v>
      </c>
      <c r="I289" s="219"/>
      <c r="J289" s="15"/>
      <c r="K289" s="15"/>
      <c r="L289" s="215"/>
      <c r="M289" s="220"/>
      <c r="N289" s="221"/>
      <c r="O289" s="221"/>
      <c r="P289" s="221"/>
      <c r="Q289" s="221"/>
      <c r="R289" s="221"/>
      <c r="S289" s="221"/>
      <c r="T289" s="222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16" t="s">
        <v>159</v>
      </c>
      <c r="AU289" s="216" t="s">
        <v>87</v>
      </c>
      <c r="AV289" s="15" t="s">
        <v>169</v>
      </c>
      <c r="AW289" s="15" t="s">
        <v>33</v>
      </c>
      <c r="AX289" s="15" t="s">
        <v>78</v>
      </c>
      <c r="AY289" s="216" t="s">
        <v>148</v>
      </c>
    </row>
    <row r="290" s="13" customFormat="1">
      <c r="A290" s="13"/>
      <c r="B290" s="198"/>
      <c r="C290" s="13"/>
      <c r="D290" s="199" t="s">
        <v>159</v>
      </c>
      <c r="E290" s="200" t="s">
        <v>1</v>
      </c>
      <c r="F290" s="201" t="s">
        <v>1640</v>
      </c>
      <c r="G290" s="13"/>
      <c r="H290" s="202">
        <v>125.56699999999999</v>
      </c>
      <c r="I290" s="203"/>
      <c r="J290" s="13"/>
      <c r="K290" s="13"/>
      <c r="L290" s="198"/>
      <c r="M290" s="204"/>
      <c r="N290" s="205"/>
      <c r="O290" s="205"/>
      <c r="P290" s="205"/>
      <c r="Q290" s="205"/>
      <c r="R290" s="205"/>
      <c r="S290" s="205"/>
      <c r="T290" s="206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00" t="s">
        <v>159</v>
      </c>
      <c r="AU290" s="200" t="s">
        <v>87</v>
      </c>
      <c r="AV290" s="13" t="s">
        <v>87</v>
      </c>
      <c r="AW290" s="13" t="s">
        <v>33</v>
      </c>
      <c r="AX290" s="13" t="s">
        <v>78</v>
      </c>
      <c r="AY290" s="200" t="s">
        <v>148</v>
      </c>
    </row>
    <row r="291" s="13" customFormat="1">
      <c r="A291" s="13"/>
      <c r="B291" s="198"/>
      <c r="C291" s="13"/>
      <c r="D291" s="199" t="s">
        <v>159</v>
      </c>
      <c r="E291" s="200" t="s">
        <v>1</v>
      </c>
      <c r="F291" s="201" t="s">
        <v>1641</v>
      </c>
      <c r="G291" s="13"/>
      <c r="H291" s="202">
        <v>5.9610000000000003</v>
      </c>
      <c r="I291" s="203"/>
      <c r="J291" s="13"/>
      <c r="K291" s="13"/>
      <c r="L291" s="198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159</v>
      </c>
      <c r="AU291" s="200" t="s">
        <v>87</v>
      </c>
      <c r="AV291" s="13" t="s">
        <v>87</v>
      </c>
      <c r="AW291" s="13" t="s">
        <v>33</v>
      </c>
      <c r="AX291" s="13" t="s">
        <v>78</v>
      </c>
      <c r="AY291" s="200" t="s">
        <v>148</v>
      </c>
    </row>
    <row r="292" s="15" customFormat="1">
      <c r="A292" s="15"/>
      <c r="B292" s="215"/>
      <c r="C292" s="15"/>
      <c r="D292" s="199" t="s">
        <v>159</v>
      </c>
      <c r="E292" s="216" t="s">
        <v>1</v>
      </c>
      <c r="F292" s="217" t="s">
        <v>287</v>
      </c>
      <c r="G292" s="15"/>
      <c r="H292" s="218">
        <v>131.52799999999999</v>
      </c>
      <c r="I292" s="219"/>
      <c r="J292" s="15"/>
      <c r="K292" s="15"/>
      <c r="L292" s="215"/>
      <c r="M292" s="220"/>
      <c r="N292" s="221"/>
      <c r="O292" s="221"/>
      <c r="P292" s="221"/>
      <c r="Q292" s="221"/>
      <c r="R292" s="221"/>
      <c r="S292" s="221"/>
      <c r="T292" s="222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16" t="s">
        <v>159</v>
      </c>
      <c r="AU292" s="216" t="s">
        <v>87</v>
      </c>
      <c r="AV292" s="15" t="s">
        <v>169</v>
      </c>
      <c r="AW292" s="15" t="s">
        <v>33</v>
      </c>
      <c r="AX292" s="15" t="s">
        <v>78</v>
      </c>
      <c r="AY292" s="216" t="s">
        <v>148</v>
      </c>
    </row>
    <row r="293" s="13" customFormat="1">
      <c r="A293" s="13"/>
      <c r="B293" s="198"/>
      <c r="C293" s="13"/>
      <c r="D293" s="199" t="s">
        <v>159</v>
      </c>
      <c r="E293" s="200" t="s">
        <v>1</v>
      </c>
      <c r="F293" s="201" t="s">
        <v>1642</v>
      </c>
      <c r="G293" s="13"/>
      <c r="H293" s="202">
        <v>938.83399999999995</v>
      </c>
      <c r="I293" s="203"/>
      <c r="J293" s="13"/>
      <c r="K293" s="13"/>
      <c r="L293" s="198"/>
      <c r="M293" s="204"/>
      <c r="N293" s="205"/>
      <c r="O293" s="205"/>
      <c r="P293" s="205"/>
      <c r="Q293" s="205"/>
      <c r="R293" s="205"/>
      <c r="S293" s="205"/>
      <c r="T293" s="206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00" t="s">
        <v>159</v>
      </c>
      <c r="AU293" s="200" t="s">
        <v>87</v>
      </c>
      <c r="AV293" s="13" t="s">
        <v>87</v>
      </c>
      <c r="AW293" s="13" t="s">
        <v>33</v>
      </c>
      <c r="AX293" s="13" t="s">
        <v>78</v>
      </c>
      <c r="AY293" s="200" t="s">
        <v>148</v>
      </c>
    </row>
    <row r="294" s="14" customFormat="1">
      <c r="A294" s="14"/>
      <c r="B294" s="207"/>
      <c r="C294" s="14"/>
      <c r="D294" s="199" t="s">
        <v>159</v>
      </c>
      <c r="E294" s="208" t="s">
        <v>1</v>
      </c>
      <c r="F294" s="209" t="s">
        <v>164</v>
      </c>
      <c r="G294" s="14"/>
      <c r="H294" s="210">
        <v>1740.7440000000001</v>
      </c>
      <c r="I294" s="211"/>
      <c r="J294" s="14"/>
      <c r="K294" s="14"/>
      <c r="L294" s="207"/>
      <c r="M294" s="212"/>
      <c r="N294" s="213"/>
      <c r="O294" s="213"/>
      <c r="P294" s="213"/>
      <c r="Q294" s="213"/>
      <c r="R294" s="213"/>
      <c r="S294" s="213"/>
      <c r="T294" s="2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08" t="s">
        <v>159</v>
      </c>
      <c r="AU294" s="208" t="s">
        <v>87</v>
      </c>
      <c r="AV294" s="14" t="s">
        <v>155</v>
      </c>
      <c r="AW294" s="14" t="s">
        <v>33</v>
      </c>
      <c r="AX294" s="14" t="s">
        <v>85</v>
      </c>
      <c r="AY294" s="208" t="s">
        <v>148</v>
      </c>
    </row>
    <row r="295" s="2" customFormat="1" ht="24.15" customHeight="1">
      <c r="A295" s="38"/>
      <c r="B295" s="179"/>
      <c r="C295" s="180" t="s">
        <v>7</v>
      </c>
      <c r="D295" s="180" t="s">
        <v>150</v>
      </c>
      <c r="E295" s="181" t="s">
        <v>889</v>
      </c>
      <c r="F295" s="182" t="s">
        <v>890</v>
      </c>
      <c r="G295" s="183" t="s">
        <v>215</v>
      </c>
      <c r="H295" s="184">
        <v>1740.7439999999999</v>
      </c>
      <c r="I295" s="185"/>
      <c r="J295" s="186">
        <f>ROUND(I295*H295,2)</f>
        <v>0</v>
      </c>
      <c r="K295" s="182" t="s">
        <v>154</v>
      </c>
      <c r="L295" s="39"/>
      <c r="M295" s="187" t="s">
        <v>1</v>
      </c>
      <c r="N295" s="188" t="s">
        <v>43</v>
      </c>
      <c r="O295" s="77"/>
      <c r="P295" s="189">
        <f>O295*H295</f>
        <v>0</v>
      </c>
      <c r="Q295" s="189">
        <v>0</v>
      </c>
      <c r="R295" s="189">
        <f>Q295*H295</f>
        <v>0</v>
      </c>
      <c r="S295" s="189">
        <v>0</v>
      </c>
      <c r="T295" s="190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191" t="s">
        <v>155</v>
      </c>
      <c r="AT295" s="191" t="s">
        <v>150</v>
      </c>
      <c r="AU295" s="191" t="s">
        <v>87</v>
      </c>
      <c r="AY295" s="19" t="s">
        <v>148</v>
      </c>
      <c r="BE295" s="192">
        <f>IF(N295="základní",J295,0)</f>
        <v>0</v>
      </c>
      <c r="BF295" s="192">
        <f>IF(N295="snížená",J295,0)</f>
        <v>0</v>
      </c>
      <c r="BG295" s="192">
        <f>IF(N295="zákl. přenesená",J295,0)</f>
        <v>0</v>
      </c>
      <c r="BH295" s="192">
        <f>IF(N295="sníž. přenesená",J295,0)</f>
        <v>0</v>
      </c>
      <c r="BI295" s="192">
        <f>IF(N295="nulová",J295,0)</f>
        <v>0</v>
      </c>
      <c r="BJ295" s="19" t="s">
        <v>85</v>
      </c>
      <c r="BK295" s="192">
        <f>ROUND(I295*H295,2)</f>
        <v>0</v>
      </c>
      <c r="BL295" s="19" t="s">
        <v>155</v>
      </c>
      <c r="BM295" s="191" t="s">
        <v>1643</v>
      </c>
    </row>
    <row r="296" s="2" customFormat="1">
      <c r="A296" s="38"/>
      <c r="B296" s="39"/>
      <c r="C296" s="38"/>
      <c r="D296" s="193" t="s">
        <v>157</v>
      </c>
      <c r="E296" s="38"/>
      <c r="F296" s="194" t="s">
        <v>892</v>
      </c>
      <c r="G296" s="38"/>
      <c r="H296" s="38"/>
      <c r="I296" s="195"/>
      <c r="J296" s="38"/>
      <c r="K296" s="38"/>
      <c r="L296" s="39"/>
      <c r="M296" s="196"/>
      <c r="N296" s="197"/>
      <c r="O296" s="77"/>
      <c r="P296" s="77"/>
      <c r="Q296" s="77"/>
      <c r="R296" s="77"/>
      <c r="S296" s="77"/>
      <c r="T296" s="7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9" t="s">
        <v>157</v>
      </c>
      <c r="AU296" s="19" t="s">
        <v>87</v>
      </c>
    </row>
    <row r="297" s="2" customFormat="1" ht="33" customHeight="1">
      <c r="A297" s="38"/>
      <c r="B297" s="179"/>
      <c r="C297" s="180" t="s">
        <v>293</v>
      </c>
      <c r="D297" s="180" t="s">
        <v>150</v>
      </c>
      <c r="E297" s="181" t="s">
        <v>271</v>
      </c>
      <c r="F297" s="182" t="s">
        <v>272</v>
      </c>
      <c r="G297" s="183" t="s">
        <v>273</v>
      </c>
      <c r="H297" s="184">
        <v>3133.3389999999999</v>
      </c>
      <c r="I297" s="185"/>
      <c r="J297" s="186">
        <f>ROUND(I297*H297,2)</f>
        <v>0</v>
      </c>
      <c r="K297" s="182" t="s">
        <v>154</v>
      </c>
      <c r="L297" s="39"/>
      <c r="M297" s="187" t="s">
        <v>1</v>
      </c>
      <c r="N297" s="188" t="s">
        <v>43</v>
      </c>
      <c r="O297" s="77"/>
      <c r="P297" s="189">
        <f>O297*H297</f>
        <v>0</v>
      </c>
      <c r="Q297" s="189">
        <v>0</v>
      </c>
      <c r="R297" s="189">
        <f>Q297*H297</f>
        <v>0</v>
      </c>
      <c r="S297" s="189">
        <v>0</v>
      </c>
      <c r="T297" s="190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191" t="s">
        <v>155</v>
      </c>
      <c r="AT297" s="191" t="s">
        <v>150</v>
      </c>
      <c r="AU297" s="191" t="s">
        <v>87</v>
      </c>
      <c r="AY297" s="19" t="s">
        <v>148</v>
      </c>
      <c r="BE297" s="192">
        <f>IF(N297="základní",J297,0)</f>
        <v>0</v>
      </c>
      <c r="BF297" s="192">
        <f>IF(N297="snížená",J297,0)</f>
        <v>0</v>
      </c>
      <c r="BG297" s="192">
        <f>IF(N297="zákl. přenesená",J297,0)</f>
        <v>0</v>
      </c>
      <c r="BH297" s="192">
        <f>IF(N297="sníž. přenesená",J297,0)</f>
        <v>0</v>
      </c>
      <c r="BI297" s="192">
        <f>IF(N297="nulová",J297,0)</f>
        <v>0</v>
      </c>
      <c r="BJ297" s="19" t="s">
        <v>85</v>
      </c>
      <c r="BK297" s="192">
        <f>ROUND(I297*H297,2)</f>
        <v>0</v>
      </c>
      <c r="BL297" s="19" t="s">
        <v>155</v>
      </c>
      <c r="BM297" s="191" t="s">
        <v>1644</v>
      </c>
    </row>
    <row r="298" s="2" customFormat="1">
      <c r="A298" s="38"/>
      <c r="B298" s="39"/>
      <c r="C298" s="38"/>
      <c r="D298" s="193" t="s">
        <v>157</v>
      </c>
      <c r="E298" s="38"/>
      <c r="F298" s="194" t="s">
        <v>275</v>
      </c>
      <c r="G298" s="38"/>
      <c r="H298" s="38"/>
      <c r="I298" s="195"/>
      <c r="J298" s="38"/>
      <c r="K298" s="38"/>
      <c r="L298" s="39"/>
      <c r="M298" s="196"/>
      <c r="N298" s="197"/>
      <c r="O298" s="77"/>
      <c r="P298" s="77"/>
      <c r="Q298" s="77"/>
      <c r="R298" s="77"/>
      <c r="S298" s="77"/>
      <c r="T298" s="7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9" t="s">
        <v>157</v>
      </c>
      <c r="AU298" s="19" t="s">
        <v>87</v>
      </c>
    </row>
    <row r="299" s="13" customFormat="1">
      <c r="A299" s="13"/>
      <c r="B299" s="198"/>
      <c r="C299" s="13"/>
      <c r="D299" s="199" t="s">
        <v>159</v>
      </c>
      <c r="E299" s="13"/>
      <c r="F299" s="201" t="s">
        <v>1645</v>
      </c>
      <c r="G299" s="13"/>
      <c r="H299" s="202">
        <v>3133.3389999999999</v>
      </c>
      <c r="I299" s="203"/>
      <c r="J299" s="13"/>
      <c r="K299" s="13"/>
      <c r="L299" s="198"/>
      <c r="M299" s="204"/>
      <c r="N299" s="205"/>
      <c r="O299" s="205"/>
      <c r="P299" s="205"/>
      <c r="Q299" s="205"/>
      <c r="R299" s="205"/>
      <c r="S299" s="205"/>
      <c r="T299" s="206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00" t="s">
        <v>159</v>
      </c>
      <c r="AU299" s="200" t="s">
        <v>87</v>
      </c>
      <c r="AV299" s="13" t="s">
        <v>87</v>
      </c>
      <c r="AW299" s="13" t="s">
        <v>3</v>
      </c>
      <c r="AX299" s="13" t="s">
        <v>85</v>
      </c>
      <c r="AY299" s="200" t="s">
        <v>148</v>
      </c>
    </row>
    <row r="300" s="2" customFormat="1" ht="24.15" customHeight="1">
      <c r="A300" s="38"/>
      <c r="B300" s="179"/>
      <c r="C300" s="180" t="s">
        <v>300</v>
      </c>
      <c r="D300" s="180" t="s">
        <v>150</v>
      </c>
      <c r="E300" s="181" t="s">
        <v>278</v>
      </c>
      <c r="F300" s="182" t="s">
        <v>279</v>
      </c>
      <c r="G300" s="183" t="s">
        <v>215</v>
      </c>
      <c r="H300" s="184">
        <v>1877.6679999999999</v>
      </c>
      <c r="I300" s="185"/>
      <c r="J300" s="186">
        <f>ROUND(I300*H300,2)</f>
        <v>0</v>
      </c>
      <c r="K300" s="182" t="s">
        <v>154</v>
      </c>
      <c r="L300" s="39"/>
      <c r="M300" s="187" t="s">
        <v>1</v>
      </c>
      <c r="N300" s="188" t="s">
        <v>43</v>
      </c>
      <c r="O300" s="77"/>
      <c r="P300" s="189">
        <f>O300*H300</f>
        <v>0</v>
      </c>
      <c r="Q300" s="189">
        <v>0</v>
      </c>
      <c r="R300" s="189">
        <f>Q300*H300</f>
        <v>0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155</v>
      </c>
      <c r="AT300" s="191" t="s">
        <v>150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1646</v>
      </c>
    </row>
    <row r="301" s="2" customFormat="1">
      <c r="A301" s="38"/>
      <c r="B301" s="39"/>
      <c r="C301" s="38"/>
      <c r="D301" s="193" t="s">
        <v>157</v>
      </c>
      <c r="E301" s="38"/>
      <c r="F301" s="194" t="s">
        <v>281</v>
      </c>
      <c r="G301" s="38"/>
      <c r="H301" s="38"/>
      <c r="I301" s="195"/>
      <c r="J301" s="38"/>
      <c r="K301" s="38"/>
      <c r="L301" s="39"/>
      <c r="M301" s="196"/>
      <c r="N301" s="197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157</v>
      </c>
      <c r="AU301" s="19" t="s">
        <v>87</v>
      </c>
    </row>
    <row r="302" s="16" customFormat="1">
      <c r="A302" s="16"/>
      <c r="B302" s="241"/>
      <c r="C302" s="16"/>
      <c r="D302" s="199" t="s">
        <v>159</v>
      </c>
      <c r="E302" s="242" t="s">
        <v>1</v>
      </c>
      <c r="F302" s="243" t="s">
        <v>1592</v>
      </c>
      <c r="G302" s="16"/>
      <c r="H302" s="242" t="s">
        <v>1</v>
      </c>
      <c r="I302" s="244"/>
      <c r="J302" s="16"/>
      <c r="K302" s="16"/>
      <c r="L302" s="241"/>
      <c r="M302" s="245"/>
      <c r="N302" s="246"/>
      <c r="O302" s="246"/>
      <c r="P302" s="246"/>
      <c r="Q302" s="246"/>
      <c r="R302" s="246"/>
      <c r="S302" s="246"/>
      <c r="T302" s="247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T302" s="242" t="s">
        <v>159</v>
      </c>
      <c r="AU302" s="242" t="s">
        <v>87</v>
      </c>
      <c r="AV302" s="16" t="s">
        <v>85</v>
      </c>
      <c r="AW302" s="16" t="s">
        <v>33</v>
      </c>
      <c r="AX302" s="16" t="s">
        <v>78</v>
      </c>
      <c r="AY302" s="242" t="s">
        <v>148</v>
      </c>
    </row>
    <row r="303" s="13" customFormat="1">
      <c r="A303" s="13"/>
      <c r="B303" s="198"/>
      <c r="C303" s="13"/>
      <c r="D303" s="199" t="s">
        <v>159</v>
      </c>
      <c r="E303" s="200" t="s">
        <v>1</v>
      </c>
      <c r="F303" s="201" t="s">
        <v>1593</v>
      </c>
      <c r="G303" s="13"/>
      <c r="H303" s="202">
        <v>21.937999999999999</v>
      </c>
      <c r="I303" s="203"/>
      <c r="J303" s="13"/>
      <c r="K303" s="13"/>
      <c r="L303" s="198"/>
      <c r="M303" s="204"/>
      <c r="N303" s="205"/>
      <c r="O303" s="205"/>
      <c r="P303" s="205"/>
      <c r="Q303" s="205"/>
      <c r="R303" s="205"/>
      <c r="S303" s="205"/>
      <c r="T303" s="20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00" t="s">
        <v>159</v>
      </c>
      <c r="AU303" s="200" t="s">
        <v>87</v>
      </c>
      <c r="AV303" s="13" t="s">
        <v>87</v>
      </c>
      <c r="AW303" s="13" t="s">
        <v>33</v>
      </c>
      <c r="AX303" s="13" t="s">
        <v>78</v>
      </c>
      <c r="AY303" s="200" t="s">
        <v>148</v>
      </c>
    </row>
    <row r="304" s="13" customFormat="1">
      <c r="A304" s="13"/>
      <c r="B304" s="198"/>
      <c r="C304" s="13"/>
      <c r="D304" s="199" t="s">
        <v>159</v>
      </c>
      <c r="E304" s="200" t="s">
        <v>1</v>
      </c>
      <c r="F304" s="201" t="s">
        <v>1594</v>
      </c>
      <c r="G304" s="13"/>
      <c r="H304" s="202">
        <v>5.5129999999999999</v>
      </c>
      <c r="I304" s="203"/>
      <c r="J304" s="13"/>
      <c r="K304" s="13"/>
      <c r="L304" s="198"/>
      <c r="M304" s="204"/>
      <c r="N304" s="205"/>
      <c r="O304" s="205"/>
      <c r="P304" s="205"/>
      <c r="Q304" s="205"/>
      <c r="R304" s="205"/>
      <c r="S304" s="205"/>
      <c r="T304" s="20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00" t="s">
        <v>159</v>
      </c>
      <c r="AU304" s="200" t="s">
        <v>87</v>
      </c>
      <c r="AV304" s="13" t="s">
        <v>87</v>
      </c>
      <c r="AW304" s="13" t="s">
        <v>33</v>
      </c>
      <c r="AX304" s="13" t="s">
        <v>78</v>
      </c>
      <c r="AY304" s="200" t="s">
        <v>148</v>
      </c>
    </row>
    <row r="305" s="16" customFormat="1">
      <c r="A305" s="16"/>
      <c r="B305" s="241"/>
      <c r="C305" s="16"/>
      <c r="D305" s="199" t="s">
        <v>159</v>
      </c>
      <c r="E305" s="242" t="s">
        <v>1</v>
      </c>
      <c r="F305" s="243" t="s">
        <v>1595</v>
      </c>
      <c r="G305" s="16"/>
      <c r="H305" s="242" t="s">
        <v>1</v>
      </c>
      <c r="I305" s="244"/>
      <c r="J305" s="16"/>
      <c r="K305" s="16"/>
      <c r="L305" s="241"/>
      <c r="M305" s="245"/>
      <c r="N305" s="246"/>
      <c r="O305" s="246"/>
      <c r="P305" s="246"/>
      <c r="Q305" s="246"/>
      <c r="R305" s="246"/>
      <c r="S305" s="246"/>
      <c r="T305" s="247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T305" s="242" t="s">
        <v>159</v>
      </c>
      <c r="AU305" s="242" t="s">
        <v>87</v>
      </c>
      <c r="AV305" s="16" t="s">
        <v>85</v>
      </c>
      <c r="AW305" s="16" t="s">
        <v>33</v>
      </c>
      <c r="AX305" s="16" t="s">
        <v>78</v>
      </c>
      <c r="AY305" s="242" t="s">
        <v>148</v>
      </c>
    </row>
    <row r="306" s="13" customFormat="1">
      <c r="A306" s="13"/>
      <c r="B306" s="198"/>
      <c r="C306" s="13"/>
      <c r="D306" s="199" t="s">
        <v>159</v>
      </c>
      <c r="E306" s="200" t="s">
        <v>1</v>
      </c>
      <c r="F306" s="201" t="s">
        <v>1596</v>
      </c>
      <c r="G306" s="13"/>
      <c r="H306" s="202">
        <v>14.625</v>
      </c>
      <c r="I306" s="203"/>
      <c r="J306" s="13"/>
      <c r="K306" s="13"/>
      <c r="L306" s="198"/>
      <c r="M306" s="204"/>
      <c r="N306" s="205"/>
      <c r="O306" s="205"/>
      <c r="P306" s="205"/>
      <c r="Q306" s="205"/>
      <c r="R306" s="205"/>
      <c r="S306" s="205"/>
      <c r="T306" s="20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00" t="s">
        <v>159</v>
      </c>
      <c r="AU306" s="200" t="s">
        <v>87</v>
      </c>
      <c r="AV306" s="13" t="s">
        <v>87</v>
      </c>
      <c r="AW306" s="13" t="s">
        <v>33</v>
      </c>
      <c r="AX306" s="13" t="s">
        <v>78</v>
      </c>
      <c r="AY306" s="200" t="s">
        <v>148</v>
      </c>
    </row>
    <row r="307" s="13" customFormat="1">
      <c r="A307" s="13"/>
      <c r="B307" s="198"/>
      <c r="C307" s="13"/>
      <c r="D307" s="199" t="s">
        <v>159</v>
      </c>
      <c r="E307" s="200" t="s">
        <v>1</v>
      </c>
      <c r="F307" s="201" t="s">
        <v>1597</v>
      </c>
      <c r="G307" s="13"/>
      <c r="H307" s="202">
        <v>3.375</v>
      </c>
      <c r="I307" s="203"/>
      <c r="J307" s="13"/>
      <c r="K307" s="13"/>
      <c r="L307" s="198"/>
      <c r="M307" s="204"/>
      <c r="N307" s="205"/>
      <c r="O307" s="205"/>
      <c r="P307" s="205"/>
      <c r="Q307" s="205"/>
      <c r="R307" s="205"/>
      <c r="S307" s="205"/>
      <c r="T307" s="20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00" t="s">
        <v>159</v>
      </c>
      <c r="AU307" s="200" t="s">
        <v>87</v>
      </c>
      <c r="AV307" s="13" t="s">
        <v>87</v>
      </c>
      <c r="AW307" s="13" t="s">
        <v>33</v>
      </c>
      <c r="AX307" s="13" t="s">
        <v>78</v>
      </c>
      <c r="AY307" s="200" t="s">
        <v>148</v>
      </c>
    </row>
    <row r="308" s="13" customFormat="1">
      <c r="A308" s="13"/>
      <c r="B308" s="198"/>
      <c r="C308" s="13"/>
      <c r="D308" s="199" t="s">
        <v>159</v>
      </c>
      <c r="E308" s="200" t="s">
        <v>1</v>
      </c>
      <c r="F308" s="201" t="s">
        <v>1602</v>
      </c>
      <c r="G308" s="13"/>
      <c r="H308" s="202">
        <v>1423.5139999999999</v>
      </c>
      <c r="I308" s="203"/>
      <c r="J308" s="13"/>
      <c r="K308" s="13"/>
      <c r="L308" s="198"/>
      <c r="M308" s="204"/>
      <c r="N308" s="205"/>
      <c r="O308" s="205"/>
      <c r="P308" s="205"/>
      <c r="Q308" s="205"/>
      <c r="R308" s="205"/>
      <c r="S308" s="205"/>
      <c r="T308" s="206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00" t="s">
        <v>159</v>
      </c>
      <c r="AU308" s="200" t="s">
        <v>87</v>
      </c>
      <c r="AV308" s="13" t="s">
        <v>87</v>
      </c>
      <c r="AW308" s="13" t="s">
        <v>33</v>
      </c>
      <c r="AX308" s="13" t="s">
        <v>78</v>
      </c>
      <c r="AY308" s="200" t="s">
        <v>148</v>
      </c>
    </row>
    <row r="309" s="13" customFormat="1">
      <c r="A309" s="13"/>
      <c r="B309" s="198"/>
      <c r="C309" s="13"/>
      <c r="D309" s="199" t="s">
        <v>159</v>
      </c>
      <c r="E309" s="200" t="s">
        <v>1</v>
      </c>
      <c r="F309" s="201" t="s">
        <v>1603</v>
      </c>
      <c r="G309" s="13"/>
      <c r="H309" s="202">
        <v>33.908000000000001</v>
      </c>
      <c r="I309" s="203"/>
      <c r="J309" s="13"/>
      <c r="K309" s="13"/>
      <c r="L309" s="198"/>
      <c r="M309" s="204"/>
      <c r="N309" s="205"/>
      <c r="O309" s="205"/>
      <c r="P309" s="205"/>
      <c r="Q309" s="205"/>
      <c r="R309" s="205"/>
      <c r="S309" s="205"/>
      <c r="T309" s="206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00" t="s">
        <v>159</v>
      </c>
      <c r="AU309" s="200" t="s">
        <v>87</v>
      </c>
      <c r="AV309" s="13" t="s">
        <v>87</v>
      </c>
      <c r="AW309" s="13" t="s">
        <v>33</v>
      </c>
      <c r="AX309" s="13" t="s">
        <v>78</v>
      </c>
      <c r="AY309" s="200" t="s">
        <v>148</v>
      </c>
    </row>
    <row r="310" s="13" customFormat="1">
      <c r="A310" s="13"/>
      <c r="B310" s="198"/>
      <c r="C310" s="13"/>
      <c r="D310" s="199" t="s">
        <v>159</v>
      </c>
      <c r="E310" s="200" t="s">
        <v>1</v>
      </c>
      <c r="F310" s="201" t="s">
        <v>1604</v>
      </c>
      <c r="G310" s="13"/>
      <c r="H310" s="202">
        <v>516.60000000000002</v>
      </c>
      <c r="I310" s="203"/>
      <c r="J310" s="13"/>
      <c r="K310" s="13"/>
      <c r="L310" s="198"/>
      <c r="M310" s="204"/>
      <c r="N310" s="205"/>
      <c r="O310" s="205"/>
      <c r="P310" s="205"/>
      <c r="Q310" s="205"/>
      <c r="R310" s="205"/>
      <c r="S310" s="205"/>
      <c r="T310" s="206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00" t="s">
        <v>159</v>
      </c>
      <c r="AU310" s="200" t="s">
        <v>87</v>
      </c>
      <c r="AV310" s="13" t="s">
        <v>87</v>
      </c>
      <c r="AW310" s="13" t="s">
        <v>33</v>
      </c>
      <c r="AX310" s="13" t="s">
        <v>78</v>
      </c>
      <c r="AY310" s="200" t="s">
        <v>148</v>
      </c>
    </row>
    <row r="311" s="13" customFormat="1">
      <c r="A311" s="13"/>
      <c r="B311" s="198"/>
      <c r="C311" s="13"/>
      <c r="D311" s="199" t="s">
        <v>159</v>
      </c>
      <c r="E311" s="200" t="s">
        <v>1</v>
      </c>
      <c r="F311" s="201" t="s">
        <v>1605</v>
      </c>
      <c r="G311" s="13"/>
      <c r="H311" s="202">
        <v>109.72499999999999</v>
      </c>
      <c r="I311" s="203"/>
      <c r="J311" s="13"/>
      <c r="K311" s="13"/>
      <c r="L311" s="198"/>
      <c r="M311" s="204"/>
      <c r="N311" s="205"/>
      <c r="O311" s="205"/>
      <c r="P311" s="205"/>
      <c r="Q311" s="205"/>
      <c r="R311" s="205"/>
      <c r="S311" s="205"/>
      <c r="T311" s="206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00" t="s">
        <v>159</v>
      </c>
      <c r="AU311" s="200" t="s">
        <v>87</v>
      </c>
      <c r="AV311" s="13" t="s">
        <v>87</v>
      </c>
      <c r="AW311" s="13" t="s">
        <v>33</v>
      </c>
      <c r="AX311" s="13" t="s">
        <v>78</v>
      </c>
      <c r="AY311" s="200" t="s">
        <v>148</v>
      </c>
    </row>
    <row r="312" s="13" customFormat="1">
      <c r="A312" s="13"/>
      <c r="B312" s="198"/>
      <c r="C312" s="13"/>
      <c r="D312" s="199" t="s">
        <v>159</v>
      </c>
      <c r="E312" s="200" t="s">
        <v>1</v>
      </c>
      <c r="F312" s="201" t="s">
        <v>1606</v>
      </c>
      <c r="G312" s="13"/>
      <c r="H312" s="202">
        <v>82.319999999999993</v>
      </c>
      <c r="I312" s="203"/>
      <c r="J312" s="13"/>
      <c r="K312" s="13"/>
      <c r="L312" s="198"/>
      <c r="M312" s="204"/>
      <c r="N312" s="205"/>
      <c r="O312" s="205"/>
      <c r="P312" s="205"/>
      <c r="Q312" s="205"/>
      <c r="R312" s="205"/>
      <c r="S312" s="205"/>
      <c r="T312" s="20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00" t="s">
        <v>159</v>
      </c>
      <c r="AU312" s="200" t="s">
        <v>87</v>
      </c>
      <c r="AV312" s="13" t="s">
        <v>87</v>
      </c>
      <c r="AW312" s="13" t="s">
        <v>33</v>
      </c>
      <c r="AX312" s="13" t="s">
        <v>78</v>
      </c>
      <c r="AY312" s="200" t="s">
        <v>148</v>
      </c>
    </row>
    <row r="313" s="13" customFormat="1">
      <c r="A313" s="13"/>
      <c r="B313" s="198"/>
      <c r="C313" s="13"/>
      <c r="D313" s="199" t="s">
        <v>159</v>
      </c>
      <c r="E313" s="200" t="s">
        <v>1</v>
      </c>
      <c r="F313" s="201" t="s">
        <v>1607</v>
      </c>
      <c r="G313" s="13"/>
      <c r="H313" s="202">
        <v>101.535</v>
      </c>
      <c r="I313" s="203"/>
      <c r="J313" s="13"/>
      <c r="K313" s="13"/>
      <c r="L313" s="198"/>
      <c r="M313" s="204"/>
      <c r="N313" s="205"/>
      <c r="O313" s="205"/>
      <c r="P313" s="205"/>
      <c r="Q313" s="205"/>
      <c r="R313" s="205"/>
      <c r="S313" s="205"/>
      <c r="T313" s="206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00" t="s">
        <v>159</v>
      </c>
      <c r="AU313" s="200" t="s">
        <v>87</v>
      </c>
      <c r="AV313" s="13" t="s">
        <v>87</v>
      </c>
      <c r="AW313" s="13" t="s">
        <v>33</v>
      </c>
      <c r="AX313" s="13" t="s">
        <v>78</v>
      </c>
      <c r="AY313" s="200" t="s">
        <v>148</v>
      </c>
    </row>
    <row r="314" s="13" customFormat="1">
      <c r="A314" s="13"/>
      <c r="B314" s="198"/>
      <c r="C314" s="13"/>
      <c r="D314" s="199" t="s">
        <v>159</v>
      </c>
      <c r="E314" s="200" t="s">
        <v>1</v>
      </c>
      <c r="F314" s="201" t="s">
        <v>1608</v>
      </c>
      <c r="G314" s="13"/>
      <c r="H314" s="202">
        <v>199.27500000000001</v>
      </c>
      <c r="I314" s="203"/>
      <c r="J314" s="13"/>
      <c r="K314" s="13"/>
      <c r="L314" s="198"/>
      <c r="M314" s="204"/>
      <c r="N314" s="205"/>
      <c r="O314" s="205"/>
      <c r="P314" s="205"/>
      <c r="Q314" s="205"/>
      <c r="R314" s="205"/>
      <c r="S314" s="205"/>
      <c r="T314" s="206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00" t="s">
        <v>159</v>
      </c>
      <c r="AU314" s="200" t="s">
        <v>87</v>
      </c>
      <c r="AV314" s="13" t="s">
        <v>87</v>
      </c>
      <c r="AW314" s="13" t="s">
        <v>33</v>
      </c>
      <c r="AX314" s="13" t="s">
        <v>78</v>
      </c>
      <c r="AY314" s="200" t="s">
        <v>148</v>
      </c>
    </row>
    <row r="315" s="13" customFormat="1">
      <c r="A315" s="13"/>
      <c r="B315" s="198"/>
      <c r="C315" s="13"/>
      <c r="D315" s="199" t="s">
        <v>159</v>
      </c>
      <c r="E315" s="200" t="s">
        <v>1</v>
      </c>
      <c r="F315" s="201" t="s">
        <v>1609</v>
      </c>
      <c r="G315" s="13"/>
      <c r="H315" s="202">
        <v>130.53</v>
      </c>
      <c r="I315" s="203"/>
      <c r="J315" s="13"/>
      <c r="K315" s="13"/>
      <c r="L315" s="198"/>
      <c r="M315" s="204"/>
      <c r="N315" s="205"/>
      <c r="O315" s="205"/>
      <c r="P315" s="205"/>
      <c r="Q315" s="205"/>
      <c r="R315" s="205"/>
      <c r="S315" s="205"/>
      <c r="T315" s="206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00" t="s">
        <v>159</v>
      </c>
      <c r="AU315" s="200" t="s">
        <v>87</v>
      </c>
      <c r="AV315" s="13" t="s">
        <v>87</v>
      </c>
      <c r="AW315" s="13" t="s">
        <v>33</v>
      </c>
      <c r="AX315" s="13" t="s">
        <v>78</v>
      </c>
      <c r="AY315" s="200" t="s">
        <v>148</v>
      </c>
    </row>
    <row r="316" s="13" customFormat="1">
      <c r="A316" s="13"/>
      <c r="B316" s="198"/>
      <c r="C316" s="13"/>
      <c r="D316" s="199" t="s">
        <v>159</v>
      </c>
      <c r="E316" s="200" t="s">
        <v>1</v>
      </c>
      <c r="F316" s="201" t="s">
        <v>1610</v>
      </c>
      <c r="G316" s="13"/>
      <c r="H316" s="202">
        <v>36.719999999999999</v>
      </c>
      <c r="I316" s="203"/>
      <c r="J316" s="13"/>
      <c r="K316" s="13"/>
      <c r="L316" s="198"/>
      <c r="M316" s="204"/>
      <c r="N316" s="205"/>
      <c r="O316" s="205"/>
      <c r="P316" s="205"/>
      <c r="Q316" s="205"/>
      <c r="R316" s="205"/>
      <c r="S316" s="205"/>
      <c r="T316" s="20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00" t="s">
        <v>159</v>
      </c>
      <c r="AU316" s="200" t="s">
        <v>87</v>
      </c>
      <c r="AV316" s="13" t="s">
        <v>87</v>
      </c>
      <c r="AW316" s="13" t="s">
        <v>33</v>
      </c>
      <c r="AX316" s="13" t="s">
        <v>78</v>
      </c>
      <c r="AY316" s="200" t="s">
        <v>148</v>
      </c>
    </row>
    <row r="317" s="15" customFormat="1">
      <c r="A317" s="15"/>
      <c r="B317" s="215"/>
      <c r="C317" s="15"/>
      <c r="D317" s="199" t="s">
        <v>159</v>
      </c>
      <c r="E317" s="216" t="s">
        <v>1</v>
      </c>
      <c r="F317" s="217" t="s">
        <v>282</v>
      </c>
      <c r="G317" s="15"/>
      <c r="H317" s="218">
        <v>2679.578</v>
      </c>
      <c r="I317" s="219"/>
      <c r="J317" s="15"/>
      <c r="K317" s="15"/>
      <c r="L317" s="215"/>
      <c r="M317" s="220"/>
      <c r="N317" s="221"/>
      <c r="O317" s="221"/>
      <c r="P317" s="221"/>
      <c r="Q317" s="221"/>
      <c r="R317" s="221"/>
      <c r="S317" s="221"/>
      <c r="T317" s="222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16" t="s">
        <v>159</v>
      </c>
      <c r="AU317" s="216" t="s">
        <v>87</v>
      </c>
      <c r="AV317" s="15" t="s">
        <v>169</v>
      </c>
      <c r="AW317" s="15" t="s">
        <v>33</v>
      </c>
      <c r="AX317" s="15" t="s">
        <v>78</v>
      </c>
      <c r="AY317" s="216" t="s">
        <v>148</v>
      </c>
    </row>
    <row r="318" s="13" customFormat="1">
      <c r="A318" s="13"/>
      <c r="B318" s="198"/>
      <c r="C318" s="13"/>
      <c r="D318" s="199" t="s">
        <v>159</v>
      </c>
      <c r="E318" s="200" t="s">
        <v>1</v>
      </c>
      <c r="F318" s="201" t="s">
        <v>1647</v>
      </c>
      <c r="G318" s="13"/>
      <c r="H318" s="202">
        <v>-380.06599999999997</v>
      </c>
      <c r="I318" s="203"/>
      <c r="J318" s="13"/>
      <c r="K318" s="13"/>
      <c r="L318" s="198"/>
      <c r="M318" s="204"/>
      <c r="N318" s="205"/>
      <c r="O318" s="205"/>
      <c r="P318" s="205"/>
      <c r="Q318" s="205"/>
      <c r="R318" s="205"/>
      <c r="S318" s="205"/>
      <c r="T318" s="20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00" t="s">
        <v>159</v>
      </c>
      <c r="AU318" s="200" t="s">
        <v>87</v>
      </c>
      <c r="AV318" s="13" t="s">
        <v>87</v>
      </c>
      <c r="AW318" s="13" t="s">
        <v>33</v>
      </c>
      <c r="AX318" s="13" t="s">
        <v>78</v>
      </c>
      <c r="AY318" s="200" t="s">
        <v>148</v>
      </c>
    </row>
    <row r="319" s="13" customFormat="1">
      <c r="A319" s="13"/>
      <c r="B319" s="198"/>
      <c r="C319" s="13"/>
      <c r="D319" s="199" t="s">
        <v>159</v>
      </c>
      <c r="E319" s="200" t="s">
        <v>1</v>
      </c>
      <c r="F319" s="201" t="s">
        <v>1648</v>
      </c>
      <c r="G319" s="13"/>
      <c r="H319" s="202">
        <v>-124.8</v>
      </c>
      <c r="I319" s="203"/>
      <c r="J319" s="13"/>
      <c r="K319" s="13"/>
      <c r="L319" s="198"/>
      <c r="M319" s="204"/>
      <c r="N319" s="205"/>
      <c r="O319" s="205"/>
      <c r="P319" s="205"/>
      <c r="Q319" s="205"/>
      <c r="R319" s="205"/>
      <c r="S319" s="205"/>
      <c r="T319" s="20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00" t="s">
        <v>159</v>
      </c>
      <c r="AU319" s="200" t="s">
        <v>87</v>
      </c>
      <c r="AV319" s="13" t="s">
        <v>87</v>
      </c>
      <c r="AW319" s="13" t="s">
        <v>33</v>
      </c>
      <c r="AX319" s="13" t="s">
        <v>78</v>
      </c>
      <c r="AY319" s="200" t="s">
        <v>148</v>
      </c>
    </row>
    <row r="320" s="13" customFormat="1">
      <c r="A320" s="13"/>
      <c r="B320" s="198"/>
      <c r="C320" s="13"/>
      <c r="D320" s="199" t="s">
        <v>159</v>
      </c>
      <c r="E320" s="200" t="s">
        <v>1</v>
      </c>
      <c r="F320" s="201" t="s">
        <v>1649</v>
      </c>
      <c r="G320" s="13"/>
      <c r="H320" s="202">
        <v>-26</v>
      </c>
      <c r="I320" s="203"/>
      <c r="J320" s="13"/>
      <c r="K320" s="13"/>
      <c r="L320" s="198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159</v>
      </c>
      <c r="AU320" s="200" t="s">
        <v>87</v>
      </c>
      <c r="AV320" s="13" t="s">
        <v>87</v>
      </c>
      <c r="AW320" s="13" t="s">
        <v>33</v>
      </c>
      <c r="AX320" s="13" t="s">
        <v>78</v>
      </c>
      <c r="AY320" s="200" t="s">
        <v>148</v>
      </c>
    </row>
    <row r="321" s="13" customFormat="1">
      <c r="A321" s="13"/>
      <c r="B321" s="198"/>
      <c r="C321" s="13"/>
      <c r="D321" s="199" t="s">
        <v>159</v>
      </c>
      <c r="E321" s="200" t="s">
        <v>1</v>
      </c>
      <c r="F321" s="201" t="s">
        <v>1650</v>
      </c>
      <c r="G321" s="13"/>
      <c r="H321" s="202">
        <v>-19.603999999999999</v>
      </c>
      <c r="I321" s="203"/>
      <c r="J321" s="13"/>
      <c r="K321" s="13"/>
      <c r="L321" s="198"/>
      <c r="M321" s="204"/>
      <c r="N321" s="205"/>
      <c r="O321" s="205"/>
      <c r="P321" s="205"/>
      <c r="Q321" s="205"/>
      <c r="R321" s="205"/>
      <c r="S321" s="205"/>
      <c r="T321" s="206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00" t="s">
        <v>159</v>
      </c>
      <c r="AU321" s="200" t="s">
        <v>87</v>
      </c>
      <c r="AV321" s="13" t="s">
        <v>87</v>
      </c>
      <c r="AW321" s="13" t="s">
        <v>33</v>
      </c>
      <c r="AX321" s="13" t="s">
        <v>78</v>
      </c>
      <c r="AY321" s="200" t="s">
        <v>148</v>
      </c>
    </row>
    <row r="322" s="13" customFormat="1">
      <c r="A322" s="13"/>
      <c r="B322" s="198"/>
      <c r="C322" s="13"/>
      <c r="D322" s="199" t="s">
        <v>159</v>
      </c>
      <c r="E322" s="200" t="s">
        <v>1</v>
      </c>
      <c r="F322" s="201" t="s">
        <v>1651</v>
      </c>
      <c r="G322" s="13"/>
      <c r="H322" s="202">
        <v>-23.972000000000001</v>
      </c>
      <c r="I322" s="203"/>
      <c r="J322" s="13"/>
      <c r="K322" s="13"/>
      <c r="L322" s="198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159</v>
      </c>
      <c r="AU322" s="200" t="s">
        <v>87</v>
      </c>
      <c r="AV322" s="13" t="s">
        <v>87</v>
      </c>
      <c r="AW322" s="13" t="s">
        <v>33</v>
      </c>
      <c r="AX322" s="13" t="s">
        <v>78</v>
      </c>
      <c r="AY322" s="200" t="s">
        <v>148</v>
      </c>
    </row>
    <row r="323" s="13" customFormat="1">
      <c r="A323" s="13"/>
      <c r="B323" s="198"/>
      <c r="C323" s="13"/>
      <c r="D323" s="199" t="s">
        <v>159</v>
      </c>
      <c r="E323" s="200" t="s">
        <v>1</v>
      </c>
      <c r="F323" s="201" t="s">
        <v>1652</v>
      </c>
      <c r="G323" s="13"/>
      <c r="H323" s="202">
        <v>-58.759999999999998</v>
      </c>
      <c r="I323" s="203"/>
      <c r="J323" s="13"/>
      <c r="K323" s="13"/>
      <c r="L323" s="198"/>
      <c r="M323" s="204"/>
      <c r="N323" s="205"/>
      <c r="O323" s="205"/>
      <c r="P323" s="205"/>
      <c r="Q323" s="205"/>
      <c r="R323" s="205"/>
      <c r="S323" s="205"/>
      <c r="T323" s="206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00" t="s">
        <v>159</v>
      </c>
      <c r="AU323" s="200" t="s">
        <v>87</v>
      </c>
      <c r="AV323" s="13" t="s">
        <v>87</v>
      </c>
      <c r="AW323" s="13" t="s">
        <v>33</v>
      </c>
      <c r="AX323" s="13" t="s">
        <v>78</v>
      </c>
      <c r="AY323" s="200" t="s">
        <v>148</v>
      </c>
    </row>
    <row r="324" s="13" customFormat="1">
      <c r="A324" s="13"/>
      <c r="B324" s="198"/>
      <c r="C324" s="13"/>
      <c r="D324" s="199" t="s">
        <v>159</v>
      </c>
      <c r="E324" s="200" t="s">
        <v>1</v>
      </c>
      <c r="F324" s="201" t="s">
        <v>1653</v>
      </c>
      <c r="G324" s="13"/>
      <c r="H324" s="202">
        <v>-27.196000000000002</v>
      </c>
      <c r="I324" s="203"/>
      <c r="J324" s="13"/>
      <c r="K324" s="13"/>
      <c r="L324" s="198"/>
      <c r="M324" s="204"/>
      <c r="N324" s="205"/>
      <c r="O324" s="205"/>
      <c r="P324" s="205"/>
      <c r="Q324" s="205"/>
      <c r="R324" s="205"/>
      <c r="S324" s="205"/>
      <c r="T324" s="206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00" t="s">
        <v>159</v>
      </c>
      <c r="AU324" s="200" t="s">
        <v>87</v>
      </c>
      <c r="AV324" s="13" t="s">
        <v>87</v>
      </c>
      <c r="AW324" s="13" t="s">
        <v>33</v>
      </c>
      <c r="AX324" s="13" t="s">
        <v>78</v>
      </c>
      <c r="AY324" s="200" t="s">
        <v>148</v>
      </c>
    </row>
    <row r="325" s="13" customFormat="1">
      <c r="A325" s="13"/>
      <c r="B325" s="198"/>
      <c r="C325" s="13"/>
      <c r="D325" s="199" t="s">
        <v>159</v>
      </c>
      <c r="E325" s="200" t="s">
        <v>1</v>
      </c>
      <c r="F325" s="201" t="s">
        <v>1654</v>
      </c>
      <c r="G325" s="13"/>
      <c r="H325" s="202">
        <v>-9.984</v>
      </c>
      <c r="I325" s="203"/>
      <c r="J325" s="13"/>
      <c r="K325" s="13"/>
      <c r="L325" s="198"/>
      <c r="M325" s="204"/>
      <c r="N325" s="205"/>
      <c r="O325" s="205"/>
      <c r="P325" s="205"/>
      <c r="Q325" s="205"/>
      <c r="R325" s="205"/>
      <c r="S325" s="205"/>
      <c r="T325" s="206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00" t="s">
        <v>159</v>
      </c>
      <c r="AU325" s="200" t="s">
        <v>87</v>
      </c>
      <c r="AV325" s="13" t="s">
        <v>87</v>
      </c>
      <c r="AW325" s="13" t="s">
        <v>33</v>
      </c>
      <c r="AX325" s="13" t="s">
        <v>78</v>
      </c>
      <c r="AY325" s="200" t="s">
        <v>148</v>
      </c>
    </row>
    <row r="326" s="15" customFormat="1">
      <c r="A326" s="15"/>
      <c r="B326" s="215"/>
      <c r="C326" s="15"/>
      <c r="D326" s="199" t="s">
        <v>159</v>
      </c>
      <c r="E326" s="216" t="s">
        <v>1</v>
      </c>
      <c r="F326" s="217" t="s">
        <v>285</v>
      </c>
      <c r="G326" s="15"/>
      <c r="H326" s="218">
        <v>-670.38200000000006</v>
      </c>
      <c r="I326" s="219"/>
      <c r="J326" s="15"/>
      <c r="K326" s="15"/>
      <c r="L326" s="215"/>
      <c r="M326" s="220"/>
      <c r="N326" s="221"/>
      <c r="O326" s="221"/>
      <c r="P326" s="221"/>
      <c r="Q326" s="221"/>
      <c r="R326" s="221"/>
      <c r="S326" s="221"/>
      <c r="T326" s="222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16" t="s">
        <v>159</v>
      </c>
      <c r="AU326" s="216" t="s">
        <v>87</v>
      </c>
      <c r="AV326" s="15" t="s">
        <v>169</v>
      </c>
      <c r="AW326" s="15" t="s">
        <v>33</v>
      </c>
      <c r="AX326" s="15" t="s">
        <v>78</v>
      </c>
      <c r="AY326" s="216" t="s">
        <v>148</v>
      </c>
    </row>
    <row r="327" s="13" customFormat="1">
      <c r="A327" s="13"/>
      <c r="B327" s="198"/>
      <c r="C327" s="13"/>
      <c r="D327" s="199" t="s">
        <v>159</v>
      </c>
      <c r="E327" s="200" t="s">
        <v>1</v>
      </c>
      <c r="F327" s="201" t="s">
        <v>1655</v>
      </c>
      <c r="G327" s="13"/>
      <c r="H327" s="202">
        <v>-125.56699999999999</v>
      </c>
      <c r="I327" s="203"/>
      <c r="J327" s="13"/>
      <c r="K327" s="13"/>
      <c r="L327" s="198"/>
      <c r="M327" s="204"/>
      <c r="N327" s="205"/>
      <c r="O327" s="205"/>
      <c r="P327" s="205"/>
      <c r="Q327" s="205"/>
      <c r="R327" s="205"/>
      <c r="S327" s="205"/>
      <c r="T327" s="206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00" t="s">
        <v>159</v>
      </c>
      <c r="AU327" s="200" t="s">
        <v>87</v>
      </c>
      <c r="AV327" s="13" t="s">
        <v>87</v>
      </c>
      <c r="AW327" s="13" t="s">
        <v>33</v>
      </c>
      <c r="AX327" s="13" t="s">
        <v>78</v>
      </c>
      <c r="AY327" s="200" t="s">
        <v>148</v>
      </c>
    </row>
    <row r="328" s="13" customFormat="1">
      <c r="A328" s="13"/>
      <c r="B328" s="198"/>
      <c r="C328" s="13"/>
      <c r="D328" s="199" t="s">
        <v>159</v>
      </c>
      <c r="E328" s="200" t="s">
        <v>1</v>
      </c>
      <c r="F328" s="201" t="s">
        <v>1656</v>
      </c>
      <c r="G328" s="13"/>
      <c r="H328" s="202">
        <v>-5.9610000000000003</v>
      </c>
      <c r="I328" s="203"/>
      <c r="J328" s="13"/>
      <c r="K328" s="13"/>
      <c r="L328" s="198"/>
      <c r="M328" s="204"/>
      <c r="N328" s="205"/>
      <c r="O328" s="205"/>
      <c r="P328" s="205"/>
      <c r="Q328" s="205"/>
      <c r="R328" s="205"/>
      <c r="S328" s="205"/>
      <c r="T328" s="206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00" t="s">
        <v>159</v>
      </c>
      <c r="AU328" s="200" t="s">
        <v>87</v>
      </c>
      <c r="AV328" s="13" t="s">
        <v>87</v>
      </c>
      <c r="AW328" s="13" t="s">
        <v>33</v>
      </c>
      <c r="AX328" s="13" t="s">
        <v>78</v>
      </c>
      <c r="AY328" s="200" t="s">
        <v>148</v>
      </c>
    </row>
    <row r="329" s="15" customFormat="1">
      <c r="A329" s="15"/>
      <c r="B329" s="215"/>
      <c r="C329" s="15"/>
      <c r="D329" s="199" t="s">
        <v>159</v>
      </c>
      <c r="E329" s="216" t="s">
        <v>1</v>
      </c>
      <c r="F329" s="217" t="s">
        <v>287</v>
      </c>
      <c r="G329" s="15"/>
      <c r="H329" s="218">
        <v>-131.52799999999999</v>
      </c>
      <c r="I329" s="219"/>
      <c r="J329" s="15"/>
      <c r="K329" s="15"/>
      <c r="L329" s="215"/>
      <c r="M329" s="220"/>
      <c r="N329" s="221"/>
      <c r="O329" s="221"/>
      <c r="P329" s="221"/>
      <c r="Q329" s="221"/>
      <c r="R329" s="221"/>
      <c r="S329" s="221"/>
      <c r="T329" s="222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16" t="s">
        <v>159</v>
      </c>
      <c r="AU329" s="216" t="s">
        <v>87</v>
      </c>
      <c r="AV329" s="15" t="s">
        <v>169</v>
      </c>
      <c r="AW329" s="15" t="s">
        <v>33</v>
      </c>
      <c r="AX329" s="15" t="s">
        <v>78</v>
      </c>
      <c r="AY329" s="216" t="s">
        <v>148</v>
      </c>
    </row>
    <row r="330" s="14" customFormat="1">
      <c r="A330" s="14"/>
      <c r="B330" s="207"/>
      <c r="C330" s="14"/>
      <c r="D330" s="199" t="s">
        <v>159</v>
      </c>
      <c r="E330" s="208" t="s">
        <v>1</v>
      </c>
      <c r="F330" s="209" t="s">
        <v>164</v>
      </c>
      <c r="G330" s="14"/>
      <c r="H330" s="210">
        <v>1877.6680000000001</v>
      </c>
      <c r="I330" s="211"/>
      <c r="J330" s="14"/>
      <c r="K330" s="14"/>
      <c r="L330" s="207"/>
      <c r="M330" s="212"/>
      <c r="N330" s="213"/>
      <c r="O330" s="213"/>
      <c r="P330" s="213"/>
      <c r="Q330" s="213"/>
      <c r="R330" s="213"/>
      <c r="S330" s="213"/>
      <c r="T330" s="2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08" t="s">
        <v>159</v>
      </c>
      <c r="AU330" s="208" t="s">
        <v>87</v>
      </c>
      <c r="AV330" s="14" t="s">
        <v>155</v>
      </c>
      <c r="AW330" s="14" t="s">
        <v>33</v>
      </c>
      <c r="AX330" s="14" t="s">
        <v>85</v>
      </c>
      <c r="AY330" s="208" t="s">
        <v>148</v>
      </c>
    </row>
    <row r="331" s="2" customFormat="1" ht="16.5" customHeight="1">
      <c r="A331" s="38"/>
      <c r="B331" s="179"/>
      <c r="C331" s="223" t="s">
        <v>305</v>
      </c>
      <c r="D331" s="223" t="s">
        <v>288</v>
      </c>
      <c r="E331" s="224" t="s">
        <v>289</v>
      </c>
      <c r="F331" s="225" t="s">
        <v>290</v>
      </c>
      <c r="G331" s="226" t="s">
        <v>273</v>
      </c>
      <c r="H331" s="227">
        <v>1567.8530000000001</v>
      </c>
      <c r="I331" s="228"/>
      <c r="J331" s="229">
        <f>ROUND(I331*H331,2)</f>
        <v>0</v>
      </c>
      <c r="K331" s="225" t="s">
        <v>154</v>
      </c>
      <c r="L331" s="230"/>
      <c r="M331" s="231" t="s">
        <v>1</v>
      </c>
      <c r="N331" s="232" t="s">
        <v>43</v>
      </c>
      <c r="O331" s="77"/>
      <c r="P331" s="189">
        <f>O331*H331</f>
        <v>0</v>
      </c>
      <c r="Q331" s="189">
        <v>0</v>
      </c>
      <c r="R331" s="189">
        <f>Q331*H331</f>
        <v>0</v>
      </c>
      <c r="S331" s="189">
        <v>0</v>
      </c>
      <c r="T331" s="190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191" t="s">
        <v>199</v>
      </c>
      <c r="AT331" s="191" t="s">
        <v>288</v>
      </c>
      <c r="AU331" s="191" t="s">
        <v>87</v>
      </c>
      <c r="AY331" s="19" t="s">
        <v>148</v>
      </c>
      <c r="BE331" s="192">
        <f>IF(N331="základní",J331,0)</f>
        <v>0</v>
      </c>
      <c r="BF331" s="192">
        <f>IF(N331="snížená",J331,0)</f>
        <v>0</v>
      </c>
      <c r="BG331" s="192">
        <f>IF(N331="zákl. přenesená",J331,0)</f>
        <v>0</v>
      </c>
      <c r="BH331" s="192">
        <f>IF(N331="sníž. přenesená",J331,0)</f>
        <v>0</v>
      </c>
      <c r="BI331" s="192">
        <f>IF(N331="nulová",J331,0)</f>
        <v>0</v>
      </c>
      <c r="BJ331" s="19" t="s">
        <v>85</v>
      </c>
      <c r="BK331" s="192">
        <f>ROUND(I331*H331,2)</f>
        <v>0</v>
      </c>
      <c r="BL331" s="19" t="s">
        <v>155</v>
      </c>
      <c r="BM331" s="191" t="s">
        <v>1657</v>
      </c>
    </row>
    <row r="332" s="13" customFormat="1">
      <c r="A332" s="13"/>
      <c r="B332" s="198"/>
      <c r="C332" s="13"/>
      <c r="D332" s="199" t="s">
        <v>159</v>
      </c>
      <c r="E332" s="200" t="s">
        <v>1</v>
      </c>
      <c r="F332" s="201" t="s">
        <v>1642</v>
      </c>
      <c r="G332" s="13"/>
      <c r="H332" s="202">
        <v>938.83399999999995</v>
      </c>
      <c r="I332" s="203"/>
      <c r="J332" s="13"/>
      <c r="K332" s="13"/>
      <c r="L332" s="198"/>
      <c r="M332" s="204"/>
      <c r="N332" s="205"/>
      <c r="O332" s="205"/>
      <c r="P332" s="205"/>
      <c r="Q332" s="205"/>
      <c r="R332" s="205"/>
      <c r="S332" s="205"/>
      <c r="T332" s="206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00" t="s">
        <v>159</v>
      </c>
      <c r="AU332" s="200" t="s">
        <v>87</v>
      </c>
      <c r="AV332" s="13" t="s">
        <v>87</v>
      </c>
      <c r="AW332" s="13" t="s">
        <v>33</v>
      </c>
      <c r="AX332" s="13" t="s">
        <v>85</v>
      </c>
      <c r="AY332" s="200" t="s">
        <v>148</v>
      </c>
    </row>
    <row r="333" s="13" customFormat="1">
      <c r="A333" s="13"/>
      <c r="B333" s="198"/>
      <c r="C333" s="13"/>
      <c r="D333" s="199" t="s">
        <v>159</v>
      </c>
      <c r="E333" s="13"/>
      <c r="F333" s="201" t="s">
        <v>1658</v>
      </c>
      <c r="G333" s="13"/>
      <c r="H333" s="202">
        <v>1567.8530000000001</v>
      </c>
      <c r="I333" s="203"/>
      <c r="J333" s="13"/>
      <c r="K333" s="13"/>
      <c r="L333" s="198"/>
      <c r="M333" s="204"/>
      <c r="N333" s="205"/>
      <c r="O333" s="205"/>
      <c r="P333" s="205"/>
      <c r="Q333" s="205"/>
      <c r="R333" s="205"/>
      <c r="S333" s="205"/>
      <c r="T333" s="20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00" t="s">
        <v>159</v>
      </c>
      <c r="AU333" s="200" t="s">
        <v>87</v>
      </c>
      <c r="AV333" s="13" t="s">
        <v>87</v>
      </c>
      <c r="AW333" s="13" t="s">
        <v>3</v>
      </c>
      <c r="AX333" s="13" t="s">
        <v>85</v>
      </c>
      <c r="AY333" s="200" t="s">
        <v>148</v>
      </c>
    </row>
    <row r="334" s="2" customFormat="1" ht="24.15" customHeight="1">
      <c r="A334" s="38"/>
      <c r="B334" s="179"/>
      <c r="C334" s="180" t="s">
        <v>310</v>
      </c>
      <c r="D334" s="180" t="s">
        <v>150</v>
      </c>
      <c r="E334" s="181" t="s">
        <v>294</v>
      </c>
      <c r="F334" s="182" t="s">
        <v>295</v>
      </c>
      <c r="G334" s="183" t="s">
        <v>215</v>
      </c>
      <c r="H334" s="184">
        <v>499.858</v>
      </c>
      <c r="I334" s="185"/>
      <c r="J334" s="186">
        <f>ROUND(I334*H334,2)</f>
        <v>0</v>
      </c>
      <c r="K334" s="182" t="s">
        <v>154</v>
      </c>
      <c r="L334" s="39"/>
      <c r="M334" s="187" t="s">
        <v>1</v>
      </c>
      <c r="N334" s="188" t="s">
        <v>43</v>
      </c>
      <c r="O334" s="77"/>
      <c r="P334" s="189">
        <f>O334*H334</f>
        <v>0</v>
      </c>
      <c r="Q334" s="189">
        <v>0</v>
      </c>
      <c r="R334" s="189">
        <f>Q334*H334</f>
        <v>0</v>
      </c>
      <c r="S334" s="189">
        <v>0</v>
      </c>
      <c r="T334" s="19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191" t="s">
        <v>155</v>
      </c>
      <c r="AT334" s="191" t="s">
        <v>150</v>
      </c>
      <c r="AU334" s="191" t="s">
        <v>87</v>
      </c>
      <c r="AY334" s="19" t="s">
        <v>148</v>
      </c>
      <c r="BE334" s="192">
        <f>IF(N334="základní",J334,0)</f>
        <v>0</v>
      </c>
      <c r="BF334" s="192">
        <f>IF(N334="snížená",J334,0)</f>
        <v>0</v>
      </c>
      <c r="BG334" s="192">
        <f>IF(N334="zákl. přenesená",J334,0)</f>
        <v>0</v>
      </c>
      <c r="BH334" s="192">
        <f>IF(N334="sníž. přenesená",J334,0)</f>
        <v>0</v>
      </c>
      <c r="BI334" s="192">
        <f>IF(N334="nulová",J334,0)</f>
        <v>0</v>
      </c>
      <c r="BJ334" s="19" t="s">
        <v>85</v>
      </c>
      <c r="BK334" s="192">
        <f>ROUND(I334*H334,2)</f>
        <v>0</v>
      </c>
      <c r="BL334" s="19" t="s">
        <v>155</v>
      </c>
      <c r="BM334" s="191" t="s">
        <v>1659</v>
      </c>
    </row>
    <row r="335" s="2" customFormat="1">
      <c r="A335" s="38"/>
      <c r="B335" s="39"/>
      <c r="C335" s="38"/>
      <c r="D335" s="193" t="s">
        <v>157</v>
      </c>
      <c r="E335" s="38"/>
      <c r="F335" s="194" t="s">
        <v>297</v>
      </c>
      <c r="G335" s="38"/>
      <c r="H335" s="38"/>
      <c r="I335" s="195"/>
      <c r="J335" s="38"/>
      <c r="K335" s="38"/>
      <c r="L335" s="39"/>
      <c r="M335" s="196"/>
      <c r="N335" s="197"/>
      <c r="O335" s="77"/>
      <c r="P335" s="77"/>
      <c r="Q335" s="77"/>
      <c r="R335" s="77"/>
      <c r="S335" s="77"/>
      <c r="T335" s="7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9" t="s">
        <v>157</v>
      </c>
      <c r="AU335" s="19" t="s">
        <v>87</v>
      </c>
    </row>
    <row r="336" s="13" customFormat="1">
      <c r="A336" s="13"/>
      <c r="B336" s="198"/>
      <c r="C336" s="13"/>
      <c r="D336" s="199" t="s">
        <v>159</v>
      </c>
      <c r="E336" s="200" t="s">
        <v>1</v>
      </c>
      <c r="F336" s="201" t="s">
        <v>1660</v>
      </c>
      <c r="G336" s="13"/>
      <c r="H336" s="202">
        <v>281.59800000000001</v>
      </c>
      <c r="I336" s="203"/>
      <c r="J336" s="13"/>
      <c r="K336" s="13"/>
      <c r="L336" s="198"/>
      <c r="M336" s="204"/>
      <c r="N336" s="205"/>
      <c r="O336" s="205"/>
      <c r="P336" s="205"/>
      <c r="Q336" s="205"/>
      <c r="R336" s="205"/>
      <c r="S336" s="205"/>
      <c r="T336" s="206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00" t="s">
        <v>159</v>
      </c>
      <c r="AU336" s="200" t="s">
        <v>87</v>
      </c>
      <c r="AV336" s="13" t="s">
        <v>87</v>
      </c>
      <c r="AW336" s="13" t="s">
        <v>33</v>
      </c>
      <c r="AX336" s="13" t="s">
        <v>78</v>
      </c>
      <c r="AY336" s="200" t="s">
        <v>148</v>
      </c>
    </row>
    <row r="337" s="13" customFormat="1">
      <c r="A337" s="13"/>
      <c r="B337" s="198"/>
      <c r="C337" s="13"/>
      <c r="D337" s="199" t="s">
        <v>159</v>
      </c>
      <c r="E337" s="200" t="s">
        <v>1</v>
      </c>
      <c r="F337" s="201" t="s">
        <v>1661</v>
      </c>
      <c r="G337" s="13"/>
      <c r="H337" s="202">
        <v>93.825000000000003</v>
      </c>
      <c r="I337" s="203"/>
      <c r="J337" s="13"/>
      <c r="K337" s="13"/>
      <c r="L337" s="198"/>
      <c r="M337" s="204"/>
      <c r="N337" s="205"/>
      <c r="O337" s="205"/>
      <c r="P337" s="205"/>
      <c r="Q337" s="205"/>
      <c r="R337" s="205"/>
      <c r="S337" s="205"/>
      <c r="T337" s="206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00" t="s">
        <v>159</v>
      </c>
      <c r="AU337" s="200" t="s">
        <v>87</v>
      </c>
      <c r="AV337" s="13" t="s">
        <v>87</v>
      </c>
      <c r="AW337" s="13" t="s">
        <v>33</v>
      </c>
      <c r="AX337" s="13" t="s">
        <v>78</v>
      </c>
      <c r="AY337" s="200" t="s">
        <v>148</v>
      </c>
    </row>
    <row r="338" s="13" customFormat="1">
      <c r="A338" s="13"/>
      <c r="B338" s="198"/>
      <c r="C338" s="13"/>
      <c r="D338" s="199" t="s">
        <v>159</v>
      </c>
      <c r="E338" s="200" t="s">
        <v>1</v>
      </c>
      <c r="F338" s="201" t="s">
        <v>1662</v>
      </c>
      <c r="G338" s="13"/>
      <c r="H338" s="202">
        <v>19.547000000000001</v>
      </c>
      <c r="I338" s="203"/>
      <c r="J338" s="13"/>
      <c r="K338" s="13"/>
      <c r="L338" s="198"/>
      <c r="M338" s="204"/>
      <c r="N338" s="205"/>
      <c r="O338" s="205"/>
      <c r="P338" s="205"/>
      <c r="Q338" s="205"/>
      <c r="R338" s="205"/>
      <c r="S338" s="205"/>
      <c r="T338" s="206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00" t="s">
        <v>159</v>
      </c>
      <c r="AU338" s="200" t="s">
        <v>87</v>
      </c>
      <c r="AV338" s="13" t="s">
        <v>87</v>
      </c>
      <c r="AW338" s="13" t="s">
        <v>33</v>
      </c>
      <c r="AX338" s="13" t="s">
        <v>78</v>
      </c>
      <c r="AY338" s="200" t="s">
        <v>148</v>
      </c>
    </row>
    <row r="339" s="13" customFormat="1">
      <c r="A339" s="13"/>
      <c r="B339" s="198"/>
      <c r="C339" s="13"/>
      <c r="D339" s="199" t="s">
        <v>159</v>
      </c>
      <c r="E339" s="200" t="s">
        <v>1</v>
      </c>
      <c r="F339" s="201" t="s">
        <v>1663</v>
      </c>
      <c r="G339" s="13"/>
      <c r="H339" s="202">
        <v>14.738</v>
      </c>
      <c r="I339" s="203"/>
      <c r="J339" s="13"/>
      <c r="K339" s="13"/>
      <c r="L339" s="198"/>
      <c r="M339" s="204"/>
      <c r="N339" s="205"/>
      <c r="O339" s="205"/>
      <c r="P339" s="205"/>
      <c r="Q339" s="205"/>
      <c r="R339" s="205"/>
      <c r="S339" s="205"/>
      <c r="T339" s="206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00" t="s">
        <v>159</v>
      </c>
      <c r="AU339" s="200" t="s">
        <v>87</v>
      </c>
      <c r="AV339" s="13" t="s">
        <v>87</v>
      </c>
      <c r="AW339" s="13" t="s">
        <v>33</v>
      </c>
      <c r="AX339" s="13" t="s">
        <v>78</v>
      </c>
      <c r="AY339" s="200" t="s">
        <v>148</v>
      </c>
    </row>
    <row r="340" s="13" customFormat="1">
      <c r="A340" s="13"/>
      <c r="B340" s="198"/>
      <c r="C340" s="13"/>
      <c r="D340" s="199" t="s">
        <v>159</v>
      </c>
      <c r="E340" s="200" t="s">
        <v>1</v>
      </c>
      <c r="F340" s="201" t="s">
        <v>1664</v>
      </c>
      <c r="G340" s="13"/>
      <c r="H340" s="202">
        <v>18.021999999999998</v>
      </c>
      <c r="I340" s="203"/>
      <c r="J340" s="13"/>
      <c r="K340" s="13"/>
      <c r="L340" s="198"/>
      <c r="M340" s="204"/>
      <c r="N340" s="205"/>
      <c r="O340" s="205"/>
      <c r="P340" s="205"/>
      <c r="Q340" s="205"/>
      <c r="R340" s="205"/>
      <c r="S340" s="205"/>
      <c r="T340" s="206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00" t="s">
        <v>159</v>
      </c>
      <c r="AU340" s="200" t="s">
        <v>87</v>
      </c>
      <c r="AV340" s="13" t="s">
        <v>87</v>
      </c>
      <c r="AW340" s="13" t="s">
        <v>33</v>
      </c>
      <c r="AX340" s="13" t="s">
        <v>78</v>
      </c>
      <c r="AY340" s="200" t="s">
        <v>148</v>
      </c>
    </row>
    <row r="341" s="13" customFormat="1">
      <c r="A341" s="13"/>
      <c r="B341" s="198"/>
      <c r="C341" s="13"/>
      <c r="D341" s="199" t="s">
        <v>159</v>
      </c>
      <c r="E341" s="200" t="s">
        <v>1</v>
      </c>
      <c r="F341" s="201" t="s">
        <v>1665</v>
      </c>
      <c r="G341" s="13"/>
      <c r="H341" s="202">
        <v>44.176000000000002</v>
      </c>
      <c r="I341" s="203"/>
      <c r="J341" s="13"/>
      <c r="K341" s="13"/>
      <c r="L341" s="198"/>
      <c r="M341" s="204"/>
      <c r="N341" s="205"/>
      <c r="O341" s="205"/>
      <c r="P341" s="205"/>
      <c r="Q341" s="205"/>
      <c r="R341" s="205"/>
      <c r="S341" s="205"/>
      <c r="T341" s="206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00" t="s">
        <v>159</v>
      </c>
      <c r="AU341" s="200" t="s">
        <v>87</v>
      </c>
      <c r="AV341" s="13" t="s">
        <v>87</v>
      </c>
      <c r="AW341" s="13" t="s">
        <v>33</v>
      </c>
      <c r="AX341" s="13" t="s">
        <v>78</v>
      </c>
      <c r="AY341" s="200" t="s">
        <v>148</v>
      </c>
    </row>
    <row r="342" s="13" customFormat="1">
      <c r="A342" s="13"/>
      <c r="B342" s="198"/>
      <c r="C342" s="13"/>
      <c r="D342" s="199" t="s">
        <v>159</v>
      </c>
      <c r="E342" s="200" t="s">
        <v>1</v>
      </c>
      <c r="F342" s="201" t="s">
        <v>1666</v>
      </c>
      <c r="G342" s="13"/>
      <c r="H342" s="202">
        <v>20.446000000000002</v>
      </c>
      <c r="I342" s="203"/>
      <c r="J342" s="13"/>
      <c r="K342" s="13"/>
      <c r="L342" s="198"/>
      <c r="M342" s="204"/>
      <c r="N342" s="205"/>
      <c r="O342" s="205"/>
      <c r="P342" s="205"/>
      <c r="Q342" s="205"/>
      <c r="R342" s="205"/>
      <c r="S342" s="205"/>
      <c r="T342" s="206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00" t="s">
        <v>159</v>
      </c>
      <c r="AU342" s="200" t="s">
        <v>87</v>
      </c>
      <c r="AV342" s="13" t="s">
        <v>87</v>
      </c>
      <c r="AW342" s="13" t="s">
        <v>33</v>
      </c>
      <c r="AX342" s="13" t="s">
        <v>78</v>
      </c>
      <c r="AY342" s="200" t="s">
        <v>148</v>
      </c>
    </row>
    <row r="343" s="13" customFormat="1">
      <c r="A343" s="13"/>
      <c r="B343" s="198"/>
      <c r="C343" s="13"/>
      <c r="D343" s="199" t="s">
        <v>159</v>
      </c>
      <c r="E343" s="200" t="s">
        <v>1</v>
      </c>
      <c r="F343" s="201" t="s">
        <v>1667</v>
      </c>
      <c r="G343" s="13"/>
      <c r="H343" s="202">
        <v>7.5060000000000002</v>
      </c>
      <c r="I343" s="203"/>
      <c r="J343" s="13"/>
      <c r="K343" s="13"/>
      <c r="L343" s="198"/>
      <c r="M343" s="204"/>
      <c r="N343" s="205"/>
      <c r="O343" s="205"/>
      <c r="P343" s="205"/>
      <c r="Q343" s="205"/>
      <c r="R343" s="205"/>
      <c r="S343" s="205"/>
      <c r="T343" s="206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00" t="s">
        <v>159</v>
      </c>
      <c r="AU343" s="200" t="s">
        <v>87</v>
      </c>
      <c r="AV343" s="13" t="s">
        <v>87</v>
      </c>
      <c r="AW343" s="13" t="s">
        <v>33</v>
      </c>
      <c r="AX343" s="13" t="s">
        <v>78</v>
      </c>
      <c r="AY343" s="200" t="s">
        <v>148</v>
      </c>
    </row>
    <row r="344" s="14" customFormat="1">
      <c r="A344" s="14"/>
      <c r="B344" s="207"/>
      <c r="C344" s="14"/>
      <c r="D344" s="199" t="s">
        <v>159</v>
      </c>
      <c r="E344" s="208" t="s">
        <v>1</v>
      </c>
      <c r="F344" s="209" t="s">
        <v>164</v>
      </c>
      <c r="G344" s="14"/>
      <c r="H344" s="210">
        <v>499.85800000000006</v>
      </c>
      <c r="I344" s="211"/>
      <c r="J344" s="14"/>
      <c r="K344" s="14"/>
      <c r="L344" s="207"/>
      <c r="M344" s="212"/>
      <c r="N344" s="213"/>
      <c r="O344" s="213"/>
      <c r="P344" s="213"/>
      <c r="Q344" s="213"/>
      <c r="R344" s="213"/>
      <c r="S344" s="213"/>
      <c r="T344" s="2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08" t="s">
        <v>159</v>
      </c>
      <c r="AU344" s="208" t="s">
        <v>87</v>
      </c>
      <c r="AV344" s="14" t="s">
        <v>155</v>
      </c>
      <c r="AW344" s="14" t="s">
        <v>33</v>
      </c>
      <c r="AX344" s="14" t="s">
        <v>85</v>
      </c>
      <c r="AY344" s="208" t="s">
        <v>148</v>
      </c>
    </row>
    <row r="345" s="2" customFormat="1" ht="16.5" customHeight="1">
      <c r="A345" s="38"/>
      <c r="B345" s="179"/>
      <c r="C345" s="223" t="s">
        <v>315</v>
      </c>
      <c r="D345" s="223" t="s">
        <v>288</v>
      </c>
      <c r="E345" s="224" t="s">
        <v>301</v>
      </c>
      <c r="F345" s="225" t="s">
        <v>302</v>
      </c>
      <c r="G345" s="226" t="s">
        <v>273</v>
      </c>
      <c r="H345" s="227">
        <v>834.76300000000003</v>
      </c>
      <c r="I345" s="228"/>
      <c r="J345" s="229">
        <f>ROUND(I345*H345,2)</f>
        <v>0</v>
      </c>
      <c r="K345" s="225" t="s">
        <v>154</v>
      </c>
      <c r="L345" s="230"/>
      <c r="M345" s="231" t="s">
        <v>1</v>
      </c>
      <c r="N345" s="232" t="s">
        <v>43</v>
      </c>
      <c r="O345" s="77"/>
      <c r="P345" s="189">
        <f>O345*H345</f>
        <v>0</v>
      </c>
      <c r="Q345" s="189">
        <v>0</v>
      </c>
      <c r="R345" s="189">
        <f>Q345*H345</f>
        <v>0</v>
      </c>
      <c r="S345" s="189">
        <v>0</v>
      </c>
      <c r="T345" s="190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191" t="s">
        <v>199</v>
      </c>
      <c r="AT345" s="191" t="s">
        <v>288</v>
      </c>
      <c r="AU345" s="191" t="s">
        <v>87</v>
      </c>
      <c r="AY345" s="19" t="s">
        <v>148</v>
      </c>
      <c r="BE345" s="192">
        <f>IF(N345="základní",J345,0)</f>
        <v>0</v>
      </c>
      <c r="BF345" s="192">
        <f>IF(N345="snížená",J345,0)</f>
        <v>0</v>
      </c>
      <c r="BG345" s="192">
        <f>IF(N345="zákl. přenesená",J345,0)</f>
        <v>0</v>
      </c>
      <c r="BH345" s="192">
        <f>IF(N345="sníž. přenesená",J345,0)</f>
        <v>0</v>
      </c>
      <c r="BI345" s="192">
        <f>IF(N345="nulová",J345,0)</f>
        <v>0</v>
      </c>
      <c r="BJ345" s="19" t="s">
        <v>85</v>
      </c>
      <c r="BK345" s="192">
        <f>ROUND(I345*H345,2)</f>
        <v>0</v>
      </c>
      <c r="BL345" s="19" t="s">
        <v>155</v>
      </c>
      <c r="BM345" s="191" t="s">
        <v>1668</v>
      </c>
    </row>
    <row r="346" s="13" customFormat="1">
      <c r="A346" s="13"/>
      <c r="B346" s="198"/>
      <c r="C346" s="13"/>
      <c r="D346" s="199" t="s">
        <v>159</v>
      </c>
      <c r="E346" s="13"/>
      <c r="F346" s="201" t="s">
        <v>1669</v>
      </c>
      <c r="G346" s="13"/>
      <c r="H346" s="202">
        <v>834.76300000000003</v>
      </c>
      <c r="I346" s="203"/>
      <c r="J346" s="13"/>
      <c r="K346" s="13"/>
      <c r="L346" s="198"/>
      <c r="M346" s="204"/>
      <c r="N346" s="205"/>
      <c r="O346" s="205"/>
      <c r="P346" s="205"/>
      <c r="Q346" s="205"/>
      <c r="R346" s="205"/>
      <c r="S346" s="205"/>
      <c r="T346" s="206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00" t="s">
        <v>159</v>
      </c>
      <c r="AU346" s="200" t="s">
        <v>87</v>
      </c>
      <c r="AV346" s="13" t="s">
        <v>87</v>
      </c>
      <c r="AW346" s="13" t="s">
        <v>3</v>
      </c>
      <c r="AX346" s="13" t="s">
        <v>85</v>
      </c>
      <c r="AY346" s="200" t="s">
        <v>148</v>
      </c>
    </row>
    <row r="347" s="2" customFormat="1" ht="33" customHeight="1">
      <c r="A347" s="38"/>
      <c r="B347" s="179"/>
      <c r="C347" s="180" t="s">
        <v>321</v>
      </c>
      <c r="D347" s="180" t="s">
        <v>150</v>
      </c>
      <c r="E347" s="181" t="s">
        <v>905</v>
      </c>
      <c r="F347" s="182" t="s">
        <v>906</v>
      </c>
      <c r="G347" s="183" t="s">
        <v>153</v>
      </c>
      <c r="H347" s="184">
        <v>75.5</v>
      </c>
      <c r="I347" s="185"/>
      <c r="J347" s="186">
        <f>ROUND(I347*H347,2)</f>
        <v>0</v>
      </c>
      <c r="K347" s="182" t="s">
        <v>154</v>
      </c>
      <c r="L347" s="39"/>
      <c r="M347" s="187" t="s">
        <v>1</v>
      </c>
      <c r="N347" s="188" t="s">
        <v>43</v>
      </c>
      <c r="O347" s="77"/>
      <c r="P347" s="189">
        <f>O347*H347</f>
        <v>0</v>
      </c>
      <c r="Q347" s="189">
        <v>0</v>
      </c>
      <c r="R347" s="189">
        <f>Q347*H347</f>
        <v>0</v>
      </c>
      <c r="S347" s="189">
        <v>0</v>
      </c>
      <c r="T347" s="190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191" t="s">
        <v>155</v>
      </c>
      <c r="AT347" s="191" t="s">
        <v>150</v>
      </c>
      <c r="AU347" s="191" t="s">
        <v>87</v>
      </c>
      <c r="AY347" s="19" t="s">
        <v>148</v>
      </c>
      <c r="BE347" s="192">
        <f>IF(N347="základní",J347,0)</f>
        <v>0</v>
      </c>
      <c r="BF347" s="192">
        <f>IF(N347="snížená",J347,0)</f>
        <v>0</v>
      </c>
      <c r="BG347" s="192">
        <f>IF(N347="zákl. přenesená",J347,0)</f>
        <v>0</v>
      </c>
      <c r="BH347" s="192">
        <f>IF(N347="sníž. přenesená",J347,0)</f>
        <v>0</v>
      </c>
      <c r="BI347" s="192">
        <f>IF(N347="nulová",J347,0)</f>
        <v>0</v>
      </c>
      <c r="BJ347" s="19" t="s">
        <v>85</v>
      </c>
      <c r="BK347" s="192">
        <f>ROUND(I347*H347,2)</f>
        <v>0</v>
      </c>
      <c r="BL347" s="19" t="s">
        <v>155</v>
      </c>
      <c r="BM347" s="191" t="s">
        <v>1670</v>
      </c>
    </row>
    <row r="348" s="2" customFormat="1">
      <c r="A348" s="38"/>
      <c r="B348" s="39"/>
      <c r="C348" s="38"/>
      <c r="D348" s="193" t="s">
        <v>157</v>
      </c>
      <c r="E348" s="38"/>
      <c r="F348" s="194" t="s">
        <v>908</v>
      </c>
      <c r="G348" s="38"/>
      <c r="H348" s="38"/>
      <c r="I348" s="195"/>
      <c r="J348" s="38"/>
      <c r="K348" s="38"/>
      <c r="L348" s="39"/>
      <c r="M348" s="196"/>
      <c r="N348" s="197"/>
      <c r="O348" s="77"/>
      <c r="P348" s="77"/>
      <c r="Q348" s="77"/>
      <c r="R348" s="77"/>
      <c r="S348" s="77"/>
      <c r="T348" s="7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T348" s="19" t="s">
        <v>157</v>
      </c>
      <c r="AU348" s="19" t="s">
        <v>87</v>
      </c>
    </row>
    <row r="349" s="2" customFormat="1" ht="24.15" customHeight="1">
      <c r="A349" s="38"/>
      <c r="B349" s="179"/>
      <c r="C349" s="180" t="s">
        <v>326</v>
      </c>
      <c r="D349" s="180" t="s">
        <v>150</v>
      </c>
      <c r="E349" s="181" t="s">
        <v>311</v>
      </c>
      <c r="F349" s="182" t="s">
        <v>312</v>
      </c>
      <c r="G349" s="183" t="s">
        <v>153</v>
      </c>
      <c r="H349" s="184">
        <v>75.5</v>
      </c>
      <c r="I349" s="185"/>
      <c r="J349" s="186">
        <f>ROUND(I349*H349,2)</f>
        <v>0</v>
      </c>
      <c r="K349" s="182" t="s">
        <v>154</v>
      </c>
      <c r="L349" s="39"/>
      <c r="M349" s="187" t="s">
        <v>1</v>
      </c>
      <c r="N349" s="188" t="s">
        <v>43</v>
      </c>
      <c r="O349" s="77"/>
      <c r="P349" s="189">
        <f>O349*H349</f>
        <v>0</v>
      </c>
      <c r="Q349" s="189">
        <v>0</v>
      </c>
      <c r="R349" s="189">
        <f>Q349*H349</f>
        <v>0</v>
      </c>
      <c r="S349" s="189">
        <v>0</v>
      </c>
      <c r="T349" s="190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191" t="s">
        <v>155</v>
      </c>
      <c r="AT349" s="191" t="s">
        <v>150</v>
      </c>
      <c r="AU349" s="191" t="s">
        <v>87</v>
      </c>
      <c r="AY349" s="19" t="s">
        <v>148</v>
      </c>
      <c r="BE349" s="192">
        <f>IF(N349="základní",J349,0)</f>
        <v>0</v>
      </c>
      <c r="BF349" s="192">
        <f>IF(N349="snížená",J349,0)</f>
        <v>0</v>
      </c>
      <c r="BG349" s="192">
        <f>IF(N349="zákl. přenesená",J349,0)</f>
        <v>0</v>
      </c>
      <c r="BH349" s="192">
        <f>IF(N349="sníž. přenesená",J349,0)</f>
        <v>0</v>
      </c>
      <c r="BI349" s="192">
        <f>IF(N349="nulová",J349,0)</f>
        <v>0</v>
      </c>
      <c r="BJ349" s="19" t="s">
        <v>85</v>
      </c>
      <c r="BK349" s="192">
        <f>ROUND(I349*H349,2)</f>
        <v>0</v>
      </c>
      <c r="BL349" s="19" t="s">
        <v>155</v>
      </c>
      <c r="BM349" s="191" t="s">
        <v>1671</v>
      </c>
    </row>
    <row r="350" s="2" customFormat="1">
      <c r="A350" s="38"/>
      <c r="B350" s="39"/>
      <c r="C350" s="38"/>
      <c r="D350" s="193" t="s">
        <v>157</v>
      </c>
      <c r="E350" s="38"/>
      <c r="F350" s="194" t="s">
        <v>314</v>
      </c>
      <c r="G350" s="38"/>
      <c r="H350" s="38"/>
      <c r="I350" s="195"/>
      <c r="J350" s="38"/>
      <c r="K350" s="38"/>
      <c r="L350" s="39"/>
      <c r="M350" s="196"/>
      <c r="N350" s="197"/>
      <c r="O350" s="77"/>
      <c r="P350" s="77"/>
      <c r="Q350" s="77"/>
      <c r="R350" s="77"/>
      <c r="S350" s="77"/>
      <c r="T350" s="7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T350" s="19" t="s">
        <v>157</v>
      </c>
      <c r="AU350" s="19" t="s">
        <v>87</v>
      </c>
    </row>
    <row r="351" s="2" customFormat="1" ht="16.5" customHeight="1">
      <c r="A351" s="38"/>
      <c r="B351" s="179"/>
      <c r="C351" s="223" t="s">
        <v>331</v>
      </c>
      <c r="D351" s="223" t="s">
        <v>288</v>
      </c>
      <c r="E351" s="224" t="s">
        <v>316</v>
      </c>
      <c r="F351" s="225" t="s">
        <v>317</v>
      </c>
      <c r="G351" s="226" t="s">
        <v>318</v>
      </c>
      <c r="H351" s="227">
        <v>1.51</v>
      </c>
      <c r="I351" s="228"/>
      <c r="J351" s="229">
        <f>ROUND(I351*H351,2)</f>
        <v>0</v>
      </c>
      <c r="K351" s="225" t="s">
        <v>154</v>
      </c>
      <c r="L351" s="230"/>
      <c r="M351" s="231" t="s">
        <v>1</v>
      </c>
      <c r="N351" s="232" t="s">
        <v>43</v>
      </c>
      <c r="O351" s="77"/>
      <c r="P351" s="189">
        <f>O351*H351</f>
        <v>0</v>
      </c>
      <c r="Q351" s="189">
        <v>0.001</v>
      </c>
      <c r="R351" s="189">
        <f>Q351*H351</f>
        <v>0.0015100000000000001</v>
      </c>
      <c r="S351" s="189">
        <v>0</v>
      </c>
      <c r="T351" s="190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191" t="s">
        <v>199</v>
      </c>
      <c r="AT351" s="191" t="s">
        <v>288</v>
      </c>
      <c r="AU351" s="191" t="s">
        <v>87</v>
      </c>
      <c r="AY351" s="19" t="s">
        <v>148</v>
      </c>
      <c r="BE351" s="192">
        <f>IF(N351="základní",J351,0)</f>
        <v>0</v>
      </c>
      <c r="BF351" s="192">
        <f>IF(N351="snížená",J351,0)</f>
        <v>0</v>
      </c>
      <c r="BG351" s="192">
        <f>IF(N351="zákl. přenesená",J351,0)</f>
        <v>0</v>
      </c>
      <c r="BH351" s="192">
        <f>IF(N351="sníž. přenesená",J351,0)</f>
        <v>0</v>
      </c>
      <c r="BI351" s="192">
        <f>IF(N351="nulová",J351,0)</f>
        <v>0</v>
      </c>
      <c r="BJ351" s="19" t="s">
        <v>85</v>
      </c>
      <c r="BK351" s="192">
        <f>ROUND(I351*H351,2)</f>
        <v>0</v>
      </c>
      <c r="BL351" s="19" t="s">
        <v>155</v>
      </c>
      <c r="BM351" s="191" t="s">
        <v>1672</v>
      </c>
    </row>
    <row r="352" s="13" customFormat="1">
      <c r="A352" s="13"/>
      <c r="B352" s="198"/>
      <c r="C352" s="13"/>
      <c r="D352" s="199" t="s">
        <v>159</v>
      </c>
      <c r="E352" s="13"/>
      <c r="F352" s="201" t="s">
        <v>1673</v>
      </c>
      <c r="G352" s="13"/>
      <c r="H352" s="202">
        <v>1.51</v>
      </c>
      <c r="I352" s="203"/>
      <c r="J352" s="13"/>
      <c r="K352" s="13"/>
      <c r="L352" s="198"/>
      <c r="M352" s="204"/>
      <c r="N352" s="205"/>
      <c r="O352" s="205"/>
      <c r="P352" s="205"/>
      <c r="Q352" s="205"/>
      <c r="R352" s="205"/>
      <c r="S352" s="205"/>
      <c r="T352" s="206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00" t="s">
        <v>159</v>
      </c>
      <c r="AU352" s="200" t="s">
        <v>87</v>
      </c>
      <c r="AV352" s="13" t="s">
        <v>87</v>
      </c>
      <c r="AW352" s="13" t="s">
        <v>3</v>
      </c>
      <c r="AX352" s="13" t="s">
        <v>85</v>
      </c>
      <c r="AY352" s="200" t="s">
        <v>148</v>
      </c>
    </row>
    <row r="353" s="2" customFormat="1" ht="24.15" customHeight="1">
      <c r="A353" s="38"/>
      <c r="B353" s="179"/>
      <c r="C353" s="180" t="s">
        <v>336</v>
      </c>
      <c r="D353" s="180" t="s">
        <v>150</v>
      </c>
      <c r="E353" s="181" t="s">
        <v>322</v>
      </c>
      <c r="F353" s="182" t="s">
        <v>323</v>
      </c>
      <c r="G353" s="183" t="s">
        <v>153</v>
      </c>
      <c r="H353" s="184">
        <v>75.5</v>
      </c>
      <c r="I353" s="185"/>
      <c r="J353" s="186">
        <f>ROUND(I353*H353,2)</f>
        <v>0</v>
      </c>
      <c r="K353" s="182" t="s">
        <v>154</v>
      </c>
      <c r="L353" s="39"/>
      <c r="M353" s="187" t="s">
        <v>1</v>
      </c>
      <c r="N353" s="188" t="s">
        <v>43</v>
      </c>
      <c r="O353" s="77"/>
      <c r="P353" s="189">
        <f>O353*H353</f>
        <v>0</v>
      </c>
      <c r="Q353" s="189">
        <v>0</v>
      </c>
      <c r="R353" s="189">
        <f>Q353*H353</f>
        <v>0</v>
      </c>
      <c r="S353" s="189">
        <v>0</v>
      </c>
      <c r="T353" s="190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191" t="s">
        <v>155</v>
      </c>
      <c r="AT353" s="191" t="s">
        <v>150</v>
      </c>
      <c r="AU353" s="191" t="s">
        <v>87</v>
      </c>
      <c r="AY353" s="19" t="s">
        <v>148</v>
      </c>
      <c r="BE353" s="192">
        <f>IF(N353="základní",J353,0)</f>
        <v>0</v>
      </c>
      <c r="BF353" s="192">
        <f>IF(N353="snížená",J353,0)</f>
        <v>0</v>
      </c>
      <c r="BG353" s="192">
        <f>IF(N353="zákl. přenesená",J353,0)</f>
        <v>0</v>
      </c>
      <c r="BH353" s="192">
        <f>IF(N353="sníž. přenesená",J353,0)</f>
        <v>0</v>
      </c>
      <c r="BI353" s="192">
        <f>IF(N353="nulová",J353,0)</f>
        <v>0</v>
      </c>
      <c r="BJ353" s="19" t="s">
        <v>85</v>
      </c>
      <c r="BK353" s="192">
        <f>ROUND(I353*H353,2)</f>
        <v>0</v>
      </c>
      <c r="BL353" s="19" t="s">
        <v>155</v>
      </c>
      <c r="BM353" s="191" t="s">
        <v>1674</v>
      </c>
    </row>
    <row r="354" s="2" customFormat="1">
      <c r="A354" s="38"/>
      <c r="B354" s="39"/>
      <c r="C354" s="38"/>
      <c r="D354" s="193" t="s">
        <v>157</v>
      </c>
      <c r="E354" s="38"/>
      <c r="F354" s="194" t="s">
        <v>325</v>
      </c>
      <c r="G354" s="38"/>
      <c r="H354" s="38"/>
      <c r="I354" s="195"/>
      <c r="J354" s="38"/>
      <c r="K354" s="38"/>
      <c r="L354" s="39"/>
      <c r="M354" s="196"/>
      <c r="N354" s="197"/>
      <c r="O354" s="77"/>
      <c r="P354" s="77"/>
      <c r="Q354" s="77"/>
      <c r="R354" s="77"/>
      <c r="S354" s="77"/>
      <c r="T354" s="7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9" t="s">
        <v>157</v>
      </c>
      <c r="AU354" s="19" t="s">
        <v>87</v>
      </c>
    </row>
    <row r="355" s="2" customFormat="1" ht="24.15" customHeight="1">
      <c r="A355" s="38"/>
      <c r="B355" s="179"/>
      <c r="C355" s="180" t="s">
        <v>343</v>
      </c>
      <c r="D355" s="180" t="s">
        <v>150</v>
      </c>
      <c r="E355" s="181" t="s">
        <v>327</v>
      </c>
      <c r="F355" s="182" t="s">
        <v>328</v>
      </c>
      <c r="G355" s="183" t="s">
        <v>153</v>
      </c>
      <c r="H355" s="184">
        <v>1179.8900000000001</v>
      </c>
      <c r="I355" s="185"/>
      <c r="J355" s="186">
        <f>ROUND(I355*H355,2)</f>
        <v>0</v>
      </c>
      <c r="K355" s="182" t="s">
        <v>154</v>
      </c>
      <c r="L355" s="39"/>
      <c r="M355" s="187" t="s">
        <v>1</v>
      </c>
      <c r="N355" s="188" t="s">
        <v>43</v>
      </c>
      <c r="O355" s="77"/>
      <c r="P355" s="189">
        <f>O355*H355</f>
        <v>0</v>
      </c>
      <c r="Q355" s="189">
        <v>0</v>
      </c>
      <c r="R355" s="189">
        <f>Q355*H355</f>
        <v>0</v>
      </c>
      <c r="S355" s="189">
        <v>0</v>
      </c>
      <c r="T355" s="190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191" t="s">
        <v>155</v>
      </c>
      <c r="AT355" s="191" t="s">
        <v>150</v>
      </c>
      <c r="AU355" s="191" t="s">
        <v>87</v>
      </c>
      <c r="AY355" s="19" t="s">
        <v>148</v>
      </c>
      <c r="BE355" s="192">
        <f>IF(N355="základní",J355,0)</f>
        <v>0</v>
      </c>
      <c r="BF355" s="192">
        <f>IF(N355="snížená",J355,0)</f>
        <v>0</v>
      </c>
      <c r="BG355" s="192">
        <f>IF(N355="zákl. přenesená",J355,0)</f>
        <v>0</v>
      </c>
      <c r="BH355" s="192">
        <f>IF(N355="sníž. přenesená",J355,0)</f>
        <v>0</v>
      </c>
      <c r="BI355" s="192">
        <f>IF(N355="nulová",J355,0)</f>
        <v>0</v>
      </c>
      <c r="BJ355" s="19" t="s">
        <v>85</v>
      </c>
      <c r="BK355" s="192">
        <f>ROUND(I355*H355,2)</f>
        <v>0</v>
      </c>
      <c r="BL355" s="19" t="s">
        <v>155</v>
      </c>
      <c r="BM355" s="191" t="s">
        <v>1675</v>
      </c>
    </row>
    <row r="356" s="2" customFormat="1">
      <c r="A356" s="38"/>
      <c r="B356" s="39"/>
      <c r="C356" s="38"/>
      <c r="D356" s="193" t="s">
        <v>157</v>
      </c>
      <c r="E356" s="38"/>
      <c r="F356" s="194" t="s">
        <v>330</v>
      </c>
      <c r="G356" s="38"/>
      <c r="H356" s="38"/>
      <c r="I356" s="195"/>
      <c r="J356" s="38"/>
      <c r="K356" s="38"/>
      <c r="L356" s="39"/>
      <c r="M356" s="196"/>
      <c r="N356" s="197"/>
      <c r="O356" s="77"/>
      <c r="P356" s="77"/>
      <c r="Q356" s="77"/>
      <c r="R356" s="77"/>
      <c r="S356" s="77"/>
      <c r="T356" s="7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T356" s="19" t="s">
        <v>157</v>
      </c>
      <c r="AU356" s="19" t="s">
        <v>87</v>
      </c>
    </row>
    <row r="357" s="2" customFormat="1" ht="21.75" customHeight="1">
      <c r="A357" s="38"/>
      <c r="B357" s="179"/>
      <c r="C357" s="180" t="s">
        <v>350</v>
      </c>
      <c r="D357" s="180" t="s">
        <v>150</v>
      </c>
      <c r="E357" s="181" t="s">
        <v>332</v>
      </c>
      <c r="F357" s="182" t="s">
        <v>333</v>
      </c>
      <c r="G357" s="183" t="s">
        <v>153</v>
      </c>
      <c r="H357" s="184">
        <v>75.5</v>
      </c>
      <c r="I357" s="185"/>
      <c r="J357" s="186">
        <f>ROUND(I357*H357,2)</f>
        <v>0</v>
      </c>
      <c r="K357" s="182" t="s">
        <v>154</v>
      </c>
      <c r="L357" s="39"/>
      <c r="M357" s="187" t="s">
        <v>1</v>
      </c>
      <c r="N357" s="188" t="s">
        <v>43</v>
      </c>
      <c r="O357" s="77"/>
      <c r="P357" s="189">
        <f>O357*H357</f>
        <v>0</v>
      </c>
      <c r="Q357" s="189">
        <v>0</v>
      </c>
      <c r="R357" s="189">
        <f>Q357*H357</f>
        <v>0</v>
      </c>
      <c r="S357" s="189">
        <v>0</v>
      </c>
      <c r="T357" s="190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191" t="s">
        <v>155</v>
      </c>
      <c r="AT357" s="191" t="s">
        <v>150</v>
      </c>
      <c r="AU357" s="191" t="s">
        <v>87</v>
      </c>
      <c r="AY357" s="19" t="s">
        <v>148</v>
      </c>
      <c r="BE357" s="192">
        <f>IF(N357="základní",J357,0)</f>
        <v>0</v>
      </c>
      <c r="BF357" s="192">
        <f>IF(N357="snížená",J357,0)</f>
        <v>0</v>
      </c>
      <c r="BG357" s="192">
        <f>IF(N357="zákl. přenesená",J357,0)</f>
        <v>0</v>
      </c>
      <c r="BH357" s="192">
        <f>IF(N357="sníž. přenesená",J357,0)</f>
        <v>0</v>
      </c>
      <c r="BI357" s="192">
        <f>IF(N357="nulová",J357,0)</f>
        <v>0</v>
      </c>
      <c r="BJ357" s="19" t="s">
        <v>85</v>
      </c>
      <c r="BK357" s="192">
        <f>ROUND(I357*H357,2)</f>
        <v>0</v>
      </c>
      <c r="BL357" s="19" t="s">
        <v>155</v>
      </c>
      <c r="BM357" s="191" t="s">
        <v>1676</v>
      </c>
    </row>
    <row r="358" s="2" customFormat="1">
      <c r="A358" s="38"/>
      <c r="B358" s="39"/>
      <c r="C358" s="38"/>
      <c r="D358" s="193" t="s">
        <v>157</v>
      </c>
      <c r="E358" s="38"/>
      <c r="F358" s="194" t="s">
        <v>335</v>
      </c>
      <c r="G358" s="38"/>
      <c r="H358" s="38"/>
      <c r="I358" s="195"/>
      <c r="J358" s="38"/>
      <c r="K358" s="38"/>
      <c r="L358" s="39"/>
      <c r="M358" s="196"/>
      <c r="N358" s="197"/>
      <c r="O358" s="77"/>
      <c r="P358" s="77"/>
      <c r="Q358" s="77"/>
      <c r="R358" s="77"/>
      <c r="S358" s="77"/>
      <c r="T358" s="7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9" t="s">
        <v>157</v>
      </c>
      <c r="AU358" s="19" t="s">
        <v>87</v>
      </c>
    </row>
    <row r="359" s="2" customFormat="1" ht="16.5" customHeight="1">
      <c r="A359" s="38"/>
      <c r="B359" s="179"/>
      <c r="C359" s="180" t="s">
        <v>354</v>
      </c>
      <c r="D359" s="180" t="s">
        <v>150</v>
      </c>
      <c r="E359" s="181" t="s">
        <v>337</v>
      </c>
      <c r="F359" s="182" t="s">
        <v>338</v>
      </c>
      <c r="G359" s="183" t="s">
        <v>215</v>
      </c>
      <c r="H359" s="184">
        <v>1.133</v>
      </c>
      <c r="I359" s="185"/>
      <c r="J359" s="186">
        <f>ROUND(I359*H359,2)</f>
        <v>0</v>
      </c>
      <c r="K359" s="182" t="s">
        <v>154</v>
      </c>
      <c r="L359" s="39"/>
      <c r="M359" s="187" t="s">
        <v>1</v>
      </c>
      <c r="N359" s="188" t="s">
        <v>43</v>
      </c>
      <c r="O359" s="77"/>
      <c r="P359" s="189">
        <f>O359*H359</f>
        <v>0</v>
      </c>
      <c r="Q359" s="189">
        <v>0</v>
      </c>
      <c r="R359" s="189">
        <f>Q359*H359</f>
        <v>0</v>
      </c>
      <c r="S359" s="189">
        <v>0</v>
      </c>
      <c r="T359" s="190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191" t="s">
        <v>155</v>
      </c>
      <c r="AT359" s="191" t="s">
        <v>150</v>
      </c>
      <c r="AU359" s="191" t="s">
        <v>87</v>
      </c>
      <c r="AY359" s="19" t="s">
        <v>148</v>
      </c>
      <c r="BE359" s="192">
        <f>IF(N359="základní",J359,0)</f>
        <v>0</v>
      </c>
      <c r="BF359" s="192">
        <f>IF(N359="snížená",J359,0)</f>
        <v>0</v>
      </c>
      <c r="BG359" s="192">
        <f>IF(N359="zákl. přenesená",J359,0)</f>
        <v>0</v>
      </c>
      <c r="BH359" s="192">
        <f>IF(N359="sníž. přenesená",J359,0)</f>
        <v>0</v>
      </c>
      <c r="BI359" s="192">
        <f>IF(N359="nulová",J359,0)</f>
        <v>0</v>
      </c>
      <c r="BJ359" s="19" t="s">
        <v>85</v>
      </c>
      <c r="BK359" s="192">
        <f>ROUND(I359*H359,2)</f>
        <v>0</v>
      </c>
      <c r="BL359" s="19" t="s">
        <v>155</v>
      </c>
      <c r="BM359" s="191" t="s">
        <v>1677</v>
      </c>
    </row>
    <row r="360" s="2" customFormat="1">
      <c r="A360" s="38"/>
      <c r="B360" s="39"/>
      <c r="C360" s="38"/>
      <c r="D360" s="193" t="s">
        <v>157</v>
      </c>
      <c r="E360" s="38"/>
      <c r="F360" s="194" t="s">
        <v>340</v>
      </c>
      <c r="G360" s="38"/>
      <c r="H360" s="38"/>
      <c r="I360" s="195"/>
      <c r="J360" s="38"/>
      <c r="K360" s="38"/>
      <c r="L360" s="39"/>
      <c r="M360" s="196"/>
      <c r="N360" s="197"/>
      <c r="O360" s="77"/>
      <c r="P360" s="77"/>
      <c r="Q360" s="77"/>
      <c r="R360" s="77"/>
      <c r="S360" s="77"/>
      <c r="T360" s="7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9" t="s">
        <v>157</v>
      </c>
      <c r="AU360" s="19" t="s">
        <v>87</v>
      </c>
    </row>
    <row r="361" s="13" customFormat="1">
      <c r="A361" s="13"/>
      <c r="B361" s="198"/>
      <c r="C361" s="13"/>
      <c r="D361" s="199" t="s">
        <v>159</v>
      </c>
      <c r="E361" s="13"/>
      <c r="F361" s="201" t="s">
        <v>1678</v>
      </c>
      <c r="G361" s="13"/>
      <c r="H361" s="202">
        <v>1.133</v>
      </c>
      <c r="I361" s="203"/>
      <c r="J361" s="13"/>
      <c r="K361" s="13"/>
      <c r="L361" s="198"/>
      <c r="M361" s="204"/>
      <c r="N361" s="205"/>
      <c r="O361" s="205"/>
      <c r="P361" s="205"/>
      <c r="Q361" s="205"/>
      <c r="R361" s="205"/>
      <c r="S361" s="205"/>
      <c r="T361" s="206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00" t="s">
        <v>159</v>
      </c>
      <c r="AU361" s="200" t="s">
        <v>87</v>
      </c>
      <c r="AV361" s="13" t="s">
        <v>87</v>
      </c>
      <c r="AW361" s="13" t="s">
        <v>3</v>
      </c>
      <c r="AX361" s="13" t="s">
        <v>85</v>
      </c>
      <c r="AY361" s="200" t="s">
        <v>148</v>
      </c>
    </row>
    <row r="362" s="12" customFormat="1" ht="22.8" customHeight="1">
      <c r="A362" s="12"/>
      <c r="B362" s="166"/>
      <c r="C362" s="12"/>
      <c r="D362" s="167" t="s">
        <v>77</v>
      </c>
      <c r="E362" s="177" t="s">
        <v>87</v>
      </c>
      <c r="F362" s="177" t="s">
        <v>1679</v>
      </c>
      <c r="G362" s="12"/>
      <c r="H362" s="12"/>
      <c r="I362" s="169"/>
      <c r="J362" s="178">
        <f>BK362</f>
        <v>0</v>
      </c>
      <c r="K362" s="12"/>
      <c r="L362" s="166"/>
      <c r="M362" s="171"/>
      <c r="N362" s="172"/>
      <c r="O362" s="172"/>
      <c r="P362" s="173">
        <f>SUM(P363:P368)</f>
        <v>0</v>
      </c>
      <c r="Q362" s="172"/>
      <c r="R362" s="173">
        <f>SUM(R363:R368)</f>
        <v>16.326000000000001</v>
      </c>
      <c r="S362" s="172"/>
      <c r="T362" s="174">
        <f>SUM(T363:T368)</f>
        <v>0</v>
      </c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R362" s="167" t="s">
        <v>85</v>
      </c>
      <c r="AT362" s="175" t="s">
        <v>77</v>
      </c>
      <c r="AU362" s="175" t="s">
        <v>85</v>
      </c>
      <c r="AY362" s="167" t="s">
        <v>148</v>
      </c>
      <c r="BK362" s="176">
        <f>SUM(BK363:BK368)</f>
        <v>0</v>
      </c>
    </row>
    <row r="363" s="2" customFormat="1" ht="24.15" customHeight="1">
      <c r="A363" s="38"/>
      <c r="B363" s="179"/>
      <c r="C363" s="180" t="s">
        <v>358</v>
      </c>
      <c r="D363" s="180" t="s">
        <v>150</v>
      </c>
      <c r="E363" s="181" t="s">
        <v>1680</v>
      </c>
      <c r="F363" s="182" t="s">
        <v>1681</v>
      </c>
      <c r="G363" s="183" t="s">
        <v>153</v>
      </c>
      <c r="H363" s="184">
        <v>19.5</v>
      </c>
      <c r="I363" s="185"/>
      <c r="J363" s="186">
        <f>ROUND(I363*H363,2)</f>
        <v>0</v>
      </c>
      <c r="K363" s="182" t="s">
        <v>154</v>
      </c>
      <c r="L363" s="39"/>
      <c r="M363" s="187" t="s">
        <v>1</v>
      </c>
      <c r="N363" s="188" t="s">
        <v>43</v>
      </c>
      <c r="O363" s="77"/>
      <c r="P363" s="189">
        <f>O363*H363</f>
        <v>0</v>
      </c>
      <c r="Q363" s="189">
        <v>0.108</v>
      </c>
      <c r="R363" s="189">
        <f>Q363*H363</f>
        <v>2.1059999999999999</v>
      </c>
      <c r="S363" s="189">
        <v>0</v>
      </c>
      <c r="T363" s="190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191" t="s">
        <v>155</v>
      </c>
      <c r="AT363" s="191" t="s">
        <v>150</v>
      </c>
      <c r="AU363" s="191" t="s">
        <v>87</v>
      </c>
      <c r="AY363" s="19" t="s">
        <v>148</v>
      </c>
      <c r="BE363" s="192">
        <f>IF(N363="základní",J363,0)</f>
        <v>0</v>
      </c>
      <c r="BF363" s="192">
        <f>IF(N363="snížená",J363,0)</f>
        <v>0</v>
      </c>
      <c r="BG363" s="192">
        <f>IF(N363="zákl. přenesená",J363,0)</f>
        <v>0</v>
      </c>
      <c r="BH363" s="192">
        <f>IF(N363="sníž. přenesená",J363,0)</f>
        <v>0</v>
      </c>
      <c r="BI363" s="192">
        <f>IF(N363="nulová",J363,0)</f>
        <v>0</v>
      </c>
      <c r="BJ363" s="19" t="s">
        <v>85</v>
      </c>
      <c r="BK363" s="192">
        <f>ROUND(I363*H363,2)</f>
        <v>0</v>
      </c>
      <c r="BL363" s="19" t="s">
        <v>155</v>
      </c>
      <c r="BM363" s="191" t="s">
        <v>1682</v>
      </c>
    </row>
    <row r="364" s="2" customFormat="1">
      <c r="A364" s="38"/>
      <c r="B364" s="39"/>
      <c r="C364" s="38"/>
      <c r="D364" s="193" t="s">
        <v>157</v>
      </c>
      <c r="E364" s="38"/>
      <c r="F364" s="194" t="s">
        <v>1683</v>
      </c>
      <c r="G364" s="38"/>
      <c r="H364" s="38"/>
      <c r="I364" s="195"/>
      <c r="J364" s="38"/>
      <c r="K364" s="38"/>
      <c r="L364" s="39"/>
      <c r="M364" s="196"/>
      <c r="N364" s="197"/>
      <c r="O364" s="77"/>
      <c r="P364" s="77"/>
      <c r="Q364" s="77"/>
      <c r="R364" s="77"/>
      <c r="S364" s="77"/>
      <c r="T364" s="7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T364" s="19" t="s">
        <v>157</v>
      </c>
      <c r="AU364" s="19" t="s">
        <v>87</v>
      </c>
    </row>
    <row r="365" s="13" customFormat="1">
      <c r="A365" s="13"/>
      <c r="B365" s="198"/>
      <c r="C365" s="13"/>
      <c r="D365" s="199" t="s">
        <v>159</v>
      </c>
      <c r="E365" s="200" t="s">
        <v>1</v>
      </c>
      <c r="F365" s="201" t="s">
        <v>1534</v>
      </c>
      <c r="G365" s="13"/>
      <c r="H365" s="202">
        <v>9.75</v>
      </c>
      <c r="I365" s="203"/>
      <c r="J365" s="13"/>
      <c r="K365" s="13"/>
      <c r="L365" s="198"/>
      <c r="M365" s="204"/>
      <c r="N365" s="205"/>
      <c r="O365" s="205"/>
      <c r="P365" s="205"/>
      <c r="Q365" s="205"/>
      <c r="R365" s="205"/>
      <c r="S365" s="205"/>
      <c r="T365" s="206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00" t="s">
        <v>159</v>
      </c>
      <c r="AU365" s="200" t="s">
        <v>87</v>
      </c>
      <c r="AV365" s="13" t="s">
        <v>87</v>
      </c>
      <c r="AW365" s="13" t="s">
        <v>33</v>
      </c>
      <c r="AX365" s="13" t="s">
        <v>78</v>
      </c>
      <c r="AY365" s="200" t="s">
        <v>148</v>
      </c>
    </row>
    <row r="366" s="13" customFormat="1">
      <c r="A366" s="13"/>
      <c r="B366" s="198"/>
      <c r="C366" s="13"/>
      <c r="D366" s="199" t="s">
        <v>159</v>
      </c>
      <c r="E366" s="200" t="s">
        <v>1</v>
      </c>
      <c r="F366" s="201" t="s">
        <v>1535</v>
      </c>
      <c r="G366" s="13"/>
      <c r="H366" s="202">
        <v>9.75</v>
      </c>
      <c r="I366" s="203"/>
      <c r="J366" s="13"/>
      <c r="K366" s="13"/>
      <c r="L366" s="198"/>
      <c r="M366" s="204"/>
      <c r="N366" s="205"/>
      <c r="O366" s="205"/>
      <c r="P366" s="205"/>
      <c r="Q366" s="205"/>
      <c r="R366" s="205"/>
      <c r="S366" s="205"/>
      <c r="T366" s="206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00" t="s">
        <v>159</v>
      </c>
      <c r="AU366" s="200" t="s">
        <v>87</v>
      </c>
      <c r="AV366" s="13" t="s">
        <v>87</v>
      </c>
      <c r="AW366" s="13" t="s">
        <v>33</v>
      </c>
      <c r="AX366" s="13" t="s">
        <v>78</v>
      </c>
      <c r="AY366" s="200" t="s">
        <v>148</v>
      </c>
    </row>
    <row r="367" s="14" customFormat="1">
      <c r="A367" s="14"/>
      <c r="B367" s="207"/>
      <c r="C367" s="14"/>
      <c r="D367" s="199" t="s">
        <v>159</v>
      </c>
      <c r="E367" s="208" t="s">
        <v>1</v>
      </c>
      <c r="F367" s="209" t="s">
        <v>164</v>
      </c>
      <c r="G367" s="14"/>
      <c r="H367" s="210">
        <v>19.5</v>
      </c>
      <c r="I367" s="211"/>
      <c r="J367" s="14"/>
      <c r="K367" s="14"/>
      <c r="L367" s="207"/>
      <c r="M367" s="212"/>
      <c r="N367" s="213"/>
      <c r="O367" s="213"/>
      <c r="P367" s="213"/>
      <c r="Q367" s="213"/>
      <c r="R367" s="213"/>
      <c r="S367" s="213"/>
      <c r="T367" s="2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08" t="s">
        <v>159</v>
      </c>
      <c r="AU367" s="208" t="s">
        <v>87</v>
      </c>
      <c r="AV367" s="14" t="s">
        <v>155</v>
      </c>
      <c r="AW367" s="14" t="s">
        <v>33</v>
      </c>
      <c r="AX367" s="14" t="s">
        <v>85</v>
      </c>
      <c r="AY367" s="208" t="s">
        <v>148</v>
      </c>
    </row>
    <row r="368" s="2" customFormat="1" ht="16.5" customHeight="1">
      <c r="A368" s="38"/>
      <c r="B368" s="179"/>
      <c r="C368" s="223" t="s">
        <v>363</v>
      </c>
      <c r="D368" s="223" t="s">
        <v>288</v>
      </c>
      <c r="E368" s="224" t="s">
        <v>1684</v>
      </c>
      <c r="F368" s="225" t="s">
        <v>1685</v>
      </c>
      <c r="G368" s="226" t="s">
        <v>346</v>
      </c>
      <c r="H368" s="227">
        <v>6</v>
      </c>
      <c r="I368" s="228"/>
      <c r="J368" s="229">
        <f>ROUND(I368*H368,2)</f>
        <v>0</v>
      </c>
      <c r="K368" s="225" t="s">
        <v>154</v>
      </c>
      <c r="L368" s="230"/>
      <c r="M368" s="231" t="s">
        <v>1</v>
      </c>
      <c r="N368" s="232" t="s">
        <v>43</v>
      </c>
      <c r="O368" s="77"/>
      <c r="P368" s="189">
        <f>O368*H368</f>
        <v>0</v>
      </c>
      <c r="Q368" s="189">
        <v>2.3700000000000001</v>
      </c>
      <c r="R368" s="189">
        <f>Q368*H368</f>
        <v>14.220000000000001</v>
      </c>
      <c r="S368" s="189">
        <v>0</v>
      </c>
      <c r="T368" s="190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191" t="s">
        <v>199</v>
      </c>
      <c r="AT368" s="191" t="s">
        <v>288</v>
      </c>
      <c r="AU368" s="191" t="s">
        <v>87</v>
      </c>
      <c r="AY368" s="19" t="s">
        <v>148</v>
      </c>
      <c r="BE368" s="192">
        <f>IF(N368="základní",J368,0)</f>
        <v>0</v>
      </c>
      <c r="BF368" s="192">
        <f>IF(N368="snížená",J368,0)</f>
        <v>0</v>
      </c>
      <c r="BG368" s="192">
        <f>IF(N368="zákl. přenesená",J368,0)</f>
        <v>0</v>
      </c>
      <c r="BH368" s="192">
        <f>IF(N368="sníž. přenesená",J368,0)</f>
        <v>0</v>
      </c>
      <c r="BI368" s="192">
        <f>IF(N368="nulová",J368,0)</f>
        <v>0</v>
      </c>
      <c r="BJ368" s="19" t="s">
        <v>85</v>
      </c>
      <c r="BK368" s="192">
        <f>ROUND(I368*H368,2)</f>
        <v>0</v>
      </c>
      <c r="BL368" s="19" t="s">
        <v>155</v>
      </c>
      <c r="BM368" s="191" t="s">
        <v>1686</v>
      </c>
    </row>
    <row r="369" s="12" customFormat="1" ht="22.8" customHeight="1">
      <c r="A369" s="12"/>
      <c r="B369" s="166"/>
      <c r="C369" s="12"/>
      <c r="D369" s="167" t="s">
        <v>77</v>
      </c>
      <c r="E369" s="177" t="s">
        <v>155</v>
      </c>
      <c r="F369" s="177" t="s">
        <v>376</v>
      </c>
      <c r="G369" s="12"/>
      <c r="H369" s="12"/>
      <c r="I369" s="169"/>
      <c r="J369" s="178">
        <f>BK369</f>
        <v>0</v>
      </c>
      <c r="K369" s="12"/>
      <c r="L369" s="166"/>
      <c r="M369" s="171"/>
      <c r="N369" s="172"/>
      <c r="O369" s="172"/>
      <c r="P369" s="173">
        <f>SUM(P370:P445)</f>
        <v>0</v>
      </c>
      <c r="Q369" s="172"/>
      <c r="R369" s="173">
        <f>SUM(R370:R445)</f>
        <v>0.90439999999999998</v>
      </c>
      <c r="S369" s="172"/>
      <c r="T369" s="174">
        <f>SUM(T370:T445)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167" t="s">
        <v>85</v>
      </c>
      <c r="AT369" s="175" t="s">
        <v>77</v>
      </c>
      <c r="AU369" s="175" t="s">
        <v>85</v>
      </c>
      <c r="AY369" s="167" t="s">
        <v>148</v>
      </c>
      <c r="BK369" s="176">
        <f>SUM(BK370:BK445)</f>
        <v>0</v>
      </c>
    </row>
    <row r="370" s="2" customFormat="1" ht="16.5" customHeight="1">
      <c r="A370" s="38"/>
      <c r="B370" s="179"/>
      <c r="C370" s="180" t="s">
        <v>367</v>
      </c>
      <c r="D370" s="180" t="s">
        <v>150</v>
      </c>
      <c r="E370" s="181" t="s">
        <v>384</v>
      </c>
      <c r="F370" s="182" t="s">
        <v>385</v>
      </c>
      <c r="G370" s="183" t="s">
        <v>215</v>
      </c>
      <c r="H370" s="184">
        <v>103.383</v>
      </c>
      <c r="I370" s="185"/>
      <c r="J370" s="186">
        <f>ROUND(I370*H370,2)</f>
        <v>0</v>
      </c>
      <c r="K370" s="182" t="s">
        <v>154</v>
      </c>
      <c r="L370" s="39"/>
      <c r="M370" s="187" t="s">
        <v>1</v>
      </c>
      <c r="N370" s="188" t="s">
        <v>43</v>
      </c>
      <c r="O370" s="77"/>
      <c r="P370" s="189">
        <f>O370*H370</f>
        <v>0</v>
      </c>
      <c r="Q370" s="189">
        <v>0</v>
      </c>
      <c r="R370" s="189">
        <f>Q370*H370</f>
        <v>0</v>
      </c>
      <c r="S370" s="189">
        <v>0</v>
      </c>
      <c r="T370" s="190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191" t="s">
        <v>155</v>
      </c>
      <c r="AT370" s="191" t="s">
        <v>150</v>
      </c>
      <c r="AU370" s="191" t="s">
        <v>87</v>
      </c>
      <c r="AY370" s="19" t="s">
        <v>148</v>
      </c>
      <c r="BE370" s="192">
        <f>IF(N370="základní",J370,0)</f>
        <v>0</v>
      </c>
      <c r="BF370" s="192">
        <f>IF(N370="snížená",J370,0)</f>
        <v>0</v>
      </c>
      <c r="BG370" s="192">
        <f>IF(N370="zákl. přenesená",J370,0)</f>
        <v>0</v>
      </c>
      <c r="BH370" s="192">
        <f>IF(N370="sníž. přenesená",J370,0)</f>
        <v>0</v>
      </c>
      <c r="BI370" s="192">
        <f>IF(N370="nulová",J370,0)</f>
        <v>0</v>
      </c>
      <c r="BJ370" s="19" t="s">
        <v>85</v>
      </c>
      <c r="BK370" s="192">
        <f>ROUND(I370*H370,2)</f>
        <v>0</v>
      </c>
      <c r="BL370" s="19" t="s">
        <v>155</v>
      </c>
      <c r="BM370" s="191" t="s">
        <v>1687</v>
      </c>
    </row>
    <row r="371" s="2" customFormat="1">
      <c r="A371" s="38"/>
      <c r="B371" s="39"/>
      <c r="C371" s="38"/>
      <c r="D371" s="193" t="s">
        <v>157</v>
      </c>
      <c r="E371" s="38"/>
      <c r="F371" s="194" t="s">
        <v>387</v>
      </c>
      <c r="G371" s="38"/>
      <c r="H371" s="38"/>
      <c r="I371" s="195"/>
      <c r="J371" s="38"/>
      <c r="K371" s="38"/>
      <c r="L371" s="39"/>
      <c r="M371" s="196"/>
      <c r="N371" s="197"/>
      <c r="O371" s="77"/>
      <c r="P371" s="77"/>
      <c r="Q371" s="77"/>
      <c r="R371" s="77"/>
      <c r="S371" s="77"/>
      <c r="T371" s="7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9" t="s">
        <v>157</v>
      </c>
      <c r="AU371" s="19" t="s">
        <v>87</v>
      </c>
    </row>
    <row r="372" s="13" customFormat="1">
      <c r="A372" s="13"/>
      <c r="B372" s="198"/>
      <c r="C372" s="13"/>
      <c r="D372" s="199" t="s">
        <v>159</v>
      </c>
      <c r="E372" s="200" t="s">
        <v>1</v>
      </c>
      <c r="F372" s="201" t="s">
        <v>1688</v>
      </c>
      <c r="G372" s="13"/>
      <c r="H372" s="202">
        <v>58.719000000000001</v>
      </c>
      <c r="I372" s="203"/>
      <c r="J372" s="13"/>
      <c r="K372" s="13"/>
      <c r="L372" s="198"/>
      <c r="M372" s="204"/>
      <c r="N372" s="205"/>
      <c r="O372" s="205"/>
      <c r="P372" s="205"/>
      <c r="Q372" s="205"/>
      <c r="R372" s="205"/>
      <c r="S372" s="205"/>
      <c r="T372" s="206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00" t="s">
        <v>159</v>
      </c>
      <c r="AU372" s="200" t="s">
        <v>87</v>
      </c>
      <c r="AV372" s="13" t="s">
        <v>87</v>
      </c>
      <c r="AW372" s="13" t="s">
        <v>33</v>
      </c>
      <c r="AX372" s="13" t="s">
        <v>78</v>
      </c>
      <c r="AY372" s="200" t="s">
        <v>148</v>
      </c>
    </row>
    <row r="373" s="13" customFormat="1">
      <c r="A373" s="13"/>
      <c r="B373" s="198"/>
      <c r="C373" s="13"/>
      <c r="D373" s="199" t="s">
        <v>159</v>
      </c>
      <c r="E373" s="200" t="s">
        <v>1</v>
      </c>
      <c r="F373" s="201" t="s">
        <v>1689</v>
      </c>
      <c r="G373" s="13"/>
      <c r="H373" s="202">
        <v>19.199999999999999</v>
      </c>
      <c r="I373" s="203"/>
      <c r="J373" s="13"/>
      <c r="K373" s="13"/>
      <c r="L373" s="198"/>
      <c r="M373" s="204"/>
      <c r="N373" s="205"/>
      <c r="O373" s="205"/>
      <c r="P373" s="205"/>
      <c r="Q373" s="205"/>
      <c r="R373" s="205"/>
      <c r="S373" s="205"/>
      <c r="T373" s="206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00" t="s">
        <v>159</v>
      </c>
      <c r="AU373" s="200" t="s">
        <v>87</v>
      </c>
      <c r="AV373" s="13" t="s">
        <v>87</v>
      </c>
      <c r="AW373" s="13" t="s">
        <v>33</v>
      </c>
      <c r="AX373" s="13" t="s">
        <v>78</v>
      </c>
      <c r="AY373" s="200" t="s">
        <v>148</v>
      </c>
    </row>
    <row r="374" s="13" customFormat="1">
      <c r="A374" s="13"/>
      <c r="B374" s="198"/>
      <c r="C374" s="13"/>
      <c r="D374" s="199" t="s">
        <v>159</v>
      </c>
      <c r="E374" s="200" t="s">
        <v>1</v>
      </c>
      <c r="F374" s="201" t="s">
        <v>1690</v>
      </c>
      <c r="G374" s="13"/>
      <c r="H374" s="202">
        <v>4</v>
      </c>
      <c r="I374" s="203"/>
      <c r="J374" s="13"/>
      <c r="K374" s="13"/>
      <c r="L374" s="198"/>
      <c r="M374" s="204"/>
      <c r="N374" s="205"/>
      <c r="O374" s="205"/>
      <c r="P374" s="205"/>
      <c r="Q374" s="205"/>
      <c r="R374" s="205"/>
      <c r="S374" s="205"/>
      <c r="T374" s="206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00" t="s">
        <v>159</v>
      </c>
      <c r="AU374" s="200" t="s">
        <v>87</v>
      </c>
      <c r="AV374" s="13" t="s">
        <v>87</v>
      </c>
      <c r="AW374" s="13" t="s">
        <v>33</v>
      </c>
      <c r="AX374" s="13" t="s">
        <v>78</v>
      </c>
      <c r="AY374" s="200" t="s">
        <v>148</v>
      </c>
    </row>
    <row r="375" s="13" customFormat="1">
      <c r="A375" s="13"/>
      <c r="B375" s="198"/>
      <c r="C375" s="13"/>
      <c r="D375" s="199" t="s">
        <v>159</v>
      </c>
      <c r="E375" s="200" t="s">
        <v>1</v>
      </c>
      <c r="F375" s="201" t="s">
        <v>1691</v>
      </c>
      <c r="G375" s="13"/>
      <c r="H375" s="202">
        <v>3.016</v>
      </c>
      <c r="I375" s="203"/>
      <c r="J375" s="13"/>
      <c r="K375" s="13"/>
      <c r="L375" s="198"/>
      <c r="M375" s="204"/>
      <c r="N375" s="205"/>
      <c r="O375" s="205"/>
      <c r="P375" s="205"/>
      <c r="Q375" s="205"/>
      <c r="R375" s="205"/>
      <c r="S375" s="205"/>
      <c r="T375" s="206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00" t="s">
        <v>159</v>
      </c>
      <c r="AU375" s="200" t="s">
        <v>87</v>
      </c>
      <c r="AV375" s="13" t="s">
        <v>87</v>
      </c>
      <c r="AW375" s="13" t="s">
        <v>33</v>
      </c>
      <c r="AX375" s="13" t="s">
        <v>78</v>
      </c>
      <c r="AY375" s="200" t="s">
        <v>148</v>
      </c>
    </row>
    <row r="376" s="13" customFormat="1">
      <c r="A376" s="13"/>
      <c r="B376" s="198"/>
      <c r="C376" s="13"/>
      <c r="D376" s="199" t="s">
        <v>159</v>
      </c>
      <c r="E376" s="200" t="s">
        <v>1</v>
      </c>
      <c r="F376" s="201" t="s">
        <v>1692</v>
      </c>
      <c r="G376" s="13"/>
      <c r="H376" s="202">
        <v>3.6880000000000002</v>
      </c>
      <c r="I376" s="203"/>
      <c r="J376" s="13"/>
      <c r="K376" s="13"/>
      <c r="L376" s="198"/>
      <c r="M376" s="204"/>
      <c r="N376" s="205"/>
      <c r="O376" s="205"/>
      <c r="P376" s="205"/>
      <c r="Q376" s="205"/>
      <c r="R376" s="205"/>
      <c r="S376" s="205"/>
      <c r="T376" s="206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00" t="s">
        <v>159</v>
      </c>
      <c r="AU376" s="200" t="s">
        <v>87</v>
      </c>
      <c r="AV376" s="13" t="s">
        <v>87</v>
      </c>
      <c r="AW376" s="13" t="s">
        <v>33</v>
      </c>
      <c r="AX376" s="13" t="s">
        <v>78</v>
      </c>
      <c r="AY376" s="200" t="s">
        <v>148</v>
      </c>
    </row>
    <row r="377" s="13" customFormat="1">
      <c r="A377" s="13"/>
      <c r="B377" s="198"/>
      <c r="C377" s="13"/>
      <c r="D377" s="199" t="s">
        <v>159</v>
      </c>
      <c r="E377" s="200" t="s">
        <v>1</v>
      </c>
      <c r="F377" s="201" t="s">
        <v>1693</v>
      </c>
      <c r="G377" s="13"/>
      <c r="H377" s="202">
        <v>9.0399999999999991</v>
      </c>
      <c r="I377" s="203"/>
      <c r="J377" s="13"/>
      <c r="K377" s="13"/>
      <c r="L377" s="198"/>
      <c r="M377" s="204"/>
      <c r="N377" s="205"/>
      <c r="O377" s="205"/>
      <c r="P377" s="205"/>
      <c r="Q377" s="205"/>
      <c r="R377" s="205"/>
      <c r="S377" s="205"/>
      <c r="T377" s="206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00" t="s">
        <v>159</v>
      </c>
      <c r="AU377" s="200" t="s">
        <v>87</v>
      </c>
      <c r="AV377" s="13" t="s">
        <v>87</v>
      </c>
      <c r="AW377" s="13" t="s">
        <v>33</v>
      </c>
      <c r="AX377" s="13" t="s">
        <v>78</v>
      </c>
      <c r="AY377" s="200" t="s">
        <v>148</v>
      </c>
    </row>
    <row r="378" s="13" customFormat="1">
      <c r="A378" s="13"/>
      <c r="B378" s="198"/>
      <c r="C378" s="13"/>
      <c r="D378" s="199" t="s">
        <v>159</v>
      </c>
      <c r="E378" s="200" t="s">
        <v>1</v>
      </c>
      <c r="F378" s="201" t="s">
        <v>1694</v>
      </c>
      <c r="G378" s="13"/>
      <c r="H378" s="202">
        <v>4.1840000000000002</v>
      </c>
      <c r="I378" s="203"/>
      <c r="J378" s="13"/>
      <c r="K378" s="13"/>
      <c r="L378" s="198"/>
      <c r="M378" s="204"/>
      <c r="N378" s="205"/>
      <c r="O378" s="205"/>
      <c r="P378" s="205"/>
      <c r="Q378" s="205"/>
      <c r="R378" s="205"/>
      <c r="S378" s="205"/>
      <c r="T378" s="20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00" t="s">
        <v>159</v>
      </c>
      <c r="AU378" s="200" t="s">
        <v>87</v>
      </c>
      <c r="AV378" s="13" t="s">
        <v>87</v>
      </c>
      <c r="AW378" s="13" t="s">
        <v>33</v>
      </c>
      <c r="AX378" s="13" t="s">
        <v>78</v>
      </c>
      <c r="AY378" s="200" t="s">
        <v>148</v>
      </c>
    </row>
    <row r="379" s="13" customFormat="1">
      <c r="A379" s="13"/>
      <c r="B379" s="198"/>
      <c r="C379" s="13"/>
      <c r="D379" s="199" t="s">
        <v>159</v>
      </c>
      <c r="E379" s="200" t="s">
        <v>1</v>
      </c>
      <c r="F379" s="201" t="s">
        <v>1695</v>
      </c>
      <c r="G379" s="13"/>
      <c r="H379" s="202">
        <v>1.536</v>
      </c>
      <c r="I379" s="203"/>
      <c r="J379" s="13"/>
      <c r="K379" s="13"/>
      <c r="L379" s="198"/>
      <c r="M379" s="204"/>
      <c r="N379" s="205"/>
      <c r="O379" s="205"/>
      <c r="P379" s="205"/>
      <c r="Q379" s="205"/>
      <c r="R379" s="205"/>
      <c r="S379" s="205"/>
      <c r="T379" s="206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00" t="s">
        <v>159</v>
      </c>
      <c r="AU379" s="200" t="s">
        <v>87</v>
      </c>
      <c r="AV379" s="13" t="s">
        <v>87</v>
      </c>
      <c r="AW379" s="13" t="s">
        <v>33</v>
      </c>
      <c r="AX379" s="13" t="s">
        <v>78</v>
      </c>
      <c r="AY379" s="200" t="s">
        <v>148</v>
      </c>
    </row>
    <row r="380" s="14" customFormat="1">
      <c r="A380" s="14"/>
      <c r="B380" s="207"/>
      <c r="C380" s="14"/>
      <c r="D380" s="199" t="s">
        <v>159</v>
      </c>
      <c r="E380" s="208" t="s">
        <v>1</v>
      </c>
      <c r="F380" s="209" t="s">
        <v>164</v>
      </c>
      <c r="G380" s="14"/>
      <c r="H380" s="210">
        <v>103.38300000000001</v>
      </c>
      <c r="I380" s="211"/>
      <c r="J380" s="14"/>
      <c r="K380" s="14"/>
      <c r="L380" s="207"/>
      <c r="M380" s="212"/>
      <c r="N380" s="213"/>
      <c r="O380" s="213"/>
      <c r="P380" s="213"/>
      <c r="Q380" s="213"/>
      <c r="R380" s="213"/>
      <c r="S380" s="213"/>
      <c r="T380" s="2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08" t="s">
        <v>159</v>
      </c>
      <c r="AU380" s="208" t="s">
        <v>87</v>
      </c>
      <c r="AV380" s="14" t="s">
        <v>155</v>
      </c>
      <c r="AW380" s="14" t="s">
        <v>33</v>
      </c>
      <c r="AX380" s="14" t="s">
        <v>85</v>
      </c>
      <c r="AY380" s="208" t="s">
        <v>148</v>
      </c>
    </row>
    <row r="381" s="2" customFormat="1" ht="24.15" customHeight="1">
      <c r="A381" s="38"/>
      <c r="B381" s="179"/>
      <c r="C381" s="180" t="s">
        <v>372</v>
      </c>
      <c r="D381" s="180" t="s">
        <v>150</v>
      </c>
      <c r="E381" s="181" t="s">
        <v>919</v>
      </c>
      <c r="F381" s="182" t="s">
        <v>920</v>
      </c>
      <c r="G381" s="183" t="s">
        <v>346</v>
      </c>
      <c r="H381" s="184">
        <v>16</v>
      </c>
      <c r="I381" s="185"/>
      <c r="J381" s="186">
        <f>ROUND(I381*H381,2)</f>
        <v>0</v>
      </c>
      <c r="K381" s="182" t="s">
        <v>154</v>
      </c>
      <c r="L381" s="39"/>
      <c r="M381" s="187" t="s">
        <v>1</v>
      </c>
      <c r="N381" s="188" t="s">
        <v>43</v>
      </c>
      <c r="O381" s="77"/>
      <c r="P381" s="189">
        <f>O381*H381</f>
        <v>0</v>
      </c>
      <c r="Q381" s="189">
        <v>0.0066</v>
      </c>
      <c r="R381" s="189">
        <f>Q381*H381</f>
        <v>0.1056</v>
      </c>
      <c r="S381" s="189">
        <v>0</v>
      </c>
      <c r="T381" s="190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191" t="s">
        <v>155</v>
      </c>
      <c r="AT381" s="191" t="s">
        <v>150</v>
      </c>
      <c r="AU381" s="191" t="s">
        <v>87</v>
      </c>
      <c r="AY381" s="19" t="s">
        <v>148</v>
      </c>
      <c r="BE381" s="192">
        <f>IF(N381="základní",J381,0)</f>
        <v>0</v>
      </c>
      <c r="BF381" s="192">
        <f>IF(N381="snížená",J381,0)</f>
        <v>0</v>
      </c>
      <c r="BG381" s="192">
        <f>IF(N381="zákl. přenesená",J381,0)</f>
        <v>0</v>
      </c>
      <c r="BH381" s="192">
        <f>IF(N381="sníž. přenesená",J381,0)</f>
        <v>0</v>
      </c>
      <c r="BI381" s="192">
        <f>IF(N381="nulová",J381,0)</f>
        <v>0</v>
      </c>
      <c r="BJ381" s="19" t="s">
        <v>85</v>
      </c>
      <c r="BK381" s="192">
        <f>ROUND(I381*H381,2)</f>
        <v>0</v>
      </c>
      <c r="BL381" s="19" t="s">
        <v>155</v>
      </c>
      <c r="BM381" s="191" t="s">
        <v>1696</v>
      </c>
    </row>
    <row r="382" s="2" customFormat="1">
      <c r="A382" s="38"/>
      <c r="B382" s="39"/>
      <c r="C382" s="38"/>
      <c r="D382" s="193" t="s">
        <v>157</v>
      </c>
      <c r="E382" s="38"/>
      <c r="F382" s="194" t="s">
        <v>922</v>
      </c>
      <c r="G382" s="38"/>
      <c r="H382" s="38"/>
      <c r="I382" s="195"/>
      <c r="J382" s="38"/>
      <c r="K382" s="38"/>
      <c r="L382" s="39"/>
      <c r="M382" s="196"/>
      <c r="N382" s="197"/>
      <c r="O382" s="77"/>
      <c r="P382" s="77"/>
      <c r="Q382" s="77"/>
      <c r="R382" s="77"/>
      <c r="S382" s="77"/>
      <c r="T382" s="7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9" t="s">
        <v>157</v>
      </c>
      <c r="AU382" s="19" t="s">
        <v>87</v>
      </c>
    </row>
    <row r="383" s="13" customFormat="1">
      <c r="A383" s="13"/>
      <c r="B383" s="198"/>
      <c r="C383" s="13"/>
      <c r="D383" s="199" t="s">
        <v>159</v>
      </c>
      <c r="E383" s="200" t="s">
        <v>1</v>
      </c>
      <c r="F383" s="201" t="s">
        <v>1697</v>
      </c>
      <c r="G383" s="13"/>
      <c r="H383" s="202">
        <v>15</v>
      </c>
      <c r="I383" s="203"/>
      <c r="J383" s="13"/>
      <c r="K383" s="13"/>
      <c r="L383" s="198"/>
      <c r="M383" s="204"/>
      <c r="N383" s="205"/>
      <c r="O383" s="205"/>
      <c r="P383" s="205"/>
      <c r="Q383" s="205"/>
      <c r="R383" s="205"/>
      <c r="S383" s="205"/>
      <c r="T383" s="206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00" t="s">
        <v>159</v>
      </c>
      <c r="AU383" s="200" t="s">
        <v>87</v>
      </c>
      <c r="AV383" s="13" t="s">
        <v>87</v>
      </c>
      <c r="AW383" s="13" t="s">
        <v>33</v>
      </c>
      <c r="AX383" s="13" t="s">
        <v>78</v>
      </c>
      <c r="AY383" s="200" t="s">
        <v>148</v>
      </c>
    </row>
    <row r="384" s="16" customFormat="1">
      <c r="A384" s="16"/>
      <c r="B384" s="241"/>
      <c r="C384" s="16"/>
      <c r="D384" s="199" t="s">
        <v>159</v>
      </c>
      <c r="E384" s="242" t="s">
        <v>1</v>
      </c>
      <c r="F384" s="243" t="s">
        <v>1698</v>
      </c>
      <c r="G384" s="16"/>
      <c r="H384" s="242" t="s">
        <v>1</v>
      </c>
      <c r="I384" s="244"/>
      <c r="J384" s="16"/>
      <c r="K384" s="16"/>
      <c r="L384" s="241"/>
      <c r="M384" s="245"/>
      <c r="N384" s="246"/>
      <c r="O384" s="246"/>
      <c r="P384" s="246"/>
      <c r="Q384" s="246"/>
      <c r="R384" s="246"/>
      <c r="S384" s="246"/>
      <c r="T384" s="247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T384" s="242" t="s">
        <v>159</v>
      </c>
      <c r="AU384" s="242" t="s">
        <v>87</v>
      </c>
      <c r="AV384" s="16" t="s">
        <v>85</v>
      </c>
      <c r="AW384" s="16" t="s">
        <v>33</v>
      </c>
      <c r="AX384" s="16" t="s">
        <v>78</v>
      </c>
      <c r="AY384" s="242" t="s">
        <v>148</v>
      </c>
    </row>
    <row r="385" s="16" customFormat="1">
      <c r="A385" s="16"/>
      <c r="B385" s="241"/>
      <c r="C385" s="16"/>
      <c r="D385" s="199" t="s">
        <v>159</v>
      </c>
      <c r="E385" s="242" t="s">
        <v>1</v>
      </c>
      <c r="F385" s="243" t="s">
        <v>1699</v>
      </c>
      <c r="G385" s="16"/>
      <c r="H385" s="242" t="s">
        <v>1</v>
      </c>
      <c r="I385" s="244"/>
      <c r="J385" s="16"/>
      <c r="K385" s="16"/>
      <c r="L385" s="241"/>
      <c r="M385" s="245"/>
      <c r="N385" s="246"/>
      <c r="O385" s="246"/>
      <c r="P385" s="246"/>
      <c r="Q385" s="246"/>
      <c r="R385" s="246"/>
      <c r="S385" s="246"/>
      <c r="T385" s="247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T385" s="242" t="s">
        <v>159</v>
      </c>
      <c r="AU385" s="242" t="s">
        <v>87</v>
      </c>
      <c r="AV385" s="16" t="s">
        <v>85</v>
      </c>
      <c r="AW385" s="16" t="s">
        <v>33</v>
      </c>
      <c r="AX385" s="16" t="s">
        <v>78</v>
      </c>
      <c r="AY385" s="242" t="s">
        <v>148</v>
      </c>
    </row>
    <row r="386" s="16" customFormat="1">
      <c r="A386" s="16"/>
      <c r="B386" s="241"/>
      <c r="C386" s="16"/>
      <c r="D386" s="199" t="s">
        <v>159</v>
      </c>
      <c r="E386" s="242" t="s">
        <v>1</v>
      </c>
      <c r="F386" s="243" t="s">
        <v>1545</v>
      </c>
      <c r="G386" s="16"/>
      <c r="H386" s="242" t="s">
        <v>1</v>
      </c>
      <c r="I386" s="244"/>
      <c r="J386" s="16"/>
      <c r="K386" s="16"/>
      <c r="L386" s="241"/>
      <c r="M386" s="245"/>
      <c r="N386" s="246"/>
      <c r="O386" s="246"/>
      <c r="P386" s="246"/>
      <c r="Q386" s="246"/>
      <c r="R386" s="246"/>
      <c r="S386" s="246"/>
      <c r="T386" s="247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T386" s="242" t="s">
        <v>159</v>
      </c>
      <c r="AU386" s="242" t="s">
        <v>87</v>
      </c>
      <c r="AV386" s="16" t="s">
        <v>85</v>
      </c>
      <c r="AW386" s="16" t="s">
        <v>33</v>
      </c>
      <c r="AX386" s="16" t="s">
        <v>78</v>
      </c>
      <c r="AY386" s="242" t="s">
        <v>148</v>
      </c>
    </row>
    <row r="387" s="16" customFormat="1">
      <c r="A387" s="16"/>
      <c r="B387" s="241"/>
      <c r="C387" s="16"/>
      <c r="D387" s="199" t="s">
        <v>159</v>
      </c>
      <c r="E387" s="242" t="s">
        <v>1</v>
      </c>
      <c r="F387" s="243" t="s">
        <v>1700</v>
      </c>
      <c r="G387" s="16"/>
      <c r="H387" s="242" t="s">
        <v>1</v>
      </c>
      <c r="I387" s="244"/>
      <c r="J387" s="16"/>
      <c r="K387" s="16"/>
      <c r="L387" s="241"/>
      <c r="M387" s="245"/>
      <c r="N387" s="246"/>
      <c r="O387" s="246"/>
      <c r="P387" s="246"/>
      <c r="Q387" s="246"/>
      <c r="R387" s="246"/>
      <c r="S387" s="246"/>
      <c r="T387" s="247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T387" s="242" t="s">
        <v>159</v>
      </c>
      <c r="AU387" s="242" t="s">
        <v>87</v>
      </c>
      <c r="AV387" s="16" t="s">
        <v>85</v>
      </c>
      <c r="AW387" s="16" t="s">
        <v>33</v>
      </c>
      <c r="AX387" s="16" t="s">
        <v>78</v>
      </c>
      <c r="AY387" s="242" t="s">
        <v>148</v>
      </c>
    </row>
    <row r="388" s="13" customFormat="1">
      <c r="A388" s="13"/>
      <c r="B388" s="198"/>
      <c r="C388" s="13"/>
      <c r="D388" s="199" t="s">
        <v>159</v>
      </c>
      <c r="E388" s="200" t="s">
        <v>1</v>
      </c>
      <c r="F388" s="201" t="s">
        <v>1558</v>
      </c>
      <c r="G388" s="13"/>
      <c r="H388" s="202">
        <v>1</v>
      </c>
      <c r="I388" s="203"/>
      <c r="J388" s="13"/>
      <c r="K388" s="13"/>
      <c r="L388" s="198"/>
      <c r="M388" s="204"/>
      <c r="N388" s="205"/>
      <c r="O388" s="205"/>
      <c r="P388" s="205"/>
      <c r="Q388" s="205"/>
      <c r="R388" s="205"/>
      <c r="S388" s="205"/>
      <c r="T388" s="206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00" t="s">
        <v>159</v>
      </c>
      <c r="AU388" s="200" t="s">
        <v>87</v>
      </c>
      <c r="AV388" s="13" t="s">
        <v>87</v>
      </c>
      <c r="AW388" s="13" t="s">
        <v>33</v>
      </c>
      <c r="AX388" s="13" t="s">
        <v>78</v>
      </c>
      <c r="AY388" s="200" t="s">
        <v>148</v>
      </c>
    </row>
    <row r="389" s="16" customFormat="1">
      <c r="A389" s="16"/>
      <c r="B389" s="241"/>
      <c r="C389" s="16"/>
      <c r="D389" s="199" t="s">
        <v>159</v>
      </c>
      <c r="E389" s="242" t="s">
        <v>1</v>
      </c>
      <c r="F389" s="243" t="s">
        <v>1701</v>
      </c>
      <c r="G389" s="16"/>
      <c r="H389" s="242" t="s">
        <v>1</v>
      </c>
      <c r="I389" s="244"/>
      <c r="J389" s="16"/>
      <c r="K389" s="16"/>
      <c r="L389" s="241"/>
      <c r="M389" s="245"/>
      <c r="N389" s="246"/>
      <c r="O389" s="246"/>
      <c r="P389" s="246"/>
      <c r="Q389" s="246"/>
      <c r="R389" s="246"/>
      <c r="S389" s="246"/>
      <c r="T389" s="247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T389" s="242" t="s">
        <v>159</v>
      </c>
      <c r="AU389" s="242" t="s">
        <v>87</v>
      </c>
      <c r="AV389" s="16" t="s">
        <v>85</v>
      </c>
      <c r="AW389" s="16" t="s">
        <v>33</v>
      </c>
      <c r="AX389" s="16" t="s">
        <v>78</v>
      </c>
      <c r="AY389" s="242" t="s">
        <v>148</v>
      </c>
    </row>
    <row r="390" s="16" customFormat="1">
      <c r="A390" s="16"/>
      <c r="B390" s="241"/>
      <c r="C390" s="16"/>
      <c r="D390" s="199" t="s">
        <v>159</v>
      </c>
      <c r="E390" s="242" t="s">
        <v>1</v>
      </c>
      <c r="F390" s="243" t="s">
        <v>1549</v>
      </c>
      <c r="G390" s="16"/>
      <c r="H390" s="242" t="s">
        <v>1</v>
      </c>
      <c r="I390" s="244"/>
      <c r="J390" s="16"/>
      <c r="K390" s="16"/>
      <c r="L390" s="241"/>
      <c r="M390" s="245"/>
      <c r="N390" s="246"/>
      <c r="O390" s="246"/>
      <c r="P390" s="246"/>
      <c r="Q390" s="246"/>
      <c r="R390" s="246"/>
      <c r="S390" s="246"/>
      <c r="T390" s="247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T390" s="242" t="s">
        <v>159</v>
      </c>
      <c r="AU390" s="242" t="s">
        <v>87</v>
      </c>
      <c r="AV390" s="16" t="s">
        <v>85</v>
      </c>
      <c r="AW390" s="16" t="s">
        <v>33</v>
      </c>
      <c r="AX390" s="16" t="s">
        <v>78</v>
      </c>
      <c r="AY390" s="242" t="s">
        <v>148</v>
      </c>
    </row>
    <row r="391" s="14" customFormat="1">
      <c r="A391" s="14"/>
      <c r="B391" s="207"/>
      <c r="C391" s="14"/>
      <c r="D391" s="199" t="s">
        <v>159</v>
      </c>
      <c r="E391" s="208" t="s">
        <v>1</v>
      </c>
      <c r="F391" s="209" t="s">
        <v>164</v>
      </c>
      <c r="G391" s="14"/>
      <c r="H391" s="210">
        <v>16</v>
      </c>
      <c r="I391" s="211"/>
      <c r="J391" s="14"/>
      <c r="K391" s="14"/>
      <c r="L391" s="207"/>
      <c r="M391" s="212"/>
      <c r="N391" s="213"/>
      <c r="O391" s="213"/>
      <c r="P391" s="213"/>
      <c r="Q391" s="213"/>
      <c r="R391" s="213"/>
      <c r="S391" s="213"/>
      <c r="T391" s="2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08" t="s">
        <v>159</v>
      </c>
      <c r="AU391" s="208" t="s">
        <v>87</v>
      </c>
      <c r="AV391" s="14" t="s">
        <v>155</v>
      </c>
      <c r="AW391" s="14" t="s">
        <v>33</v>
      </c>
      <c r="AX391" s="14" t="s">
        <v>85</v>
      </c>
      <c r="AY391" s="208" t="s">
        <v>148</v>
      </c>
    </row>
    <row r="392" s="2" customFormat="1" ht="24.15" customHeight="1">
      <c r="A392" s="38"/>
      <c r="B392" s="179"/>
      <c r="C392" s="223" t="s">
        <v>377</v>
      </c>
      <c r="D392" s="223" t="s">
        <v>288</v>
      </c>
      <c r="E392" s="224" t="s">
        <v>924</v>
      </c>
      <c r="F392" s="225" t="s">
        <v>925</v>
      </c>
      <c r="G392" s="226" t="s">
        <v>346</v>
      </c>
      <c r="H392" s="227">
        <v>11</v>
      </c>
      <c r="I392" s="228"/>
      <c r="J392" s="229">
        <f>ROUND(I392*H392,2)</f>
        <v>0</v>
      </c>
      <c r="K392" s="225" t="s">
        <v>154</v>
      </c>
      <c r="L392" s="230"/>
      <c r="M392" s="231" t="s">
        <v>1</v>
      </c>
      <c r="N392" s="232" t="s">
        <v>43</v>
      </c>
      <c r="O392" s="77"/>
      <c r="P392" s="189">
        <f>O392*H392</f>
        <v>0</v>
      </c>
      <c r="Q392" s="189">
        <v>0.028000000000000001</v>
      </c>
      <c r="R392" s="189">
        <f>Q392*H392</f>
        <v>0.308</v>
      </c>
      <c r="S392" s="189">
        <v>0</v>
      </c>
      <c r="T392" s="190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191" t="s">
        <v>199</v>
      </c>
      <c r="AT392" s="191" t="s">
        <v>288</v>
      </c>
      <c r="AU392" s="191" t="s">
        <v>87</v>
      </c>
      <c r="AY392" s="19" t="s">
        <v>148</v>
      </c>
      <c r="BE392" s="192">
        <f>IF(N392="základní",J392,0)</f>
        <v>0</v>
      </c>
      <c r="BF392" s="192">
        <f>IF(N392="snížená",J392,0)</f>
        <v>0</v>
      </c>
      <c r="BG392" s="192">
        <f>IF(N392="zákl. přenesená",J392,0)</f>
        <v>0</v>
      </c>
      <c r="BH392" s="192">
        <f>IF(N392="sníž. přenesená",J392,0)</f>
        <v>0</v>
      </c>
      <c r="BI392" s="192">
        <f>IF(N392="nulová",J392,0)</f>
        <v>0</v>
      </c>
      <c r="BJ392" s="19" t="s">
        <v>85</v>
      </c>
      <c r="BK392" s="192">
        <f>ROUND(I392*H392,2)</f>
        <v>0</v>
      </c>
      <c r="BL392" s="19" t="s">
        <v>155</v>
      </c>
      <c r="BM392" s="191" t="s">
        <v>1702</v>
      </c>
    </row>
    <row r="393" s="13" customFormat="1">
      <c r="A393" s="13"/>
      <c r="B393" s="198"/>
      <c r="C393" s="13"/>
      <c r="D393" s="199" t="s">
        <v>159</v>
      </c>
      <c r="E393" s="200" t="s">
        <v>1</v>
      </c>
      <c r="F393" s="201" t="s">
        <v>1703</v>
      </c>
      <c r="G393" s="13"/>
      <c r="H393" s="202">
        <v>11</v>
      </c>
      <c r="I393" s="203"/>
      <c r="J393" s="13"/>
      <c r="K393" s="13"/>
      <c r="L393" s="198"/>
      <c r="M393" s="204"/>
      <c r="N393" s="205"/>
      <c r="O393" s="205"/>
      <c r="P393" s="205"/>
      <c r="Q393" s="205"/>
      <c r="R393" s="205"/>
      <c r="S393" s="205"/>
      <c r="T393" s="206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00" t="s">
        <v>159</v>
      </c>
      <c r="AU393" s="200" t="s">
        <v>87</v>
      </c>
      <c r="AV393" s="13" t="s">
        <v>87</v>
      </c>
      <c r="AW393" s="13" t="s">
        <v>33</v>
      </c>
      <c r="AX393" s="13" t="s">
        <v>78</v>
      </c>
      <c r="AY393" s="200" t="s">
        <v>148</v>
      </c>
    </row>
    <row r="394" s="16" customFormat="1">
      <c r="A394" s="16"/>
      <c r="B394" s="241"/>
      <c r="C394" s="16"/>
      <c r="D394" s="199" t="s">
        <v>159</v>
      </c>
      <c r="E394" s="242" t="s">
        <v>1</v>
      </c>
      <c r="F394" s="243" t="s">
        <v>1698</v>
      </c>
      <c r="G394" s="16"/>
      <c r="H394" s="242" t="s">
        <v>1</v>
      </c>
      <c r="I394" s="244"/>
      <c r="J394" s="16"/>
      <c r="K394" s="16"/>
      <c r="L394" s="241"/>
      <c r="M394" s="245"/>
      <c r="N394" s="246"/>
      <c r="O394" s="246"/>
      <c r="P394" s="246"/>
      <c r="Q394" s="246"/>
      <c r="R394" s="246"/>
      <c r="S394" s="246"/>
      <c r="T394" s="247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T394" s="242" t="s">
        <v>159</v>
      </c>
      <c r="AU394" s="242" t="s">
        <v>87</v>
      </c>
      <c r="AV394" s="16" t="s">
        <v>85</v>
      </c>
      <c r="AW394" s="16" t="s">
        <v>33</v>
      </c>
      <c r="AX394" s="16" t="s">
        <v>78</v>
      </c>
      <c r="AY394" s="242" t="s">
        <v>148</v>
      </c>
    </row>
    <row r="395" s="16" customFormat="1">
      <c r="A395" s="16"/>
      <c r="B395" s="241"/>
      <c r="C395" s="16"/>
      <c r="D395" s="199" t="s">
        <v>159</v>
      </c>
      <c r="E395" s="242" t="s">
        <v>1</v>
      </c>
      <c r="F395" s="243" t="s">
        <v>1699</v>
      </c>
      <c r="G395" s="16"/>
      <c r="H395" s="242" t="s">
        <v>1</v>
      </c>
      <c r="I395" s="244"/>
      <c r="J395" s="16"/>
      <c r="K395" s="16"/>
      <c r="L395" s="241"/>
      <c r="M395" s="245"/>
      <c r="N395" s="246"/>
      <c r="O395" s="246"/>
      <c r="P395" s="246"/>
      <c r="Q395" s="246"/>
      <c r="R395" s="246"/>
      <c r="S395" s="246"/>
      <c r="T395" s="247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T395" s="242" t="s">
        <v>159</v>
      </c>
      <c r="AU395" s="242" t="s">
        <v>87</v>
      </c>
      <c r="AV395" s="16" t="s">
        <v>85</v>
      </c>
      <c r="AW395" s="16" t="s">
        <v>33</v>
      </c>
      <c r="AX395" s="16" t="s">
        <v>78</v>
      </c>
      <c r="AY395" s="242" t="s">
        <v>148</v>
      </c>
    </row>
    <row r="396" s="16" customFormat="1">
      <c r="A396" s="16"/>
      <c r="B396" s="241"/>
      <c r="C396" s="16"/>
      <c r="D396" s="199" t="s">
        <v>159</v>
      </c>
      <c r="E396" s="242" t="s">
        <v>1</v>
      </c>
      <c r="F396" s="243" t="s">
        <v>1545</v>
      </c>
      <c r="G396" s="16"/>
      <c r="H396" s="242" t="s">
        <v>1</v>
      </c>
      <c r="I396" s="244"/>
      <c r="J396" s="16"/>
      <c r="K396" s="16"/>
      <c r="L396" s="241"/>
      <c r="M396" s="245"/>
      <c r="N396" s="246"/>
      <c r="O396" s="246"/>
      <c r="P396" s="246"/>
      <c r="Q396" s="246"/>
      <c r="R396" s="246"/>
      <c r="S396" s="246"/>
      <c r="T396" s="247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T396" s="242" t="s">
        <v>159</v>
      </c>
      <c r="AU396" s="242" t="s">
        <v>87</v>
      </c>
      <c r="AV396" s="16" t="s">
        <v>85</v>
      </c>
      <c r="AW396" s="16" t="s">
        <v>33</v>
      </c>
      <c r="AX396" s="16" t="s">
        <v>78</v>
      </c>
      <c r="AY396" s="242" t="s">
        <v>148</v>
      </c>
    </row>
    <row r="397" s="16" customFormat="1">
      <c r="A397" s="16"/>
      <c r="B397" s="241"/>
      <c r="C397" s="16"/>
      <c r="D397" s="199" t="s">
        <v>159</v>
      </c>
      <c r="E397" s="242" t="s">
        <v>1</v>
      </c>
      <c r="F397" s="243" t="s">
        <v>1700</v>
      </c>
      <c r="G397" s="16"/>
      <c r="H397" s="242" t="s">
        <v>1</v>
      </c>
      <c r="I397" s="244"/>
      <c r="J397" s="16"/>
      <c r="K397" s="16"/>
      <c r="L397" s="241"/>
      <c r="M397" s="245"/>
      <c r="N397" s="246"/>
      <c r="O397" s="246"/>
      <c r="P397" s="246"/>
      <c r="Q397" s="246"/>
      <c r="R397" s="246"/>
      <c r="S397" s="246"/>
      <c r="T397" s="247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T397" s="242" t="s">
        <v>159</v>
      </c>
      <c r="AU397" s="242" t="s">
        <v>87</v>
      </c>
      <c r="AV397" s="16" t="s">
        <v>85</v>
      </c>
      <c r="AW397" s="16" t="s">
        <v>33</v>
      </c>
      <c r="AX397" s="16" t="s">
        <v>78</v>
      </c>
      <c r="AY397" s="242" t="s">
        <v>148</v>
      </c>
    </row>
    <row r="398" s="16" customFormat="1">
      <c r="A398" s="16"/>
      <c r="B398" s="241"/>
      <c r="C398" s="16"/>
      <c r="D398" s="199" t="s">
        <v>159</v>
      </c>
      <c r="E398" s="242" t="s">
        <v>1</v>
      </c>
      <c r="F398" s="243" t="s">
        <v>1595</v>
      </c>
      <c r="G398" s="16"/>
      <c r="H398" s="242" t="s">
        <v>1</v>
      </c>
      <c r="I398" s="244"/>
      <c r="J398" s="16"/>
      <c r="K398" s="16"/>
      <c r="L398" s="241"/>
      <c r="M398" s="245"/>
      <c r="N398" s="246"/>
      <c r="O398" s="246"/>
      <c r="P398" s="246"/>
      <c r="Q398" s="246"/>
      <c r="R398" s="246"/>
      <c r="S398" s="246"/>
      <c r="T398" s="247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T398" s="242" t="s">
        <v>159</v>
      </c>
      <c r="AU398" s="242" t="s">
        <v>87</v>
      </c>
      <c r="AV398" s="16" t="s">
        <v>85</v>
      </c>
      <c r="AW398" s="16" t="s">
        <v>33</v>
      </c>
      <c r="AX398" s="16" t="s">
        <v>78</v>
      </c>
      <c r="AY398" s="242" t="s">
        <v>148</v>
      </c>
    </row>
    <row r="399" s="16" customFormat="1">
      <c r="A399" s="16"/>
      <c r="B399" s="241"/>
      <c r="C399" s="16"/>
      <c r="D399" s="199" t="s">
        <v>159</v>
      </c>
      <c r="E399" s="242" t="s">
        <v>1</v>
      </c>
      <c r="F399" s="243" t="s">
        <v>1701</v>
      </c>
      <c r="G399" s="16"/>
      <c r="H399" s="242" t="s">
        <v>1</v>
      </c>
      <c r="I399" s="244"/>
      <c r="J399" s="16"/>
      <c r="K399" s="16"/>
      <c r="L399" s="241"/>
      <c r="M399" s="245"/>
      <c r="N399" s="246"/>
      <c r="O399" s="246"/>
      <c r="P399" s="246"/>
      <c r="Q399" s="246"/>
      <c r="R399" s="246"/>
      <c r="S399" s="246"/>
      <c r="T399" s="247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T399" s="242" t="s">
        <v>159</v>
      </c>
      <c r="AU399" s="242" t="s">
        <v>87</v>
      </c>
      <c r="AV399" s="16" t="s">
        <v>85</v>
      </c>
      <c r="AW399" s="16" t="s">
        <v>33</v>
      </c>
      <c r="AX399" s="16" t="s">
        <v>78</v>
      </c>
      <c r="AY399" s="242" t="s">
        <v>148</v>
      </c>
    </row>
    <row r="400" s="16" customFormat="1">
      <c r="A400" s="16"/>
      <c r="B400" s="241"/>
      <c r="C400" s="16"/>
      <c r="D400" s="199" t="s">
        <v>159</v>
      </c>
      <c r="E400" s="242" t="s">
        <v>1</v>
      </c>
      <c r="F400" s="243" t="s">
        <v>1549</v>
      </c>
      <c r="G400" s="16"/>
      <c r="H400" s="242" t="s">
        <v>1</v>
      </c>
      <c r="I400" s="244"/>
      <c r="J400" s="16"/>
      <c r="K400" s="16"/>
      <c r="L400" s="241"/>
      <c r="M400" s="245"/>
      <c r="N400" s="246"/>
      <c r="O400" s="246"/>
      <c r="P400" s="246"/>
      <c r="Q400" s="246"/>
      <c r="R400" s="246"/>
      <c r="S400" s="246"/>
      <c r="T400" s="247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T400" s="242" t="s">
        <v>159</v>
      </c>
      <c r="AU400" s="242" t="s">
        <v>87</v>
      </c>
      <c r="AV400" s="16" t="s">
        <v>85</v>
      </c>
      <c r="AW400" s="16" t="s">
        <v>33</v>
      </c>
      <c r="AX400" s="16" t="s">
        <v>78</v>
      </c>
      <c r="AY400" s="242" t="s">
        <v>148</v>
      </c>
    </row>
    <row r="401" s="14" customFormat="1">
      <c r="A401" s="14"/>
      <c r="B401" s="207"/>
      <c r="C401" s="14"/>
      <c r="D401" s="199" t="s">
        <v>159</v>
      </c>
      <c r="E401" s="208" t="s">
        <v>1</v>
      </c>
      <c r="F401" s="209" t="s">
        <v>164</v>
      </c>
      <c r="G401" s="14"/>
      <c r="H401" s="210">
        <v>11</v>
      </c>
      <c r="I401" s="211"/>
      <c r="J401" s="14"/>
      <c r="K401" s="14"/>
      <c r="L401" s="207"/>
      <c r="M401" s="212"/>
      <c r="N401" s="213"/>
      <c r="O401" s="213"/>
      <c r="P401" s="213"/>
      <c r="Q401" s="213"/>
      <c r="R401" s="213"/>
      <c r="S401" s="213"/>
      <c r="T401" s="2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08" t="s">
        <v>159</v>
      </c>
      <c r="AU401" s="208" t="s">
        <v>87</v>
      </c>
      <c r="AV401" s="14" t="s">
        <v>155</v>
      </c>
      <c r="AW401" s="14" t="s">
        <v>33</v>
      </c>
      <c r="AX401" s="14" t="s">
        <v>85</v>
      </c>
      <c r="AY401" s="208" t="s">
        <v>148</v>
      </c>
    </row>
    <row r="402" s="2" customFormat="1" ht="24.15" customHeight="1">
      <c r="A402" s="38"/>
      <c r="B402" s="179"/>
      <c r="C402" s="223" t="s">
        <v>383</v>
      </c>
      <c r="D402" s="223" t="s">
        <v>288</v>
      </c>
      <c r="E402" s="224" t="s">
        <v>927</v>
      </c>
      <c r="F402" s="225" t="s">
        <v>928</v>
      </c>
      <c r="G402" s="226" t="s">
        <v>346</v>
      </c>
      <c r="H402" s="227">
        <v>4</v>
      </c>
      <c r="I402" s="228"/>
      <c r="J402" s="229">
        <f>ROUND(I402*H402,2)</f>
        <v>0</v>
      </c>
      <c r="K402" s="225" t="s">
        <v>154</v>
      </c>
      <c r="L402" s="230"/>
      <c r="M402" s="231" t="s">
        <v>1</v>
      </c>
      <c r="N402" s="232" t="s">
        <v>43</v>
      </c>
      <c r="O402" s="77"/>
      <c r="P402" s="189">
        <f>O402*H402</f>
        <v>0</v>
      </c>
      <c r="Q402" s="189">
        <v>0.040000000000000001</v>
      </c>
      <c r="R402" s="189">
        <f>Q402*H402</f>
        <v>0.16</v>
      </c>
      <c r="S402" s="189">
        <v>0</v>
      </c>
      <c r="T402" s="190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191" t="s">
        <v>199</v>
      </c>
      <c r="AT402" s="191" t="s">
        <v>288</v>
      </c>
      <c r="AU402" s="191" t="s">
        <v>87</v>
      </c>
      <c r="AY402" s="19" t="s">
        <v>148</v>
      </c>
      <c r="BE402" s="192">
        <f>IF(N402="základní",J402,0)</f>
        <v>0</v>
      </c>
      <c r="BF402" s="192">
        <f>IF(N402="snížená",J402,0)</f>
        <v>0</v>
      </c>
      <c r="BG402" s="192">
        <f>IF(N402="zákl. přenesená",J402,0)</f>
        <v>0</v>
      </c>
      <c r="BH402" s="192">
        <f>IF(N402="sníž. přenesená",J402,0)</f>
        <v>0</v>
      </c>
      <c r="BI402" s="192">
        <f>IF(N402="nulová",J402,0)</f>
        <v>0</v>
      </c>
      <c r="BJ402" s="19" t="s">
        <v>85</v>
      </c>
      <c r="BK402" s="192">
        <f>ROUND(I402*H402,2)</f>
        <v>0</v>
      </c>
      <c r="BL402" s="19" t="s">
        <v>155</v>
      </c>
      <c r="BM402" s="191" t="s">
        <v>1704</v>
      </c>
    </row>
    <row r="403" s="13" customFormat="1">
      <c r="A403" s="13"/>
      <c r="B403" s="198"/>
      <c r="C403" s="13"/>
      <c r="D403" s="199" t="s">
        <v>159</v>
      </c>
      <c r="E403" s="200" t="s">
        <v>1</v>
      </c>
      <c r="F403" s="201" t="s">
        <v>1705</v>
      </c>
      <c r="G403" s="13"/>
      <c r="H403" s="202">
        <v>3</v>
      </c>
      <c r="I403" s="203"/>
      <c r="J403" s="13"/>
      <c r="K403" s="13"/>
      <c r="L403" s="198"/>
      <c r="M403" s="204"/>
      <c r="N403" s="205"/>
      <c r="O403" s="205"/>
      <c r="P403" s="205"/>
      <c r="Q403" s="205"/>
      <c r="R403" s="205"/>
      <c r="S403" s="205"/>
      <c r="T403" s="206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00" t="s">
        <v>159</v>
      </c>
      <c r="AU403" s="200" t="s">
        <v>87</v>
      </c>
      <c r="AV403" s="13" t="s">
        <v>87</v>
      </c>
      <c r="AW403" s="13" t="s">
        <v>33</v>
      </c>
      <c r="AX403" s="13" t="s">
        <v>78</v>
      </c>
      <c r="AY403" s="200" t="s">
        <v>148</v>
      </c>
    </row>
    <row r="404" s="16" customFormat="1">
      <c r="A404" s="16"/>
      <c r="B404" s="241"/>
      <c r="C404" s="16"/>
      <c r="D404" s="199" t="s">
        <v>159</v>
      </c>
      <c r="E404" s="242" t="s">
        <v>1</v>
      </c>
      <c r="F404" s="243" t="s">
        <v>1698</v>
      </c>
      <c r="G404" s="16"/>
      <c r="H404" s="242" t="s">
        <v>1</v>
      </c>
      <c r="I404" s="244"/>
      <c r="J404" s="16"/>
      <c r="K404" s="16"/>
      <c r="L404" s="241"/>
      <c r="M404" s="245"/>
      <c r="N404" s="246"/>
      <c r="O404" s="246"/>
      <c r="P404" s="246"/>
      <c r="Q404" s="246"/>
      <c r="R404" s="246"/>
      <c r="S404" s="246"/>
      <c r="T404" s="247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T404" s="242" t="s">
        <v>159</v>
      </c>
      <c r="AU404" s="242" t="s">
        <v>87</v>
      </c>
      <c r="AV404" s="16" t="s">
        <v>85</v>
      </c>
      <c r="AW404" s="16" t="s">
        <v>33</v>
      </c>
      <c r="AX404" s="16" t="s">
        <v>78</v>
      </c>
      <c r="AY404" s="242" t="s">
        <v>148</v>
      </c>
    </row>
    <row r="405" s="16" customFormat="1">
      <c r="A405" s="16"/>
      <c r="B405" s="241"/>
      <c r="C405" s="16"/>
      <c r="D405" s="199" t="s">
        <v>159</v>
      </c>
      <c r="E405" s="242" t="s">
        <v>1</v>
      </c>
      <c r="F405" s="243" t="s">
        <v>1699</v>
      </c>
      <c r="G405" s="16"/>
      <c r="H405" s="242" t="s">
        <v>1</v>
      </c>
      <c r="I405" s="244"/>
      <c r="J405" s="16"/>
      <c r="K405" s="16"/>
      <c r="L405" s="241"/>
      <c r="M405" s="245"/>
      <c r="N405" s="246"/>
      <c r="O405" s="246"/>
      <c r="P405" s="246"/>
      <c r="Q405" s="246"/>
      <c r="R405" s="246"/>
      <c r="S405" s="246"/>
      <c r="T405" s="247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T405" s="242" t="s">
        <v>159</v>
      </c>
      <c r="AU405" s="242" t="s">
        <v>87</v>
      </c>
      <c r="AV405" s="16" t="s">
        <v>85</v>
      </c>
      <c r="AW405" s="16" t="s">
        <v>33</v>
      </c>
      <c r="AX405" s="16" t="s">
        <v>78</v>
      </c>
      <c r="AY405" s="242" t="s">
        <v>148</v>
      </c>
    </row>
    <row r="406" s="16" customFormat="1">
      <c r="A406" s="16"/>
      <c r="B406" s="241"/>
      <c r="C406" s="16"/>
      <c r="D406" s="199" t="s">
        <v>159</v>
      </c>
      <c r="E406" s="242" t="s">
        <v>1</v>
      </c>
      <c r="F406" s="243" t="s">
        <v>1545</v>
      </c>
      <c r="G406" s="16"/>
      <c r="H406" s="242" t="s">
        <v>1</v>
      </c>
      <c r="I406" s="244"/>
      <c r="J406" s="16"/>
      <c r="K406" s="16"/>
      <c r="L406" s="241"/>
      <c r="M406" s="245"/>
      <c r="N406" s="246"/>
      <c r="O406" s="246"/>
      <c r="P406" s="246"/>
      <c r="Q406" s="246"/>
      <c r="R406" s="246"/>
      <c r="S406" s="246"/>
      <c r="T406" s="247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T406" s="242" t="s">
        <v>159</v>
      </c>
      <c r="AU406" s="242" t="s">
        <v>87</v>
      </c>
      <c r="AV406" s="16" t="s">
        <v>85</v>
      </c>
      <c r="AW406" s="16" t="s">
        <v>33</v>
      </c>
      <c r="AX406" s="16" t="s">
        <v>78</v>
      </c>
      <c r="AY406" s="242" t="s">
        <v>148</v>
      </c>
    </row>
    <row r="407" s="16" customFormat="1">
      <c r="A407" s="16"/>
      <c r="B407" s="241"/>
      <c r="C407" s="16"/>
      <c r="D407" s="199" t="s">
        <v>159</v>
      </c>
      <c r="E407" s="242" t="s">
        <v>1</v>
      </c>
      <c r="F407" s="243" t="s">
        <v>1700</v>
      </c>
      <c r="G407" s="16"/>
      <c r="H407" s="242" t="s">
        <v>1</v>
      </c>
      <c r="I407" s="244"/>
      <c r="J407" s="16"/>
      <c r="K407" s="16"/>
      <c r="L407" s="241"/>
      <c r="M407" s="245"/>
      <c r="N407" s="246"/>
      <c r="O407" s="246"/>
      <c r="P407" s="246"/>
      <c r="Q407" s="246"/>
      <c r="R407" s="246"/>
      <c r="S407" s="246"/>
      <c r="T407" s="247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T407" s="242" t="s">
        <v>159</v>
      </c>
      <c r="AU407" s="242" t="s">
        <v>87</v>
      </c>
      <c r="AV407" s="16" t="s">
        <v>85</v>
      </c>
      <c r="AW407" s="16" t="s">
        <v>33</v>
      </c>
      <c r="AX407" s="16" t="s">
        <v>78</v>
      </c>
      <c r="AY407" s="242" t="s">
        <v>148</v>
      </c>
    </row>
    <row r="408" s="13" customFormat="1">
      <c r="A408" s="13"/>
      <c r="B408" s="198"/>
      <c r="C408" s="13"/>
      <c r="D408" s="199" t="s">
        <v>159</v>
      </c>
      <c r="E408" s="200" t="s">
        <v>1</v>
      </c>
      <c r="F408" s="201" t="s">
        <v>1558</v>
      </c>
      <c r="G408" s="13"/>
      <c r="H408" s="202">
        <v>1</v>
      </c>
      <c r="I408" s="203"/>
      <c r="J408" s="13"/>
      <c r="K408" s="13"/>
      <c r="L408" s="198"/>
      <c r="M408" s="204"/>
      <c r="N408" s="205"/>
      <c r="O408" s="205"/>
      <c r="P408" s="205"/>
      <c r="Q408" s="205"/>
      <c r="R408" s="205"/>
      <c r="S408" s="205"/>
      <c r="T408" s="206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00" t="s">
        <v>159</v>
      </c>
      <c r="AU408" s="200" t="s">
        <v>87</v>
      </c>
      <c r="AV408" s="13" t="s">
        <v>87</v>
      </c>
      <c r="AW408" s="13" t="s">
        <v>33</v>
      </c>
      <c r="AX408" s="13" t="s">
        <v>78</v>
      </c>
      <c r="AY408" s="200" t="s">
        <v>148</v>
      </c>
    </row>
    <row r="409" s="16" customFormat="1">
      <c r="A409" s="16"/>
      <c r="B409" s="241"/>
      <c r="C409" s="16"/>
      <c r="D409" s="199" t="s">
        <v>159</v>
      </c>
      <c r="E409" s="242" t="s">
        <v>1</v>
      </c>
      <c r="F409" s="243" t="s">
        <v>1701</v>
      </c>
      <c r="G409" s="16"/>
      <c r="H409" s="242" t="s">
        <v>1</v>
      </c>
      <c r="I409" s="244"/>
      <c r="J409" s="16"/>
      <c r="K409" s="16"/>
      <c r="L409" s="241"/>
      <c r="M409" s="245"/>
      <c r="N409" s="246"/>
      <c r="O409" s="246"/>
      <c r="P409" s="246"/>
      <c r="Q409" s="246"/>
      <c r="R409" s="246"/>
      <c r="S409" s="246"/>
      <c r="T409" s="247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T409" s="242" t="s">
        <v>159</v>
      </c>
      <c r="AU409" s="242" t="s">
        <v>87</v>
      </c>
      <c r="AV409" s="16" t="s">
        <v>85</v>
      </c>
      <c r="AW409" s="16" t="s">
        <v>33</v>
      </c>
      <c r="AX409" s="16" t="s">
        <v>78</v>
      </c>
      <c r="AY409" s="242" t="s">
        <v>148</v>
      </c>
    </row>
    <row r="410" s="16" customFormat="1">
      <c r="A410" s="16"/>
      <c r="B410" s="241"/>
      <c r="C410" s="16"/>
      <c r="D410" s="199" t="s">
        <v>159</v>
      </c>
      <c r="E410" s="242" t="s">
        <v>1</v>
      </c>
      <c r="F410" s="243" t="s">
        <v>1549</v>
      </c>
      <c r="G410" s="16"/>
      <c r="H410" s="242" t="s">
        <v>1</v>
      </c>
      <c r="I410" s="244"/>
      <c r="J410" s="16"/>
      <c r="K410" s="16"/>
      <c r="L410" s="241"/>
      <c r="M410" s="245"/>
      <c r="N410" s="246"/>
      <c r="O410" s="246"/>
      <c r="P410" s="246"/>
      <c r="Q410" s="246"/>
      <c r="R410" s="246"/>
      <c r="S410" s="246"/>
      <c r="T410" s="247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T410" s="242" t="s">
        <v>159</v>
      </c>
      <c r="AU410" s="242" t="s">
        <v>87</v>
      </c>
      <c r="AV410" s="16" t="s">
        <v>85</v>
      </c>
      <c r="AW410" s="16" t="s">
        <v>33</v>
      </c>
      <c r="AX410" s="16" t="s">
        <v>78</v>
      </c>
      <c r="AY410" s="242" t="s">
        <v>148</v>
      </c>
    </row>
    <row r="411" s="14" customFormat="1">
      <c r="A411" s="14"/>
      <c r="B411" s="207"/>
      <c r="C411" s="14"/>
      <c r="D411" s="199" t="s">
        <v>159</v>
      </c>
      <c r="E411" s="208" t="s">
        <v>1</v>
      </c>
      <c r="F411" s="209" t="s">
        <v>164</v>
      </c>
      <c r="G411" s="14"/>
      <c r="H411" s="210">
        <v>4</v>
      </c>
      <c r="I411" s="211"/>
      <c r="J411" s="14"/>
      <c r="K411" s="14"/>
      <c r="L411" s="207"/>
      <c r="M411" s="212"/>
      <c r="N411" s="213"/>
      <c r="O411" s="213"/>
      <c r="P411" s="213"/>
      <c r="Q411" s="213"/>
      <c r="R411" s="213"/>
      <c r="S411" s="213"/>
      <c r="T411" s="2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08" t="s">
        <v>159</v>
      </c>
      <c r="AU411" s="208" t="s">
        <v>87</v>
      </c>
      <c r="AV411" s="14" t="s">
        <v>155</v>
      </c>
      <c r="AW411" s="14" t="s">
        <v>33</v>
      </c>
      <c r="AX411" s="14" t="s">
        <v>85</v>
      </c>
      <c r="AY411" s="208" t="s">
        <v>148</v>
      </c>
    </row>
    <row r="412" s="2" customFormat="1" ht="24.15" customHeight="1">
      <c r="A412" s="38"/>
      <c r="B412" s="179"/>
      <c r="C412" s="223" t="s">
        <v>391</v>
      </c>
      <c r="D412" s="223" t="s">
        <v>288</v>
      </c>
      <c r="E412" s="224" t="s">
        <v>930</v>
      </c>
      <c r="F412" s="225" t="s">
        <v>931</v>
      </c>
      <c r="G412" s="226" t="s">
        <v>346</v>
      </c>
      <c r="H412" s="227">
        <v>1</v>
      </c>
      <c r="I412" s="228"/>
      <c r="J412" s="229">
        <f>ROUND(I412*H412,2)</f>
        <v>0</v>
      </c>
      <c r="K412" s="225" t="s">
        <v>154</v>
      </c>
      <c r="L412" s="230"/>
      <c r="M412" s="231" t="s">
        <v>1</v>
      </c>
      <c r="N412" s="232" t="s">
        <v>43</v>
      </c>
      <c r="O412" s="77"/>
      <c r="P412" s="189">
        <f>O412*H412</f>
        <v>0</v>
      </c>
      <c r="Q412" s="189">
        <v>0.068000000000000005</v>
      </c>
      <c r="R412" s="189">
        <f>Q412*H412</f>
        <v>0.068000000000000005</v>
      </c>
      <c r="S412" s="189">
        <v>0</v>
      </c>
      <c r="T412" s="190">
        <f>S412*H412</f>
        <v>0</v>
      </c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R412" s="191" t="s">
        <v>199</v>
      </c>
      <c r="AT412" s="191" t="s">
        <v>288</v>
      </c>
      <c r="AU412" s="191" t="s">
        <v>87</v>
      </c>
      <c r="AY412" s="19" t="s">
        <v>148</v>
      </c>
      <c r="BE412" s="192">
        <f>IF(N412="základní",J412,0)</f>
        <v>0</v>
      </c>
      <c r="BF412" s="192">
        <f>IF(N412="snížená",J412,0)</f>
        <v>0</v>
      </c>
      <c r="BG412" s="192">
        <f>IF(N412="zákl. přenesená",J412,0)</f>
        <v>0</v>
      </c>
      <c r="BH412" s="192">
        <f>IF(N412="sníž. přenesená",J412,0)</f>
        <v>0</v>
      </c>
      <c r="BI412" s="192">
        <f>IF(N412="nulová",J412,0)</f>
        <v>0</v>
      </c>
      <c r="BJ412" s="19" t="s">
        <v>85</v>
      </c>
      <c r="BK412" s="192">
        <f>ROUND(I412*H412,2)</f>
        <v>0</v>
      </c>
      <c r="BL412" s="19" t="s">
        <v>155</v>
      </c>
      <c r="BM412" s="191" t="s">
        <v>1706</v>
      </c>
    </row>
    <row r="413" s="13" customFormat="1">
      <c r="A413" s="13"/>
      <c r="B413" s="198"/>
      <c r="C413" s="13"/>
      <c r="D413" s="199" t="s">
        <v>159</v>
      </c>
      <c r="E413" s="200" t="s">
        <v>1</v>
      </c>
      <c r="F413" s="201" t="s">
        <v>1707</v>
      </c>
      <c r="G413" s="13"/>
      <c r="H413" s="202">
        <v>1</v>
      </c>
      <c r="I413" s="203"/>
      <c r="J413" s="13"/>
      <c r="K413" s="13"/>
      <c r="L413" s="198"/>
      <c r="M413" s="204"/>
      <c r="N413" s="205"/>
      <c r="O413" s="205"/>
      <c r="P413" s="205"/>
      <c r="Q413" s="205"/>
      <c r="R413" s="205"/>
      <c r="S413" s="205"/>
      <c r="T413" s="206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00" t="s">
        <v>159</v>
      </c>
      <c r="AU413" s="200" t="s">
        <v>87</v>
      </c>
      <c r="AV413" s="13" t="s">
        <v>87</v>
      </c>
      <c r="AW413" s="13" t="s">
        <v>33</v>
      </c>
      <c r="AX413" s="13" t="s">
        <v>78</v>
      </c>
      <c r="AY413" s="200" t="s">
        <v>148</v>
      </c>
    </row>
    <row r="414" s="16" customFormat="1">
      <c r="A414" s="16"/>
      <c r="B414" s="241"/>
      <c r="C414" s="16"/>
      <c r="D414" s="199" t="s">
        <v>159</v>
      </c>
      <c r="E414" s="242" t="s">
        <v>1</v>
      </c>
      <c r="F414" s="243" t="s">
        <v>1698</v>
      </c>
      <c r="G414" s="16"/>
      <c r="H414" s="242" t="s">
        <v>1</v>
      </c>
      <c r="I414" s="244"/>
      <c r="J414" s="16"/>
      <c r="K414" s="16"/>
      <c r="L414" s="241"/>
      <c r="M414" s="245"/>
      <c r="N414" s="246"/>
      <c r="O414" s="246"/>
      <c r="P414" s="246"/>
      <c r="Q414" s="246"/>
      <c r="R414" s="246"/>
      <c r="S414" s="246"/>
      <c r="T414" s="247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T414" s="242" t="s">
        <v>159</v>
      </c>
      <c r="AU414" s="242" t="s">
        <v>87</v>
      </c>
      <c r="AV414" s="16" t="s">
        <v>85</v>
      </c>
      <c r="AW414" s="16" t="s">
        <v>33</v>
      </c>
      <c r="AX414" s="16" t="s">
        <v>78</v>
      </c>
      <c r="AY414" s="242" t="s">
        <v>148</v>
      </c>
    </row>
    <row r="415" s="16" customFormat="1">
      <c r="A415" s="16"/>
      <c r="B415" s="241"/>
      <c r="C415" s="16"/>
      <c r="D415" s="199" t="s">
        <v>159</v>
      </c>
      <c r="E415" s="242" t="s">
        <v>1</v>
      </c>
      <c r="F415" s="243" t="s">
        <v>1699</v>
      </c>
      <c r="G415" s="16"/>
      <c r="H415" s="242" t="s">
        <v>1</v>
      </c>
      <c r="I415" s="244"/>
      <c r="J415" s="16"/>
      <c r="K415" s="16"/>
      <c r="L415" s="241"/>
      <c r="M415" s="245"/>
      <c r="N415" s="246"/>
      <c r="O415" s="246"/>
      <c r="P415" s="246"/>
      <c r="Q415" s="246"/>
      <c r="R415" s="246"/>
      <c r="S415" s="246"/>
      <c r="T415" s="247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T415" s="242" t="s">
        <v>159</v>
      </c>
      <c r="AU415" s="242" t="s">
        <v>87</v>
      </c>
      <c r="AV415" s="16" t="s">
        <v>85</v>
      </c>
      <c r="AW415" s="16" t="s">
        <v>33</v>
      </c>
      <c r="AX415" s="16" t="s">
        <v>78</v>
      </c>
      <c r="AY415" s="242" t="s">
        <v>148</v>
      </c>
    </row>
    <row r="416" s="16" customFormat="1">
      <c r="A416" s="16"/>
      <c r="B416" s="241"/>
      <c r="C416" s="16"/>
      <c r="D416" s="199" t="s">
        <v>159</v>
      </c>
      <c r="E416" s="242" t="s">
        <v>1</v>
      </c>
      <c r="F416" s="243" t="s">
        <v>1545</v>
      </c>
      <c r="G416" s="16"/>
      <c r="H416" s="242" t="s">
        <v>1</v>
      </c>
      <c r="I416" s="244"/>
      <c r="J416" s="16"/>
      <c r="K416" s="16"/>
      <c r="L416" s="241"/>
      <c r="M416" s="245"/>
      <c r="N416" s="246"/>
      <c r="O416" s="246"/>
      <c r="P416" s="246"/>
      <c r="Q416" s="246"/>
      <c r="R416" s="246"/>
      <c r="S416" s="246"/>
      <c r="T416" s="247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T416" s="242" t="s">
        <v>159</v>
      </c>
      <c r="AU416" s="242" t="s">
        <v>87</v>
      </c>
      <c r="AV416" s="16" t="s">
        <v>85</v>
      </c>
      <c r="AW416" s="16" t="s">
        <v>33</v>
      </c>
      <c r="AX416" s="16" t="s">
        <v>78</v>
      </c>
      <c r="AY416" s="242" t="s">
        <v>148</v>
      </c>
    </row>
    <row r="417" s="16" customFormat="1">
      <c r="A417" s="16"/>
      <c r="B417" s="241"/>
      <c r="C417" s="16"/>
      <c r="D417" s="199" t="s">
        <v>159</v>
      </c>
      <c r="E417" s="242" t="s">
        <v>1</v>
      </c>
      <c r="F417" s="243" t="s">
        <v>1700</v>
      </c>
      <c r="G417" s="16"/>
      <c r="H417" s="242" t="s">
        <v>1</v>
      </c>
      <c r="I417" s="244"/>
      <c r="J417" s="16"/>
      <c r="K417" s="16"/>
      <c r="L417" s="241"/>
      <c r="M417" s="245"/>
      <c r="N417" s="246"/>
      <c r="O417" s="246"/>
      <c r="P417" s="246"/>
      <c r="Q417" s="246"/>
      <c r="R417" s="246"/>
      <c r="S417" s="246"/>
      <c r="T417" s="247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T417" s="242" t="s">
        <v>159</v>
      </c>
      <c r="AU417" s="242" t="s">
        <v>87</v>
      </c>
      <c r="AV417" s="16" t="s">
        <v>85</v>
      </c>
      <c r="AW417" s="16" t="s">
        <v>33</v>
      </c>
      <c r="AX417" s="16" t="s">
        <v>78</v>
      </c>
      <c r="AY417" s="242" t="s">
        <v>148</v>
      </c>
    </row>
    <row r="418" s="16" customFormat="1">
      <c r="A418" s="16"/>
      <c r="B418" s="241"/>
      <c r="C418" s="16"/>
      <c r="D418" s="199" t="s">
        <v>159</v>
      </c>
      <c r="E418" s="242" t="s">
        <v>1</v>
      </c>
      <c r="F418" s="243" t="s">
        <v>1595</v>
      </c>
      <c r="G418" s="16"/>
      <c r="H418" s="242" t="s">
        <v>1</v>
      </c>
      <c r="I418" s="244"/>
      <c r="J418" s="16"/>
      <c r="K418" s="16"/>
      <c r="L418" s="241"/>
      <c r="M418" s="245"/>
      <c r="N418" s="246"/>
      <c r="O418" s="246"/>
      <c r="P418" s="246"/>
      <c r="Q418" s="246"/>
      <c r="R418" s="246"/>
      <c r="S418" s="246"/>
      <c r="T418" s="247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T418" s="242" t="s">
        <v>159</v>
      </c>
      <c r="AU418" s="242" t="s">
        <v>87</v>
      </c>
      <c r="AV418" s="16" t="s">
        <v>85</v>
      </c>
      <c r="AW418" s="16" t="s">
        <v>33</v>
      </c>
      <c r="AX418" s="16" t="s">
        <v>78</v>
      </c>
      <c r="AY418" s="242" t="s">
        <v>148</v>
      </c>
    </row>
    <row r="419" s="16" customFormat="1">
      <c r="A419" s="16"/>
      <c r="B419" s="241"/>
      <c r="C419" s="16"/>
      <c r="D419" s="199" t="s">
        <v>159</v>
      </c>
      <c r="E419" s="242" t="s">
        <v>1</v>
      </c>
      <c r="F419" s="243" t="s">
        <v>1701</v>
      </c>
      <c r="G419" s="16"/>
      <c r="H419" s="242" t="s">
        <v>1</v>
      </c>
      <c r="I419" s="244"/>
      <c r="J419" s="16"/>
      <c r="K419" s="16"/>
      <c r="L419" s="241"/>
      <c r="M419" s="245"/>
      <c r="N419" s="246"/>
      <c r="O419" s="246"/>
      <c r="P419" s="246"/>
      <c r="Q419" s="246"/>
      <c r="R419" s="246"/>
      <c r="S419" s="246"/>
      <c r="T419" s="247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T419" s="242" t="s">
        <v>159</v>
      </c>
      <c r="AU419" s="242" t="s">
        <v>87</v>
      </c>
      <c r="AV419" s="16" t="s">
        <v>85</v>
      </c>
      <c r="AW419" s="16" t="s">
        <v>33</v>
      </c>
      <c r="AX419" s="16" t="s">
        <v>78</v>
      </c>
      <c r="AY419" s="242" t="s">
        <v>148</v>
      </c>
    </row>
    <row r="420" s="16" customFormat="1">
      <c r="A420" s="16"/>
      <c r="B420" s="241"/>
      <c r="C420" s="16"/>
      <c r="D420" s="199" t="s">
        <v>159</v>
      </c>
      <c r="E420" s="242" t="s">
        <v>1</v>
      </c>
      <c r="F420" s="243" t="s">
        <v>1549</v>
      </c>
      <c r="G420" s="16"/>
      <c r="H420" s="242" t="s">
        <v>1</v>
      </c>
      <c r="I420" s="244"/>
      <c r="J420" s="16"/>
      <c r="K420" s="16"/>
      <c r="L420" s="241"/>
      <c r="M420" s="245"/>
      <c r="N420" s="246"/>
      <c r="O420" s="246"/>
      <c r="P420" s="246"/>
      <c r="Q420" s="246"/>
      <c r="R420" s="246"/>
      <c r="S420" s="246"/>
      <c r="T420" s="247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T420" s="242" t="s">
        <v>159</v>
      </c>
      <c r="AU420" s="242" t="s">
        <v>87</v>
      </c>
      <c r="AV420" s="16" t="s">
        <v>85</v>
      </c>
      <c r="AW420" s="16" t="s">
        <v>33</v>
      </c>
      <c r="AX420" s="16" t="s">
        <v>78</v>
      </c>
      <c r="AY420" s="242" t="s">
        <v>148</v>
      </c>
    </row>
    <row r="421" s="14" customFormat="1">
      <c r="A421" s="14"/>
      <c r="B421" s="207"/>
      <c r="C421" s="14"/>
      <c r="D421" s="199" t="s">
        <v>159</v>
      </c>
      <c r="E421" s="208" t="s">
        <v>1</v>
      </c>
      <c r="F421" s="209" t="s">
        <v>164</v>
      </c>
      <c r="G421" s="14"/>
      <c r="H421" s="210">
        <v>1</v>
      </c>
      <c r="I421" s="211"/>
      <c r="J421" s="14"/>
      <c r="K421" s="14"/>
      <c r="L421" s="207"/>
      <c r="M421" s="212"/>
      <c r="N421" s="213"/>
      <c r="O421" s="213"/>
      <c r="P421" s="213"/>
      <c r="Q421" s="213"/>
      <c r="R421" s="213"/>
      <c r="S421" s="213"/>
      <c r="T421" s="2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08" t="s">
        <v>159</v>
      </c>
      <c r="AU421" s="208" t="s">
        <v>87</v>
      </c>
      <c r="AV421" s="14" t="s">
        <v>155</v>
      </c>
      <c r="AW421" s="14" t="s">
        <v>33</v>
      </c>
      <c r="AX421" s="14" t="s">
        <v>85</v>
      </c>
      <c r="AY421" s="208" t="s">
        <v>148</v>
      </c>
    </row>
    <row r="422" s="2" customFormat="1" ht="33" customHeight="1">
      <c r="A422" s="38"/>
      <c r="B422" s="179"/>
      <c r="C422" s="180" t="s">
        <v>397</v>
      </c>
      <c r="D422" s="180" t="s">
        <v>150</v>
      </c>
      <c r="E422" s="181" t="s">
        <v>933</v>
      </c>
      <c r="F422" s="182" t="s">
        <v>934</v>
      </c>
      <c r="G422" s="183" t="s">
        <v>346</v>
      </c>
      <c r="H422" s="184">
        <v>3</v>
      </c>
      <c r="I422" s="185"/>
      <c r="J422" s="186">
        <f>ROUND(I422*H422,2)</f>
        <v>0</v>
      </c>
      <c r="K422" s="182" t="s">
        <v>154</v>
      </c>
      <c r="L422" s="39"/>
      <c r="M422" s="187" t="s">
        <v>1</v>
      </c>
      <c r="N422" s="188" t="s">
        <v>43</v>
      </c>
      <c r="O422" s="77"/>
      <c r="P422" s="189">
        <f>O422*H422</f>
        <v>0</v>
      </c>
      <c r="Q422" s="189">
        <v>0.0066</v>
      </c>
      <c r="R422" s="189">
        <f>Q422*H422</f>
        <v>0.019799999999999998</v>
      </c>
      <c r="S422" s="189">
        <v>0</v>
      </c>
      <c r="T422" s="190">
        <f>S422*H422</f>
        <v>0</v>
      </c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R422" s="191" t="s">
        <v>155</v>
      </c>
      <c r="AT422" s="191" t="s">
        <v>150</v>
      </c>
      <c r="AU422" s="191" t="s">
        <v>87</v>
      </c>
      <c r="AY422" s="19" t="s">
        <v>148</v>
      </c>
      <c r="BE422" s="192">
        <f>IF(N422="základní",J422,0)</f>
        <v>0</v>
      </c>
      <c r="BF422" s="192">
        <f>IF(N422="snížená",J422,0)</f>
        <v>0</v>
      </c>
      <c r="BG422" s="192">
        <f>IF(N422="zákl. přenesená",J422,0)</f>
        <v>0</v>
      </c>
      <c r="BH422" s="192">
        <f>IF(N422="sníž. přenesená",J422,0)</f>
        <v>0</v>
      </c>
      <c r="BI422" s="192">
        <f>IF(N422="nulová",J422,0)</f>
        <v>0</v>
      </c>
      <c r="BJ422" s="19" t="s">
        <v>85</v>
      </c>
      <c r="BK422" s="192">
        <f>ROUND(I422*H422,2)</f>
        <v>0</v>
      </c>
      <c r="BL422" s="19" t="s">
        <v>155</v>
      </c>
      <c r="BM422" s="191" t="s">
        <v>1708</v>
      </c>
    </row>
    <row r="423" s="2" customFormat="1">
      <c r="A423" s="38"/>
      <c r="B423" s="39"/>
      <c r="C423" s="38"/>
      <c r="D423" s="193" t="s">
        <v>157</v>
      </c>
      <c r="E423" s="38"/>
      <c r="F423" s="194" t="s">
        <v>936</v>
      </c>
      <c r="G423" s="38"/>
      <c r="H423" s="38"/>
      <c r="I423" s="195"/>
      <c r="J423" s="38"/>
      <c r="K423" s="38"/>
      <c r="L423" s="39"/>
      <c r="M423" s="196"/>
      <c r="N423" s="197"/>
      <c r="O423" s="77"/>
      <c r="P423" s="77"/>
      <c r="Q423" s="77"/>
      <c r="R423" s="77"/>
      <c r="S423" s="77"/>
      <c r="T423" s="7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T423" s="19" t="s">
        <v>157</v>
      </c>
      <c r="AU423" s="19" t="s">
        <v>87</v>
      </c>
    </row>
    <row r="424" s="13" customFormat="1">
      <c r="A424" s="13"/>
      <c r="B424" s="198"/>
      <c r="C424" s="13"/>
      <c r="D424" s="199" t="s">
        <v>159</v>
      </c>
      <c r="E424" s="200" t="s">
        <v>1</v>
      </c>
      <c r="F424" s="201" t="s">
        <v>1705</v>
      </c>
      <c r="G424" s="13"/>
      <c r="H424" s="202">
        <v>3</v>
      </c>
      <c r="I424" s="203"/>
      <c r="J424" s="13"/>
      <c r="K424" s="13"/>
      <c r="L424" s="198"/>
      <c r="M424" s="204"/>
      <c r="N424" s="205"/>
      <c r="O424" s="205"/>
      <c r="P424" s="205"/>
      <c r="Q424" s="205"/>
      <c r="R424" s="205"/>
      <c r="S424" s="205"/>
      <c r="T424" s="20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00" t="s">
        <v>159</v>
      </c>
      <c r="AU424" s="200" t="s">
        <v>87</v>
      </c>
      <c r="AV424" s="13" t="s">
        <v>87</v>
      </c>
      <c r="AW424" s="13" t="s">
        <v>33</v>
      </c>
      <c r="AX424" s="13" t="s">
        <v>78</v>
      </c>
      <c r="AY424" s="200" t="s">
        <v>148</v>
      </c>
    </row>
    <row r="425" s="16" customFormat="1">
      <c r="A425" s="16"/>
      <c r="B425" s="241"/>
      <c r="C425" s="16"/>
      <c r="D425" s="199" t="s">
        <v>159</v>
      </c>
      <c r="E425" s="242" t="s">
        <v>1</v>
      </c>
      <c r="F425" s="243" t="s">
        <v>1698</v>
      </c>
      <c r="G425" s="16"/>
      <c r="H425" s="242" t="s">
        <v>1</v>
      </c>
      <c r="I425" s="244"/>
      <c r="J425" s="16"/>
      <c r="K425" s="16"/>
      <c r="L425" s="241"/>
      <c r="M425" s="245"/>
      <c r="N425" s="246"/>
      <c r="O425" s="246"/>
      <c r="P425" s="246"/>
      <c r="Q425" s="246"/>
      <c r="R425" s="246"/>
      <c r="S425" s="246"/>
      <c r="T425" s="247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T425" s="242" t="s">
        <v>159</v>
      </c>
      <c r="AU425" s="242" t="s">
        <v>87</v>
      </c>
      <c r="AV425" s="16" t="s">
        <v>85</v>
      </c>
      <c r="AW425" s="16" t="s">
        <v>33</v>
      </c>
      <c r="AX425" s="16" t="s">
        <v>78</v>
      </c>
      <c r="AY425" s="242" t="s">
        <v>148</v>
      </c>
    </row>
    <row r="426" s="16" customFormat="1">
      <c r="A426" s="16"/>
      <c r="B426" s="241"/>
      <c r="C426" s="16"/>
      <c r="D426" s="199" t="s">
        <v>159</v>
      </c>
      <c r="E426" s="242" t="s">
        <v>1</v>
      </c>
      <c r="F426" s="243" t="s">
        <v>1699</v>
      </c>
      <c r="G426" s="16"/>
      <c r="H426" s="242" t="s">
        <v>1</v>
      </c>
      <c r="I426" s="244"/>
      <c r="J426" s="16"/>
      <c r="K426" s="16"/>
      <c r="L426" s="241"/>
      <c r="M426" s="245"/>
      <c r="N426" s="246"/>
      <c r="O426" s="246"/>
      <c r="P426" s="246"/>
      <c r="Q426" s="246"/>
      <c r="R426" s="246"/>
      <c r="S426" s="246"/>
      <c r="T426" s="247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T426" s="242" t="s">
        <v>159</v>
      </c>
      <c r="AU426" s="242" t="s">
        <v>87</v>
      </c>
      <c r="AV426" s="16" t="s">
        <v>85</v>
      </c>
      <c r="AW426" s="16" t="s">
        <v>33</v>
      </c>
      <c r="AX426" s="16" t="s">
        <v>78</v>
      </c>
      <c r="AY426" s="242" t="s">
        <v>148</v>
      </c>
    </row>
    <row r="427" s="16" customFormat="1">
      <c r="A427" s="16"/>
      <c r="B427" s="241"/>
      <c r="C427" s="16"/>
      <c r="D427" s="199" t="s">
        <v>159</v>
      </c>
      <c r="E427" s="242" t="s">
        <v>1</v>
      </c>
      <c r="F427" s="243" t="s">
        <v>1545</v>
      </c>
      <c r="G427" s="16"/>
      <c r="H427" s="242" t="s">
        <v>1</v>
      </c>
      <c r="I427" s="244"/>
      <c r="J427" s="16"/>
      <c r="K427" s="16"/>
      <c r="L427" s="241"/>
      <c r="M427" s="245"/>
      <c r="N427" s="246"/>
      <c r="O427" s="246"/>
      <c r="P427" s="246"/>
      <c r="Q427" s="246"/>
      <c r="R427" s="246"/>
      <c r="S427" s="246"/>
      <c r="T427" s="247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T427" s="242" t="s">
        <v>159</v>
      </c>
      <c r="AU427" s="242" t="s">
        <v>87</v>
      </c>
      <c r="AV427" s="16" t="s">
        <v>85</v>
      </c>
      <c r="AW427" s="16" t="s">
        <v>33</v>
      </c>
      <c r="AX427" s="16" t="s">
        <v>78</v>
      </c>
      <c r="AY427" s="242" t="s">
        <v>148</v>
      </c>
    </row>
    <row r="428" s="16" customFormat="1">
      <c r="A428" s="16"/>
      <c r="B428" s="241"/>
      <c r="C428" s="16"/>
      <c r="D428" s="199" t="s">
        <v>159</v>
      </c>
      <c r="E428" s="242" t="s">
        <v>1</v>
      </c>
      <c r="F428" s="243" t="s">
        <v>1700</v>
      </c>
      <c r="G428" s="16"/>
      <c r="H428" s="242" t="s">
        <v>1</v>
      </c>
      <c r="I428" s="244"/>
      <c r="J428" s="16"/>
      <c r="K428" s="16"/>
      <c r="L428" s="241"/>
      <c r="M428" s="245"/>
      <c r="N428" s="246"/>
      <c r="O428" s="246"/>
      <c r="P428" s="246"/>
      <c r="Q428" s="246"/>
      <c r="R428" s="246"/>
      <c r="S428" s="246"/>
      <c r="T428" s="247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T428" s="242" t="s">
        <v>159</v>
      </c>
      <c r="AU428" s="242" t="s">
        <v>87</v>
      </c>
      <c r="AV428" s="16" t="s">
        <v>85</v>
      </c>
      <c r="AW428" s="16" t="s">
        <v>33</v>
      </c>
      <c r="AX428" s="16" t="s">
        <v>78</v>
      </c>
      <c r="AY428" s="242" t="s">
        <v>148</v>
      </c>
    </row>
    <row r="429" s="16" customFormat="1">
      <c r="A429" s="16"/>
      <c r="B429" s="241"/>
      <c r="C429" s="16"/>
      <c r="D429" s="199" t="s">
        <v>159</v>
      </c>
      <c r="E429" s="242" t="s">
        <v>1</v>
      </c>
      <c r="F429" s="243" t="s">
        <v>1595</v>
      </c>
      <c r="G429" s="16"/>
      <c r="H429" s="242" t="s">
        <v>1</v>
      </c>
      <c r="I429" s="244"/>
      <c r="J429" s="16"/>
      <c r="K429" s="16"/>
      <c r="L429" s="241"/>
      <c r="M429" s="245"/>
      <c r="N429" s="246"/>
      <c r="O429" s="246"/>
      <c r="P429" s="246"/>
      <c r="Q429" s="246"/>
      <c r="R429" s="246"/>
      <c r="S429" s="246"/>
      <c r="T429" s="247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T429" s="242" t="s">
        <v>159</v>
      </c>
      <c r="AU429" s="242" t="s">
        <v>87</v>
      </c>
      <c r="AV429" s="16" t="s">
        <v>85</v>
      </c>
      <c r="AW429" s="16" t="s">
        <v>33</v>
      </c>
      <c r="AX429" s="16" t="s">
        <v>78</v>
      </c>
      <c r="AY429" s="242" t="s">
        <v>148</v>
      </c>
    </row>
    <row r="430" s="16" customFormat="1">
      <c r="A430" s="16"/>
      <c r="B430" s="241"/>
      <c r="C430" s="16"/>
      <c r="D430" s="199" t="s">
        <v>159</v>
      </c>
      <c r="E430" s="242" t="s">
        <v>1</v>
      </c>
      <c r="F430" s="243" t="s">
        <v>1701</v>
      </c>
      <c r="G430" s="16"/>
      <c r="H430" s="242" t="s">
        <v>1</v>
      </c>
      <c r="I430" s="244"/>
      <c r="J430" s="16"/>
      <c r="K430" s="16"/>
      <c r="L430" s="241"/>
      <c r="M430" s="245"/>
      <c r="N430" s="246"/>
      <c r="O430" s="246"/>
      <c r="P430" s="246"/>
      <c r="Q430" s="246"/>
      <c r="R430" s="246"/>
      <c r="S430" s="246"/>
      <c r="T430" s="247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T430" s="242" t="s">
        <v>159</v>
      </c>
      <c r="AU430" s="242" t="s">
        <v>87</v>
      </c>
      <c r="AV430" s="16" t="s">
        <v>85</v>
      </c>
      <c r="AW430" s="16" t="s">
        <v>33</v>
      </c>
      <c r="AX430" s="16" t="s">
        <v>78</v>
      </c>
      <c r="AY430" s="242" t="s">
        <v>148</v>
      </c>
    </row>
    <row r="431" s="16" customFormat="1">
      <c r="A431" s="16"/>
      <c r="B431" s="241"/>
      <c r="C431" s="16"/>
      <c r="D431" s="199" t="s">
        <v>159</v>
      </c>
      <c r="E431" s="242" t="s">
        <v>1</v>
      </c>
      <c r="F431" s="243" t="s">
        <v>1549</v>
      </c>
      <c r="G431" s="16"/>
      <c r="H431" s="242" t="s">
        <v>1</v>
      </c>
      <c r="I431" s="244"/>
      <c r="J431" s="16"/>
      <c r="K431" s="16"/>
      <c r="L431" s="241"/>
      <c r="M431" s="245"/>
      <c r="N431" s="246"/>
      <c r="O431" s="246"/>
      <c r="P431" s="246"/>
      <c r="Q431" s="246"/>
      <c r="R431" s="246"/>
      <c r="S431" s="246"/>
      <c r="T431" s="247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T431" s="242" t="s">
        <v>159</v>
      </c>
      <c r="AU431" s="242" t="s">
        <v>87</v>
      </c>
      <c r="AV431" s="16" t="s">
        <v>85</v>
      </c>
      <c r="AW431" s="16" t="s">
        <v>33</v>
      </c>
      <c r="AX431" s="16" t="s">
        <v>78</v>
      </c>
      <c r="AY431" s="242" t="s">
        <v>148</v>
      </c>
    </row>
    <row r="432" s="14" customFormat="1">
      <c r="A432" s="14"/>
      <c r="B432" s="207"/>
      <c r="C432" s="14"/>
      <c r="D432" s="199" t="s">
        <v>159</v>
      </c>
      <c r="E432" s="208" t="s">
        <v>1</v>
      </c>
      <c r="F432" s="209" t="s">
        <v>164</v>
      </c>
      <c r="G432" s="14"/>
      <c r="H432" s="210">
        <v>3</v>
      </c>
      <c r="I432" s="211"/>
      <c r="J432" s="14"/>
      <c r="K432" s="14"/>
      <c r="L432" s="207"/>
      <c r="M432" s="212"/>
      <c r="N432" s="213"/>
      <c r="O432" s="213"/>
      <c r="P432" s="213"/>
      <c r="Q432" s="213"/>
      <c r="R432" s="213"/>
      <c r="S432" s="213"/>
      <c r="T432" s="2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08" t="s">
        <v>159</v>
      </c>
      <c r="AU432" s="208" t="s">
        <v>87</v>
      </c>
      <c r="AV432" s="14" t="s">
        <v>155</v>
      </c>
      <c r="AW432" s="14" t="s">
        <v>33</v>
      </c>
      <c r="AX432" s="14" t="s">
        <v>85</v>
      </c>
      <c r="AY432" s="208" t="s">
        <v>148</v>
      </c>
    </row>
    <row r="433" s="2" customFormat="1" ht="24.15" customHeight="1">
      <c r="A433" s="38"/>
      <c r="B433" s="179"/>
      <c r="C433" s="223" t="s">
        <v>404</v>
      </c>
      <c r="D433" s="223" t="s">
        <v>288</v>
      </c>
      <c r="E433" s="224" t="s">
        <v>937</v>
      </c>
      <c r="F433" s="225" t="s">
        <v>938</v>
      </c>
      <c r="G433" s="226" t="s">
        <v>346</v>
      </c>
      <c r="H433" s="227">
        <v>3</v>
      </c>
      <c r="I433" s="228"/>
      <c r="J433" s="229">
        <f>ROUND(I433*H433,2)</f>
        <v>0</v>
      </c>
      <c r="K433" s="225" t="s">
        <v>154</v>
      </c>
      <c r="L433" s="230"/>
      <c r="M433" s="231" t="s">
        <v>1</v>
      </c>
      <c r="N433" s="232" t="s">
        <v>43</v>
      </c>
      <c r="O433" s="77"/>
      <c r="P433" s="189">
        <f>O433*H433</f>
        <v>0</v>
      </c>
      <c r="Q433" s="189">
        <v>0.081000000000000003</v>
      </c>
      <c r="R433" s="189">
        <f>Q433*H433</f>
        <v>0.24299999999999999</v>
      </c>
      <c r="S433" s="189">
        <v>0</v>
      </c>
      <c r="T433" s="190">
        <f>S433*H433</f>
        <v>0</v>
      </c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191" t="s">
        <v>199</v>
      </c>
      <c r="AT433" s="191" t="s">
        <v>288</v>
      </c>
      <c r="AU433" s="191" t="s">
        <v>87</v>
      </c>
      <c r="AY433" s="19" t="s">
        <v>148</v>
      </c>
      <c r="BE433" s="192">
        <f>IF(N433="základní",J433,0)</f>
        <v>0</v>
      </c>
      <c r="BF433" s="192">
        <f>IF(N433="snížená",J433,0)</f>
        <v>0</v>
      </c>
      <c r="BG433" s="192">
        <f>IF(N433="zákl. přenesená",J433,0)</f>
        <v>0</v>
      </c>
      <c r="BH433" s="192">
        <f>IF(N433="sníž. přenesená",J433,0)</f>
        <v>0</v>
      </c>
      <c r="BI433" s="192">
        <f>IF(N433="nulová",J433,0)</f>
        <v>0</v>
      </c>
      <c r="BJ433" s="19" t="s">
        <v>85</v>
      </c>
      <c r="BK433" s="192">
        <f>ROUND(I433*H433,2)</f>
        <v>0</v>
      </c>
      <c r="BL433" s="19" t="s">
        <v>155</v>
      </c>
      <c r="BM433" s="191" t="s">
        <v>1709</v>
      </c>
    </row>
    <row r="434" s="13" customFormat="1">
      <c r="A434" s="13"/>
      <c r="B434" s="198"/>
      <c r="C434" s="13"/>
      <c r="D434" s="199" t="s">
        <v>159</v>
      </c>
      <c r="E434" s="200" t="s">
        <v>1</v>
      </c>
      <c r="F434" s="201" t="s">
        <v>1705</v>
      </c>
      <c r="G434" s="13"/>
      <c r="H434" s="202">
        <v>3</v>
      </c>
      <c r="I434" s="203"/>
      <c r="J434" s="13"/>
      <c r="K434" s="13"/>
      <c r="L434" s="198"/>
      <c r="M434" s="204"/>
      <c r="N434" s="205"/>
      <c r="O434" s="205"/>
      <c r="P434" s="205"/>
      <c r="Q434" s="205"/>
      <c r="R434" s="205"/>
      <c r="S434" s="205"/>
      <c r="T434" s="206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00" t="s">
        <v>159</v>
      </c>
      <c r="AU434" s="200" t="s">
        <v>87</v>
      </c>
      <c r="AV434" s="13" t="s">
        <v>87</v>
      </c>
      <c r="AW434" s="13" t="s">
        <v>33</v>
      </c>
      <c r="AX434" s="13" t="s">
        <v>78</v>
      </c>
      <c r="AY434" s="200" t="s">
        <v>148</v>
      </c>
    </row>
    <row r="435" s="16" customFormat="1">
      <c r="A435" s="16"/>
      <c r="B435" s="241"/>
      <c r="C435" s="16"/>
      <c r="D435" s="199" t="s">
        <v>159</v>
      </c>
      <c r="E435" s="242" t="s">
        <v>1</v>
      </c>
      <c r="F435" s="243" t="s">
        <v>1698</v>
      </c>
      <c r="G435" s="16"/>
      <c r="H435" s="242" t="s">
        <v>1</v>
      </c>
      <c r="I435" s="244"/>
      <c r="J435" s="16"/>
      <c r="K435" s="16"/>
      <c r="L435" s="241"/>
      <c r="M435" s="245"/>
      <c r="N435" s="246"/>
      <c r="O435" s="246"/>
      <c r="P435" s="246"/>
      <c r="Q435" s="246"/>
      <c r="R435" s="246"/>
      <c r="S435" s="246"/>
      <c r="T435" s="247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T435" s="242" t="s">
        <v>159</v>
      </c>
      <c r="AU435" s="242" t="s">
        <v>87</v>
      </c>
      <c r="AV435" s="16" t="s">
        <v>85</v>
      </c>
      <c r="AW435" s="16" t="s">
        <v>33</v>
      </c>
      <c r="AX435" s="16" t="s">
        <v>78</v>
      </c>
      <c r="AY435" s="242" t="s">
        <v>148</v>
      </c>
    </row>
    <row r="436" s="16" customFormat="1">
      <c r="A436" s="16"/>
      <c r="B436" s="241"/>
      <c r="C436" s="16"/>
      <c r="D436" s="199" t="s">
        <v>159</v>
      </c>
      <c r="E436" s="242" t="s">
        <v>1</v>
      </c>
      <c r="F436" s="243" t="s">
        <v>1699</v>
      </c>
      <c r="G436" s="16"/>
      <c r="H436" s="242" t="s">
        <v>1</v>
      </c>
      <c r="I436" s="244"/>
      <c r="J436" s="16"/>
      <c r="K436" s="16"/>
      <c r="L436" s="241"/>
      <c r="M436" s="245"/>
      <c r="N436" s="246"/>
      <c r="O436" s="246"/>
      <c r="P436" s="246"/>
      <c r="Q436" s="246"/>
      <c r="R436" s="246"/>
      <c r="S436" s="246"/>
      <c r="T436" s="247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T436" s="242" t="s">
        <v>159</v>
      </c>
      <c r="AU436" s="242" t="s">
        <v>87</v>
      </c>
      <c r="AV436" s="16" t="s">
        <v>85</v>
      </c>
      <c r="AW436" s="16" t="s">
        <v>33</v>
      </c>
      <c r="AX436" s="16" t="s">
        <v>78</v>
      </c>
      <c r="AY436" s="242" t="s">
        <v>148</v>
      </c>
    </row>
    <row r="437" s="16" customFormat="1">
      <c r="A437" s="16"/>
      <c r="B437" s="241"/>
      <c r="C437" s="16"/>
      <c r="D437" s="199" t="s">
        <v>159</v>
      </c>
      <c r="E437" s="242" t="s">
        <v>1</v>
      </c>
      <c r="F437" s="243" t="s">
        <v>1545</v>
      </c>
      <c r="G437" s="16"/>
      <c r="H437" s="242" t="s">
        <v>1</v>
      </c>
      <c r="I437" s="244"/>
      <c r="J437" s="16"/>
      <c r="K437" s="16"/>
      <c r="L437" s="241"/>
      <c r="M437" s="245"/>
      <c r="N437" s="246"/>
      <c r="O437" s="246"/>
      <c r="P437" s="246"/>
      <c r="Q437" s="246"/>
      <c r="R437" s="246"/>
      <c r="S437" s="246"/>
      <c r="T437" s="247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T437" s="242" t="s">
        <v>159</v>
      </c>
      <c r="AU437" s="242" t="s">
        <v>87</v>
      </c>
      <c r="AV437" s="16" t="s">
        <v>85</v>
      </c>
      <c r="AW437" s="16" t="s">
        <v>33</v>
      </c>
      <c r="AX437" s="16" t="s">
        <v>78</v>
      </c>
      <c r="AY437" s="242" t="s">
        <v>148</v>
      </c>
    </row>
    <row r="438" s="16" customFormat="1">
      <c r="A438" s="16"/>
      <c r="B438" s="241"/>
      <c r="C438" s="16"/>
      <c r="D438" s="199" t="s">
        <v>159</v>
      </c>
      <c r="E438" s="242" t="s">
        <v>1</v>
      </c>
      <c r="F438" s="243" t="s">
        <v>1700</v>
      </c>
      <c r="G438" s="16"/>
      <c r="H438" s="242" t="s">
        <v>1</v>
      </c>
      <c r="I438" s="244"/>
      <c r="J438" s="16"/>
      <c r="K438" s="16"/>
      <c r="L438" s="241"/>
      <c r="M438" s="245"/>
      <c r="N438" s="246"/>
      <c r="O438" s="246"/>
      <c r="P438" s="246"/>
      <c r="Q438" s="246"/>
      <c r="R438" s="246"/>
      <c r="S438" s="246"/>
      <c r="T438" s="247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T438" s="242" t="s">
        <v>159</v>
      </c>
      <c r="AU438" s="242" t="s">
        <v>87</v>
      </c>
      <c r="AV438" s="16" t="s">
        <v>85</v>
      </c>
      <c r="AW438" s="16" t="s">
        <v>33</v>
      </c>
      <c r="AX438" s="16" t="s">
        <v>78</v>
      </c>
      <c r="AY438" s="242" t="s">
        <v>148</v>
      </c>
    </row>
    <row r="439" s="16" customFormat="1">
      <c r="A439" s="16"/>
      <c r="B439" s="241"/>
      <c r="C439" s="16"/>
      <c r="D439" s="199" t="s">
        <v>159</v>
      </c>
      <c r="E439" s="242" t="s">
        <v>1</v>
      </c>
      <c r="F439" s="243" t="s">
        <v>1595</v>
      </c>
      <c r="G439" s="16"/>
      <c r="H439" s="242" t="s">
        <v>1</v>
      </c>
      <c r="I439" s="244"/>
      <c r="J439" s="16"/>
      <c r="K439" s="16"/>
      <c r="L439" s="241"/>
      <c r="M439" s="245"/>
      <c r="N439" s="246"/>
      <c r="O439" s="246"/>
      <c r="P439" s="246"/>
      <c r="Q439" s="246"/>
      <c r="R439" s="246"/>
      <c r="S439" s="246"/>
      <c r="T439" s="247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T439" s="242" t="s">
        <v>159</v>
      </c>
      <c r="AU439" s="242" t="s">
        <v>87</v>
      </c>
      <c r="AV439" s="16" t="s">
        <v>85</v>
      </c>
      <c r="AW439" s="16" t="s">
        <v>33</v>
      </c>
      <c r="AX439" s="16" t="s">
        <v>78</v>
      </c>
      <c r="AY439" s="242" t="s">
        <v>148</v>
      </c>
    </row>
    <row r="440" s="16" customFormat="1">
      <c r="A440" s="16"/>
      <c r="B440" s="241"/>
      <c r="C440" s="16"/>
      <c r="D440" s="199" t="s">
        <v>159</v>
      </c>
      <c r="E440" s="242" t="s">
        <v>1</v>
      </c>
      <c r="F440" s="243" t="s">
        <v>1701</v>
      </c>
      <c r="G440" s="16"/>
      <c r="H440" s="242" t="s">
        <v>1</v>
      </c>
      <c r="I440" s="244"/>
      <c r="J440" s="16"/>
      <c r="K440" s="16"/>
      <c r="L440" s="241"/>
      <c r="M440" s="245"/>
      <c r="N440" s="246"/>
      <c r="O440" s="246"/>
      <c r="P440" s="246"/>
      <c r="Q440" s="246"/>
      <c r="R440" s="246"/>
      <c r="S440" s="246"/>
      <c r="T440" s="247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T440" s="242" t="s">
        <v>159</v>
      </c>
      <c r="AU440" s="242" t="s">
        <v>87</v>
      </c>
      <c r="AV440" s="16" t="s">
        <v>85</v>
      </c>
      <c r="AW440" s="16" t="s">
        <v>33</v>
      </c>
      <c r="AX440" s="16" t="s">
        <v>78</v>
      </c>
      <c r="AY440" s="242" t="s">
        <v>148</v>
      </c>
    </row>
    <row r="441" s="16" customFormat="1">
      <c r="A441" s="16"/>
      <c r="B441" s="241"/>
      <c r="C441" s="16"/>
      <c r="D441" s="199" t="s">
        <v>159</v>
      </c>
      <c r="E441" s="242" t="s">
        <v>1</v>
      </c>
      <c r="F441" s="243" t="s">
        <v>1549</v>
      </c>
      <c r="G441" s="16"/>
      <c r="H441" s="242" t="s">
        <v>1</v>
      </c>
      <c r="I441" s="244"/>
      <c r="J441" s="16"/>
      <c r="K441" s="16"/>
      <c r="L441" s="241"/>
      <c r="M441" s="245"/>
      <c r="N441" s="246"/>
      <c r="O441" s="246"/>
      <c r="P441" s="246"/>
      <c r="Q441" s="246"/>
      <c r="R441" s="246"/>
      <c r="S441" s="246"/>
      <c r="T441" s="247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T441" s="242" t="s">
        <v>159</v>
      </c>
      <c r="AU441" s="242" t="s">
        <v>87</v>
      </c>
      <c r="AV441" s="16" t="s">
        <v>85</v>
      </c>
      <c r="AW441" s="16" t="s">
        <v>33</v>
      </c>
      <c r="AX441" s="16" t="s">
        <v>78</v>
      </c>
      <c r="AY441" s="242" t="s">
        <v>148</v>
      </c>
    </row>
    <row r="442" s="14" customFormat="1">
      <c r="A442" s="14"/>
      <c r="B442" s="207"/>
      <c r="C442" s="14"/>
      <c r="D442" s="199" t="s">
        <v>159</v>
      </c>
      <c r="E442" s="208" t="s">
        <v>1</v>
      </c>
      <c r="F442" s="209" t="s">
        <v>164</v>
      </c>
      <c r="G442" s="14"/>
      <c r="H442" s="210">
        <v>3</v>
      </c>
      <c r="I442" s="211"/>
      <c r="J442" s="14"/>
      <c r="K442" s="14"/>
      <c r="L442" s="207"/>
      <c r="M442" s="212"/>
      <c r="N442" s="213"/>
      <c r="O442" s="213"/>
      <c r="P442" s="213"/>
      <c r="Q442" s="213"/>
      <c r="R442" s="213"/>
      <c r="S442" s="213"/>
      <c r="T442" s="2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08" t="s">
        <v>159</v>
      </c>
      <c r="AU442" s="208" t="s">
        <v>87</v>
      </c>
      <c r="AV442" s="14" t="s">
        <v>155</v>
      </c>
      <c r="AW442" s="14" t="s">
        <v>33</v>
      </c>
      <c r="AX442" s="14" t="s">
        <v>85</v>
      </c>
      <c r="AY442" s="208" t="s">
        <v>148</v>
      </c>
    </row>
    <row r="443" s="2" customFormat="1" ht="33" customHeight="1">
      <c r="A443" s="38"/>
      <c r="B443" s="179"/>
      <c r="C443" s="180" t="s">
        <v>411</v>
      </c>
      <c r="D443" s="180" t="s">
        <v>150</v>
      </c>
      <c r="E443" s="181" t="s">
        <v>940</v>
      </c>
      <c r="F443" s="182" t="s">
        <v>941</v>
      </c>
      <c r="G443" s="183" t="s">
        <v>215</v>
      </c>
      <c r="H443" s="184">
        <v>5.9610000000000003</v>
      </c>
      <c r="I443" s="185"/>
      <c r="J443" s="186">
        <f>ROUND(I443*H443,2)</f>
        <v>0</v>
      </c>
      <c r="K443" s="182" t="s">
        <v>154</v>
      </c>
      <c r="L443" s="39"/>
      <c r="M443" s="187" t="s">
        <v>1</v>
      </c>
      <c r="N443" s="188" t="s">
        <v>43</v>
      </c>
      <c r="O443" s="77"/>
      <c r="P443" s="189">
        <f>O443*H443</f>
        <v>0</v>
      </c>
      <c r="Q443" s="189">
        <v>0</v>
      </c>
      <c r="R443" s="189">
        <f>Q443*H443</f>
        <v>0</v>
      </c>
      <c r="S443" s="189">
        <v>0</v>
      </c>
      <c r="T443" s="190">
        <f>S443*H443</f>
        <v>0</v>
      </c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191" t="s">
        <v>155</v>
      </c>
      <c r="AT443" s="191" t="s">
        <v>150</v>
      </c>
      <c r="AU443" s="191" t="s">
        <v>87</v>
      </c>
      <c r="AY443" s="19" t="s">
        <v>148</v>
      </c>
      <c r="BE443" s="192">
        <f>IF(N443="základní",J443,0)</f>
        <v>0</v>
      </c>
      <c r="BF443" s="192">
        <f>IF(N443="snížená",J443,0)</f>
        <v>0</v>
      </c>
      <c r="BG443" s="192">
        <f>IF(N443="zákl. přenesená",J443,0)</f>
        <v>0</v>
      </c>
      <c r="BH443" s="192">
        <f>IF(N443="sníž. přenesená",J443,0)</f>
        <v>0</v>
      </c>
      <c r="BI443" s="192">
        <f>IF(N443="nulová",J443,0)</f>
        <v>0</v>
      </c>
      <c r="BJ443" s="19" t="s">
        <v>85</v>
      </c>
      <c r="BK443" s="192">
        <f>ROUND(I443*H443,2)</f>
        <v>0</v>
      </c>
      <c r="BL443" s="19" t="s">
        <v>155</v>
      </c>
      <c r="BM443" s="191" t="s">
        <v>1710</v>
      </c>
    </row>
    <row r="444" s="2" customFormat="1">
      <c r="A444" s="38"/>
      <c r="B444" s="39"/>
      <c r="C444" s="38"/>
      <c r="D444" s="193" t="s">
        <v>157</v>
      </c>
      <c r="E444" s="38"/>
      <c r="F444" s="194" t="s">
        <v>943</v>
      </c>
      <c r="G444" s="38"/>
      <c r="H444" s="38"/>
      <c r="I444" s="195"/>
      <c r="J444" s="38"/>
      <c r="K444" s="38"/>
      <c r="L444" s="39"/>
      <c r="M444" s="196"/>
      <c r="N444" s="197"/>
      <c r="O444" s="77"/>
      <c r="P444" s="77"/>
      <c r="Q444" s="77"/>
      <c r="R444" s="77"/>
      <c r="S444" s="77"/>
      <c r="T444" s="7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T444" s="19" t="s">
        <v>157</v>
      </c>
      <c r="AU444" s="19" t="s">
        <v>87</v>
      </c>
    </row>
    <row r="445" s="13" customFormat="1">
      <c r="A445" s="13"/>
      <c r="B445" s="198"/>
      <c r="C445" s="13"/>
      <c r="D445" s="199" t="s">
        <v>159</v>
      </c>
      <c r="E445" s="200" t="s">
        <v>1</v>
      </c>
      <c r="F445" s="201" t="s">
        <v>1641</v>
      </c>
      <c r="G445" s="13"/>
      <c r="H445" s="202">
        <v>5.9610000000000003</v>
      </c>
      <c r="I445" s="203"/>
      <c r="J445" s="13"/>
      <c r="K445" s="13"/>
      <c r="L445" s="198"/>
      <c r="M445" s="204"/>
      <c r="N445" s="205"/>
      <c r="O445" s="205"/>
      <c r="P445" s="205"/>
      <c r="Q445" s="205"/>
      <c r="R445" s="205"/>
      <c r="S445" s="205"/>
      <c r="T445" s="206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00" t="s">
        <v>159</v>
      </c>
      <c r="AU445" s="200" t="s">
        <v>87</v>
      </c>
      <c r="AV445" s="13" t="s">
        <v>87</v>
      </c>
      <c r="AW445" s="13" t="s">
        <v>33</v>
      </c>
      <c r="AX445" s="13" t="s">
        <v>85</v>
      </c>
      <c r="AY445" s="200" t="s">
        <v>148</v>
      </c>
    </row>
    <row r="446" s="12" customFormat="1" ht="22.8" customHeight="1">
      <c r="A446" s="12"/>
      <c r="B446" s="166"/>
      <c r="C446" s="12"/>
      <c r="D446" s="167" t="s">
        <v>77</v>
      </c>
      <c r="E446" s="177" t="s">
        <v>180</v>
      </c>
      <c r="F446" s="177" t="s">
        <v>422</v>
      </c>
      <c r="G446" s="12"/>
      <c r="H446" s="12"/>
      <c r="I446" s="169"/>
      <c r="J446" s="178">
        <f>BK446</f>
        <v>0</v>
      </c>
      <c r="K446" s="12"/>
      <c r="L446" s="166"/>
      <c r="M446" s="171"/>
      <c r="N446" s="172"/>
      <c r="O446" s="172"/>
      <c r="P446" s="173">
        <f>SUM(P447:P524)</f>
        <v>0</v>
      </c>
      <c r="Q446" s="172"/>
      <c r="R446" s="173">
        <f>SUM(R447:R524)</f>
        <v>0</v>
      </c>
      <c r="S446" s="172"/>
      <c r="T446" s="174">
        <f>SUM(T447:T524)</f>
        <v>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167" t="s">
        <v>85</v>
      </c>
      <c r="AT446" s="175" t="s">
        <v>77</v>
      </c>
      <c r="AU446" s="175" t="s">
        <v>85</v>
      </c>
      <c r="AY446" s="167" t="s">
        <v>148</v>
      </c>
      <c r="BK446" s="176">
        <f>SUM(BK447:BK524)</f>
        <v>0</v>
      </c>
    </row>
    <row r="447" s="2" customFormat="1" ht="24.15" customHeight="1">
      <c r="A447" s="38"/>
      <c r="B447" s="179"/>
      <c r="C447" s="180" t="s">
        <v>416</v>
      </c>
      <c r="D447" s="180" t="s">
        <v>150</v>
      </c>
      <c r="E447" s="181" t="s">
        <v>1711</v>
      </c>
      <c r="F447" s="182" t="s">
        <v>1712</v>
      </c>
      <c r="G447" s="183" t="s">
        <v>153</v>
      </c>
      <c r="H447" s="184">
        <v>1177.251</v>
      </c>
      <c r="I447" s="185"/>
      <c r="J447" s="186">
        <f>ROUND(I447*H447,2)</f>
        <v>0</v>
      </c>
      <c r="K447" s="182" t="s">
        <v>154</v>
      </c>
      <c r="L447" s="39"/>
      <c r="M447" s="187" t="s">
        <v>1</v>
      </c>
      <c r="N447" s="188" t="s">
        <v>43</v>
      </c>
      <c r="O447" s="77"/>
      <c r="P447" s="189">
        <f>O447*H447</f>
        <v>0</v>
      </c>
      <c r="Q447" s="189">
        <v>0</v>
      </c>
      <c r="R447" s="189">
        <f>Q447*H447</f>
        <v>0</v>
      </c>
      <c r="S447" s="189">
        <v>0</v>
      </c>
      <c r="T447" s="190">
        <f>S447*H447</f>
        <v>0</v>
      </c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R447" s="191" t="s">
        <v>155</v>
      </c>
      <c r="AT447" s="191" t="s">
        <v>150</v>
      </c>
      <c r="AU447" s="191" t="s">
        <v>87</v>
      </c>
      <c r="AY447" s="19" t="s">
        <v>148</v>
      </c>
      <c r="BE447" s="192">
        <f>IF(N447="základní",J447,0)</f>
        <v>0</v>
      </c>
      <c r="BF447" s="192">
        <f>IF(N447="snížená",J447,0)</f>
        <v>0</v>
      </c>
      <c r="BG447" s="192">
        <f>IF(N447="zákl. přenesená",J447,0)</f>
        <v>0</v>
      </c>
      <c r="BH447" s="192">
        <f>IF(N447="sníž. přenesená",J447,0)</f>
        <v>0</v>
      </c>
      <c r="BI447" s="192">
        <f>IF(N447="nulová",J447,0)</f>
        <v>0</v>
      </c>
      <c r="BJ447" s="19" t="s">
        <v>85</v>
      </c>
      <c r="BK447" s="192">
        <f>ROUND(I447*H447,2)</f>
        <v>0</v>
      </c>
      <c r="BL447" s="19" t="s">
        <v>155</v>
      </c>
      <c r="BM447" s="191" t="s">
        <v>1713</v>
      </c>
    </row>
    <row r="448" s="2" customFormat="1">
      <c r="A448" s="38"/>
      <c r="B448" s="39"/>
      <c r="C448" s="38"/>
      <c r="D448" s="193" t="s">
        <v>157</v>
      </c>
      <c r="E448" s="38"/>
      <c r="F448" s="194" t="s">
        <v>1714</v>
      </c>
      <c r="G448" s="38"/>
      <c r="H448" s="38"/>
      <c r="I448" s="195"/>
      <c r="J448" s="38"/>
      <c r="K448" s="38"/>
      <c r="L448" s="39"/>
      <c r="M448" s="196"/>
      <c r="N448" s="197"/>
      <c r="O448" s="77"/>
      <c r="P448" s="77"/>
      <c r="Q448" s="77"/>
      <c r="R448" s="77"/>
      <c r="S448" s="77"/>
      <c r="T448" s="7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T448" s="19" t="s">
        <v>157</v>
      </c>
      <c r="AU448" s="19" t="s">
        <v>87</v>
      </c>
    </row>
    <row r="449" s="13" customFormat="1">
      <c r="A449" s="13"/>
      <c r="B449" s="198"/>
      <c r="C449" s="13"/>
      <c r="D449" s="199" t="s">
        <v>159</v>
      </c>
      <c r="E449" s="200" t="s">
        <v>1</v>
      </c>
      <c r="F449" s="201" t="s">
        <v>1492</v>
      </c>
      <c r="G449" s="13"/>
      <c r="H449" s="202">
        <v>632.80100000000004</v>
      </c>
      <c r="I449" s="203"/>
      <c r="J449" s="13"/>
      <c r="K449" s="13"/>
      <c r="L449" s="198"/>
      <c r="M449" s="204"/>
      <c r="N449" s="205"/>
      <c r="O449" s="205"/>
      <c r="P449" s="205"/>
      <c r="Q449" s="205"/>
      <c r="R449" s="205"/>
      <c r="S449" s="205"/>
      <c r="T449" s="206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00" t="s">
        <v>159</v>
      </c>
      <c r="AU449" s="200" t="s">
        <v>87</v>
      </c>
      <c r="AV449" s="13" t="s">
        <v>87</v>
      </c>
      <c r="AW449" s="13" t="s">
        <v>33</v>
      </c>
      <c r="AX449" s="13" t="s">
        <v>78</v>
      </c>
      <c r="AY449" s="200" t="s">
        <v>148</v>
      </c>
    </row>
    <row r="450" s="13" customFormat="1">
      <c r="A450" s="13"/>
      <c r="B450" s="198"/>
      <c r="C450" s="13"/>
      <c r="D450" s="199" t="s">
        <v>159</v>
      </c>
      <c r="E450" s="200" t="s">
        <v>1</v>
      </c>
      <c r="F450" s="201" t="s">
        <v>1493</v>
      </c>
      <c r="G450" s="13"/>
      <c r="H450" s="202">
        <v>246</v>
      </c>
      <c r="I450" s="203"/>
      <c r="J450" s="13"/>
      <c r="K450" s="13"/>
      <c r="L450" s="198"/>
      <c r="M450" s="204"/>
      <c r="N450" s="205"/>
      <c r="O450" s="205"/>
      <c r="P450" s="205"/>
      <c r="Q450" s="205"/>
      <c r="R450" s="205"/>
      <c r="S450" s="205"/>
      <c r="T450" s="206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00" t="s">
        <v>159</v>
      </c>
      <c r="AU450" s="200" t="s">
        <v>87</v>
      </c>
      <c r="AV450" s="13" t="s">
        <v>87</v>
      </c>
      <c r="AW450" s="13" t="s">
        <v>33</v>
      </c>
      <c r="AX450" s="13" t="s">
        <v>78</v>
      </c>
      <c r="AY450" s="200" t="s">
        <v>148</v>
      </c>
    </row>
    <row r="451" s="13" customFormat="1">
      <c r="A451" s="13"/>
      <c r="B451" s="198"/>
      <c r="C451" s="13"/>
      <c r="D451" s="199" t="s">
        <v>159</v>
      </c>
      <c r="E451" s="200" t="s">
        <v>1</v>
      </c>
      <c r="F451" s="201" t="s">
        <v>1494</v>
      </c>
      <c r="G451" s="13"/>
      <c r="H451" s="202">
        <v>52.25</v>
      </c>
      <c r="I451" s="203"/>
      <c r="J451" s="13"/>
      <c r="K451" s="13"/>
      <c r="L451" s="198"/>
      <c r="M451" s="204"/>
      <c r="N451" s="205"/>
      <c r="O451" s="205"/>
      <c r="P451" s="205"/>
      <c r="Q451" s="205"/>
      <c r="R451" s="205"/>
      <c r="S451" s="205"/>
      <c r="T451" s="206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00" t="s">
        <v>159</v>
      </c>
      <c r="AU451" s="200" t="s">
        <v>87</v>
      </c>
      <c r="AV451" s="13" t="s">
        <v>87</v>
      </c>
      <c r="AW451" s="13" t="s">
        <v>33</v>
      </c>
      <c r="AX451" s="13" t="s">
        <v>78</v>
      </c>
      <c r="AY451" s="200" t="s">
        <v>148</v>
      </c>
    </row>
    <row r="452" s="13" customFormat="1">
      <c r="A452" s="13"/>
      <c r="B452" s="198"/>
      <c r="C452" s="13"/>
      <c r="D452" s="199" t="s">
        <v>159</v>
      </c>
      <c r="E452" s="200" t="s">
        <v>1</v>
      </c>
      <c r="F452" s="201" t="s">
        <v>1495</v>
      </c>
      <c r="G452" s="13"/>
      <c r="H452" s="202">
        <v>39.200000000000003</v>
      </c>
      <c r="I452" s="203"/>
      <c r="J452" s="13"/>
      <c r="K452" s="13"/>
      <c r="L452" s="198"/>
      <c r="M452" s="204"/>
      <c r="N452" s="205"/>
      <c r="O452" s="205"/>
      <c r="P452" s="205"/>
      <c r="Q452" s="205"/>
      <c r="R452" s="205"/>
      <c r="S452" s="205"/>
      <c r="T452" s="206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00" t="s">
        <v>159</v>
      </c>
      <c r="AU452" s="200" t="s">
        <v>87</v>
      </c>
      <c r="AV452" s="13" t="s">
        <v>87</v>
      </c>
      <c r="AW452" s="13" t="s">
        <v>33</v>
      </c>
      <c r="AX452" s="13" t="s">
        <v>78</v>
      </c>
      <c r="AY452" s="200" t="s">
        <v>148</v>
      </c>
    </row>
    <row r="453" s="13" customFormat="1">
      <c r="A453" s="13"/>
      <c r="B453" s="198"/>
      <c r="C453" s="13"/>
      <c r="D453" s="199" t="s">
        <v>159</v>
      </c>
      <c r="E453" s="200" t="s">
        <v>1</v>
      </c>
      <c r="F453" s="201" t="s">
        <v>1496</v>
      </c>
      <c r="G453" s="13"/>
      <c r="H453" s="202">
        <v>48.350000000000001</v>
      </c>
      <c r="I453" s="203"/>
      <c r="J453" s="13"/>
      <c r="K453" s="13"/>
      <c r="L453" s="198"/>
      <c r="M453" s="204"/>
      <c r="N453" s="205"/>
      <c r="O453" s="205"/>
      <c r="P453" s="205"/>
      <c r="Q453" s="205"/>
      <c r="R453" s="205"/>
      <c r="S453" s="205"/>
      <c r="T453" s="206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00" t="s">
        <v>159</v>
      </c>
      <c r="AU453" s="200" t="s">
        <v>87</v>
      </c>
      <c r="AV453" s="13" t="s">
        <v>87</v>
      </c>
      <c r="AW453" s="13" t="s">
        <v>33</v>
      </c>
      <c r="AX453" s="13" t="s">
        <v>78</v>
      </c>
      <c r="AY453" s="200" t="s">
        <v>148</v>
      </c>
    </row>
    <row r="454" s="13" customFormat="1">
      <c r="A454" s="13"/>
      <c r="B454" s="198"/>
      <c r="C454" s="13"/>
      <c r="D454" s="199" t="s">
        <v>159</v>
      </c>
      <c r="E454" s="200" t="s">
        <v>1</v>
      </c>
      <c r="F454" s="201" t="s">
        <v>1497</v>
      </c>
      <c r="G454" s="13"/>
      <c r="H454" s="202">
        <v>108</v>
      </c>
      <c r="I454" s="203"/>
      <c r="J454" s="13"/>
      <c r="K454" s="13"/>
      <c r="L454" s="198"/>
      <c r="M454" s="204"/>
      <c r="N454" s="205"/>
      <c r="O454" s="205"/>
      <c r="P454" s="205"/>
      <c r="Q454" s="205"/>
      <c r="R454" s="205"/>
      <c r="S454" s="205"/>
      <c r="T454" s="206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00" t="s">
        <v>159</v>
      </c>
      <c r="AU454" s="200" t="s">
        <v>87</v>
      </c>
      <c r="AV454" s="13" t="s">
        <v>87</v>
      </c>
      <c r="AW454" s="13" t="s">
        <v>33</v>
      </c>
      <c r="AX454" s="13" t="s">
        <v>78</v>
      </c>
      <c r="AY454" s="200" t="s">
        <v>148</v>
      </c>
    </row>
    <row r="455" s="13" customFormat="1">
      <c r="A455" s="13"/>
      <c r="B455" s="198"/>
      <c r="C455" s="13"/>
      <c r="D455" s="199" t="s">
        <v>159</v>
      </c>
      <c r="E455" s="200" t="s">
        <v>1</v>
      </c>
      <c r="F455" s="201" t="s">
        <v>1498</v>
      </c>
      <c r="G455" s="13"/>
      <c r="H455" s="202">
        <v>9.75</v>
      </c>
      <c r="I455" s="203"/>
      <c r="J455" s="13"/>
      <c r="K455" s="13"/>
      <c r="L455" s="198"/>
      <c r="M455" s="204"/>
      <c r="N455" s="205"/>
      <c r="O455" s="205"/>
      <c r="P455" s="205"/>
      <c r="Q455" s="205"/>
      <c r="R455" s="205"/>
      <c r="S455" s="205"/>
      <c r="T455" s="206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00" t="s">
        <v>159</v>
      </c>
      <c r="AU455" s="200" t="s">
        <v>87</v>
      </c>
      <c r="AV455" s="13" t="s">
        <v>87</v>
      </c>
      <c r="AW455" s="13" t="s">
        <v>33</v>
      </c>
      <c r="AX455" s="13" t="s">
        <v>78</v>
      </c>
      <c r="AY455" s="200" t="s">
        <v>148</v>
      </c>
    </row>
    <row r="456" s="13" customFormat="1">
      <c r="A456" s="13"/>
      <c r="B456" s="198"/>
      <c r="C456" s="13"/>
      <c r="D456" s="199" t="s">
        <v>159</v>
      </c>
      <c r="E456" s="200" t="s">
        <v>1</v>
      </c>
      <c r="F456" s="201" t="s">
        <v>1499</v>
      </c>
      <c r="G456" s="13"/>
      <c r="H456" s="202">
        <v>2.25</v>
      </c>
      <c r="I456" s="203"/>
      <c r="J456" s="13"/>
      <c r="K456" s="13"/>
      <c r="L456" s="198"/>
      <c r="M456" s="204"/>
      <c r="N456" s="205"/>
      <c r="O456" s="205"/>
      <c r="P456" s="205"/>
      <c r="Q456" s="205"/>
      <c r="R456" s="205"/>
      <c r="S456" s="205"/>
      <c r="T456" s="206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00" t="s">
        <v>159</v>
      </c>
      <c r="AU456" s="200" t="s">
        <v>87</v>
      </c>
      <c r="AV456" s="13" t="s">
        <v>87</v>
      </c>
      <c r="AW456" s="13" t="s">
        <v>33</v>
      </c>
      <c r="AX456" s="13" t="s">
        <v>78</v>
      </c>
      <c r="AY456" s="200" t="s">
        <v>148</v>
      </c>
    </row>
    <row r="457" s="13" customFormat="1">
      <c r="A457" s="13"/>
      <c r="B457" s="198"/>
      <c r="C457" s="13"/>
      <c r="D457" s="199" t="s">
        <v>159</v>
      </c>
      <c r="E457" s="200" t="s">
        <v>1</v>
      </c>
      <c r="F457" s="201" t="s">
        <v>1500</v>
      </c>
      <c r="G457" s="13"/>
      <c r="H457" s="202">
        <v>18.699999999999999</v>
      </c>
      <c r="I457" s="203"/>
      <c r="J457" s="13"/>
      <c r="K457" s="13"/>
      <c r="L457" s="198"/>
      <c r="M457" s="204"/>
      <c r="N457" s="205"/>
      <c r="O457" s="205"/>
      <c r="P457" s="205"/>
      <c r="Q457" s="205"/>
      <c r="R457" s="205"/>
      <c r="S457" s="205"/>
      <c r="T457" s="206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00" t="s">
        <v>159</v>
      </c>
      <c r="AU457" s="200" t="s">
        <v>87</v>
      </c>
      <c r="AV457" s="13" t="s">
        <v>87</v>
      </c>
      <c r="AW457" s="13" t="s">
        <v>33</v>
      </c>
      <c r="AX457" s="13" t="s">
        <v>78</v>
      </c>
      <c r="AY457" s="200" t="s">
        <v>148</v>
      </c>
    </row>
    <row r="458" s="13" customFormat="1">
      <c r="A458" s="13"/>
      <c r="B458" s="198"/>
      <c r="C458" s="13"/>
      <c r="D458" s="199" t="s">
        <v>159</v>
      </c>
      <c r="E458" s="200" t="s">
        <v>1</v>
      </c>
      <c r="F458" s="201" t="s">
        <v>1501</v>
      </c>
      <c r="G458" s="13"/>
      <c r="H458" s="202">
        <v>19.949999999999999</v>
      </c>
      <c r="I458" s="203"/>
      <c r="J458" s="13"/>
      <c r="K458" s="13"/>
      <c r="L458" s="198"/>
      <c r="M458" s="204"/>
      <c r="N458" s="205"/>
      <c r="O458" s="205"/>
      <c r="P458" s="205"/>
      <c r="Q458" s="205"/>
      <c r="R458" s="205"/>
      <c r="S458" s="205"/>
      <c r="T458" s="206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00" t="s">
        <v>159</v>
      </c>
      <c r="AU458" s="200" t="s">
        <v>87</v>
      </c>
      <c r="AV458" s="13" t="s">
        <v>87</v>
      </c>
      <c r="AW458" s="13" t="s">
        <v>33</v>
      </c>
      <c r="AX458" s="13" t="s">
        <v>78</v>
      </c>
      <c r="AY458" s="200" t="s">
        <v>148</v>
      </c>
    </row>
    <row r="459" s="14" customFormat="1">
      <c r="A459" s="14"/>
      <c r="B459" s="207"/>
      <c r="C459" s="14"/>
      <c r="D459" s="199" t="s">
        <v>159</v>
      </c>
      <c r="E459" s="208" t="s">
        <v>1</v>
      </c>
      <c r="F459" s="209" t="s">
        <v>164</v>
      </c>
      <c r="G459" s="14"/>
      <c r="H459" s="210">
        <v>1177.2510000000002</v>
      </c>
      <c r="I459" s="211"/>
      <c r="J459" s="14"/>
      <c r="K459" s="14"/>
      <c r="L459" s="207"/>
      <c r="M459" s="212"/>
      <c r="N459" s="213"/>
      <c r="O459" s="213"/>
      <c r="P459" s="213"/>
      <c r="Q459" s="213"/>
      <c r="R459" s="213"/>
      <c r="S459" s="213"/>
      <c r="T459" s="2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08" t="s">
        <v>159</v>
      </c>
      <c r="AU459" s="208" t="s">
        <v>87</v>
      </c>
      <c r="AV459" s="14" t="s">
        <v>155</v>
      </c>
      <c r="AW459" s="14" t="s">
        <v>33</v>
      </c>
      <c r="AX459" s="14" t="s">
        <v>85</v>
      </c>
      <c r="AY459" s="208" t="s">
        <v>148</v>
      </c>
    </row>
    <row r="460" s="2" customFormat="1" ht="24.15" customHeight="1">
      <c r="A460" s="38"/>
      <c r="B460" s="179"/>
      <c r="C460" s="180" t="s">
        <v>423</v>
      </c>
      <c r="D460" s="180" t="s">
        <v>150</v>
      </c>
      <c r="E460" s="181" t="s">
        <v>1715</v>
      </c>
      <c r="F460" s="182" t="s">
        <v>1716</v>
      </c>
      <c r="G460" s="183" t="s">
        <v>153</v>
      </c>
      <c r="H460" s="184">
        <v>1574.6800000000001</v>
      </c>
      <c r="I460" s="185"/>
      <c r="J460" s="186">
        <f>ROUND(I460*H460,2)</f>
        <v>0</v>
      </c>
      <c r="K460" s="182" t="s">
        <v>154</v>
      </c>
      <c r="L460" s="39"/>
      <c r="M460" s="187" t="s">
        <v>1</v>
      </c>
      <c r="N460" s="188" t="s">
        <v>43</v>
      </c>
      <c r="O460" s="77"/>
      <c r="P460" s="189">
        <f>O460*H460</f>
        <v>0</v>
      </c>
      <c r="Q460" s="189">
        <v>0</v>
      </c>
      <c r="R460" s="189">
        <f>Q460*H460</f>
        <v>0</v>
      </c>
      <c r="S460" s="189">
        <v>0</v>
      </c>
      <c r="T460" s="190">
        <f>S460*H460</f>
        <v>0</v>
      </c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R460" s="191" t="s">
        <v>155</v>
      </c>
      <c r="AT460" s="191" t="s">
        <v>150</v>
      </c>
      <c r="AU460" s="191" t="s">
        <v>87</v>
      </c>
      <c r="AY460" s="19" t="s">
        <v>148</v>
      </c>
      <c r="BE460" s="192">
        <f>IF(N460="základní",J460,0)</f>
        <v>0</v>
      </c>
      <c r="BF460" s="192">
        <f>IF(N460="snížená",J460,0)</f>
        <v>0</v>
      </c>
      <c r="BG460" s="192">
        <f>IF(N460="zákl. přenesená",J460,0)</f>
        <v>0</v>
      </c>
      <c r="BH460" s="192">
        <f>IF(N460="sníž. přenesená",J460,0)</f>
        <v>0</v>
      </c>
      <c r="BI460" s="192">
        <f>IF(N460="nulová",J460,0)</f>
        <v>0</v>
      </c>
      <c r="BJ460" s="19" t="s">
        <v>85</v>
      </c>
      <c r="BK460" s="192">
        <f>ROUND(I460*H460,2)</f>
        <v>0</v>
      </c>
      <c r="BL460" s="19" t="s">
        <v>155</v>
      </c>
      <c r="BM460" s="191" t="s">
        <v>1717</v>
      </c>
    </row>
    <row r="461" s="2" customFormat="1">
      <c r="A461" s="38"/>
      <c r="B461" s="39"/>
      <c r="C461" s="38"/>
      <c r="D461" s="193" t="s">
        <v>157</v>
      </c>
      <c r="E461" s="38"/>
      <c r="F461" s="194" t="s">
        <v>1718</v>
      </c>
      <c r="G461" s="38"/>
      <c r="H461" s="38"/>
      <c r="I461" s="195"/>
      <c r="J461" s="38"/>
      <c r="K461" s="38"/>
      <c r="L461" s="39"/>
      <c r="M461" s="196"/>
      <c r="N461" s="197"/>
      <c r="O461" s="77"/>
      <c r="P461" s="77"/>
      <c r="Q461" s="77"/>
      <c r="R461" s="77"/>
      <c r="S461" s="77"/>
      <c r="T461" s="7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T461" s="19" t="s">
        <v>157</v>
      </c>
      <c r="AU461" s="19" t="s">
        <v>87</v>
      </c>
    </row>
    <row r="462" s="13" customFormat="1">
      <c r="A462" s="13"/>
      <c r="B462" s="198"/>
      <c r="C462" s="13"/>
      <c r="D462" s="199" t="s">
        <v>159</v>
      </c>
      <c r="E462" s="200" t="s">
        <v>1</v>
      </c>
      <c r="F462" s="201" t="s">
        <v>1520</v>
      </c>
      <c r="G462" s="13"/>
      <c r="H462" s="202">
        <v>728.63999999999999</v>
      </c>
      <c r="I462" s="203"/>
      <c r="J462" s="13"/>
      <c r="K462" s="13"/>
      <c r="L462" s="198"/>
      <c r="M462" s="204"/>
      <c r="N462" s="205"/>
      <c r="O462" s="205"/>
      <c r="P462" s="205"/>
      <c r="Q462" s="205"/>
      <c r="R462" s="205"/>
      <c r="S462" s="205"/>
      <c r="T462" s="206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00" t="s">
        <v>159</v>
      </c>
      <c r="AU462" s="200" t="s">
        <v>87</v>
      </c>
      <c r="AV462" s="13" t="s">
        <v>87</v>
      </c>
      <c r="AW462" s="13" t="s">
        <v>33</v>
      </c>
      <c r="AX462" s="13" t="s">
        <v>78</v>
      </c>
      <c r="AY462" s="200" t="s">
        <v>148</v>
      </c>
    </row>
    <row r="463" s="13" customFormat="1">
      <c r="A463" s="13"/>
      <c r="B463" s="198"/>
      <c r="C463" s="13"/>
      <c r="D463" s="199" t="s">
        <v>159</v>
      </c>
      <c r="E463" s="200" t="s">
        <v>1</v>
      </c>
      <c r="F463" s="201" t="s">
        <v>1521</v>
      </c>
      <c r="G463" s="13"/>
      <c r="H463" s="202">
        <v>384</v>
      </c>
      <c r="I463" s="203"/>
      <c r="J463" s="13"/>
      <c r="K463" s="13"/>
      <c r="L463" s="198"/>
      <c r="M463" s="204"/>
      <c r="N463" s="205"/>
      <c r="O463" s="205"/>
      <c r="P463" s="205"/>
      <c r="Q463" s="205"/>
      <c r="R463" s="205"/>
      <c r="S463" s="205"/>
      <c r="T463" s="206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00" t="s">
        <v>159</v>
      </c>
      <c r="AU463" s="200" t="s">
        <v>87</v>
      </c>
      <c r="AV463" s="13" t="s">
        <v>87</v>
      </c>
      <c r="AW463" s="13" t="s">
        <v>33</v>
      </c>
      <c r="AX463" s="13" t="s">
        <v>78</v>
      </c>
      <c r="AY463" s="200" t="s">
        <v>148</v>
      </c>
    </row>
    <row r="464" s="13" customFormat="1">
      <c r="A464" s="13"/>
      <c r="B464" s="198"/>
      <c r="C464" s="13"/>
      <c r="D464" s="199" t="s">
        <v>159</v>
      </c>
      <c r="E464" s="200" t="s">
        <v>1</v>
      </c>
      <c r="F464" s="201" t="s">
        <v>1522</v>
      </c>
      <c r="G464" s="13"/>
      <c r="H464" s="202">
        <v>80</v>
      </c>
      <c r="I464" s="203"/>
      <c r="J464" s="13"/>
      <c r="K464" s="13"/>
      <c r="L464" s="198"/>
      <c r="M464" s="204"/>
      <c r="N464" s="205"/>
      <c r="O464" s="205"/>
      <c r="P464" s="205"/>
      <c r="Q464" s="205"/>
      <c r="R464" s="205"/>
      <c r="S464" s="205"/>
      <c r="T464" s="206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00" t="s">
        <v>159</v>
      </c>
      <c r="AU464" s="200" t="s">
        <v>87</v>
      </c>
      <c r="AV464" s="13" t="s">
        <v>87</v>
      </c>
      <c r="AW464" s="13" t="s">
        <v>33</v>
      </c>
      <c r="AX464" s="13" t="s">
        <v>78</v>
      </c>
      <c r="AY464" s="200" t="s">
        <v>148</v>
      </c>
    </row>
    <row r="465" s="13" customFormat="1">
      <c r="A465" s="13"/>
      <c r="B465" s="198"/>
      <c r="C465" s="13"/>
      <c r="D465" s="199" t="s">
        <v>159</v>
      </c>
      <c r="E465" s="200" t="s">
        <v>1</v>
      </c>
      <c r="F465" s="201" t="s">
        <v>1523</v>
      </c>
      <c r="G465" s="13"/>
      <c r="H465" s="202">
        <v>60.32</v>
      </c>
      <c r="I465" s="203"/>
      <c r="J465" s="13"/>
      <c r="K465" s="13"/>
      <c r="L465" s="198"/>
      <c r="M465" s="204"/>
      <c r="N465" s="205"/>
      <c r="O465" s="205"/>
      <c r="P465" s="205"/>
      <c r="Q465" s="205"/>
      <c r="R465" s="205"/>
      <c r="S465" s="205"/>
      <c r="T465" s="206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00" t="s">
        <v>159</v>
      </c>
      <c r="AU465" s="200" t="s">
        <v>87</v>
      </c>
      <c r="AV465" s="13" t="s">
        <v>87</v>
      </c>
      <c r="AW465" s="13" t="s">
        <v>33</v>
      </c>
      <c r="AX465" s="13" t="s">
        <v>78</v>
      </c>
      <c r="AY465" s="200" t="s">
        <v>148</v>
      </c>
    </row>
    <row r="466" s="13" customFormat="1">
      <c r="A466" s="13"/>
      <c r="B466" s="198"/>
      <c r="C466" s="13"/>
      <c r="D466" s="199" t="s">
        <v>159</v>
      </c>
      <c r="E466" s="200" t="s">
        <v>1</v>
      </c>
      <c r="F466" s="201" t="s">
        <v>1524</v>
      </c>
      <c r="G466" s="13"/>
      <c r="H466" s="202">
        <v>73.760000000000005</v>
      </c>
      <c r="I466" s="203"/>
      <c r="J466" s="13"/>
      <c r="K466" s="13"/>
      <c r="L466" s="198"/>
      <c r="M466" s="204"/>
      <c r="N466" s="205"/>
      <c r="O466" s="205"/>
      <c r="P466" s="205"/>
      <c r="Q466" s="205"/>
      <c r="R466" s="205"/>
      <c r="S466" s="205"/>
      <c r="T466" s="206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00" t="s">
        <v>159</v>
      </c>
      <c r="AU466" s="200" t="s">
        <v>87</v>
      </c>
      <c r="AV466" s="13" t="s">
        <v>87</v>
      </c>
      <c r="AW466" s="13" t="s">
        <v>33</v>
      </c>
      <c r="AX466" s="13" t="s">
        <v>78</v>
      </c>
      <c r="AY466" s="200" t="s">
        <v>148</v>
      </c>
    </row>
    <row r="467" s="13" customFormat="1">
      <c r="A467" s="13"/>
      <c r="B467" s="198"/>
      <c r="C467" s="13"/>
      <c r="D467" s="199" t="s">
        <v>159</v>
      </c>
      <c r="E467" s="200" t="s">
        <v>1</v>
      </c>
      <c r="F467" s="201" t="s">
        <v>1525</v>
      </c>
      <c r="G467" s="13"/>
      <c r="H467" s="202">
        <v>168</v>
      </c>
      <c r="I467" s="203"/>
      <c r="J467" s="13"/>
      <c r="K467" s="13"/>
      <c r="L467" s="198"/>
      <c r="M467" s="204"/>
      <c r="N467" s="205"/>
      <c r="O467" s="205"/>
      <c r="P467" s="205"/>
      <c r="Q467" s="205"/>
      <c r="R467" s="205"/>
      <c r="S467" s="205"/>
      <c r="T467" s="206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00" t="s">
        <v>159</v>
      </c>
      <c r="AU467" s="200" t="s">
        <v>87</v>
      </c>
      <c r="AV467" s="13" t="s">
        <v>87</v>
      </c>
      <c r="AW467" s="13" t="s">
        <v>33</v>
      </c>
      <c r="AX467" s="13" t="s">
        <v>78</v>
      </c>
      <c r="AY467" s="200" t="s">
        <v>148</v>
      </c>
    </row>
    <row r="468" s="13" customFormat="1">
      <c r="A468" s="13"/>
      <c r="B468" s="198"/>
      <c r="C468" s="13"/>
      <c r="D468" s="199" t="s">
        <v>159</v>
      </c>
      <c r="E468" s="200" t="s">
        <v>1</v>
      </c>
      <c r="F468" s="201" t="s">
        <v>1526</v>
      </c>
      <c r="G468" s="13"/>
      <c r="H468" s="202">
        <v>14.91</v>
      </c>
      <c r="I468" s="203"/>
      <c r="J468" s="13"/>
      <c r="K468" s="13"/>
      <c r="L468" s="198"/>
      <c r="M468" s="204"/>
      <c r="N468" s="205"/>
      <c r="O468" s="205"/>
      <c r="P468" s="205"/>
      <c r="Q468" s="205"/>
      <c r="R468" s="205"/>
      <c r="S468" s="205"/>
      <c r="T468" s="206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00" t="s">
        <v>159</v>
      </c>
      <c r="AU468" s="200" t="s">
        <v>87</v>
      </c>
      <c r="AV468" s="13" t="s">
        <v>87</v>
      </c>
      <c r="AW468" s="13" t="s">
        <v>33</v>
      </c>
      <c r="AX468" s="13" t="s">
        <v>78</v>
      </c>
      <c r="AY468" s="200" t="s">
        <v>148</v>
      </c>
    </row>
    <row r="469" s="13" customFormat="1">
      <c r="A469" s="13"/>
      <c r="B469" s="198"/>
      <c r="C469" s="13"/>
      <c r="D469" s="199" t="s">
        <v>159</v>
      </c>
      <c r="E469" s="200" t="s">
        <v>1</v>
      </c>
      <c r="F469" s="201" t="s">
        <v>1527</v>
      </c>
      <c r="G469" s="13"/>
      <c r="H469" s="202">
        <v>4.4100000000000001</v>
      </c>
      <c r="I469" s="203"/>
      <c r="J469" s="13"/>
      <c r="K469" s="13"/>
      <c r="L469" s="198"/>
      <c r="M469" s="204"/>
      <c r="N469" s="205"/>
      <c r="O469" s="205"/>
      <c r="P469" s="205"/>
      <c r="Q469" s="205"/>
      <c r="R469" s="205"/>
      <c r="S469" s="205"/>
      <c r="T469" s="206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00" t="s">
        <v>159</v>
      </c>
      <c r="AU469" s="200" t="s">
        <v>87</v>
      </c>
      <c r="AV469" s="13" t="s">
        <v>87</v>
      </c>
      <c r="AW469" s="13" t="s">
        <v>33</v>
      </c>
      <c r="AX469" s="13" t="s">
        <v>78</v>
      </c>
      <c r="AY469" s="200" t="s">
        <v>148</v>
      </c>
    </row>
    <row r="470" s="13" customFormat="1">
      <c r="A470" s="13"/>
      <c r="B470" s="198"/>
      <c r="C470" s="13"/>
      <c r="D470" s="199" t="s">
        <v>159</v>
      </c>
      <c r="E470" s="200" t="s">
        <v>1</v>
      </c>
      <c r="F470" s="201" t="s">
        <v>1528</v>
      </c>
      <c r="G470" s="13"/>
      <c r="H470" s="202">
        <v>29.920000000000002</v>
      </c>
      <c r="I470" s="203"/>
      <c r="J470" s="13"/>
      <c r="K470" s="13"/>
      <c r="L470" s="198"/>
      <c r="M470" s="204"/>
      <c r="N470" s="205"/>
      <c r="O470" s="205"/>
      <c r="P470" s="205"/>
      <c r="Q470" s="205"/>
      <c r="R470" s="205"/>
      <c r="S470" s="205"/>
      <c r="T470" s="206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00" t="s">
        <v>159</v>
      </c>
      <c r="AU470" s="200" t="s">
        <v>87</v>
      </c>
      <c r="AV470" s="13" t="s">
        <v>87</v>
      </c>
      <c r="AW470" s="13" t="s">
        <v>33</v>
      </c>
      <c r="AX470" s="13" t="s">
        <v>78</v>
      </c>
      <c r="AY470" s="200" t="s">
        <v>148</v>
      </c>
    </row>
    <row r="471" s="13" customFormat="1">
      <c r="A471" s="13"/>
      <c r="B471" s="198"/>
      <c r="C471" s="13"/>
      <c r="D471" s="199" t="s">
        <v>159</v>
      </c>
      <c r="E471" s="200" t="s">
        <v>1</v>
      </c>
      <c r="F471" s="201" t="s">
        <v>1529</v>
      </c>
      <c r="G471" s="13"/>
      <c r="H471" s="202">
        <v>30.719999999999999</v>
      </c>
      <c r="I471" s="203"/>
      <c r="J471" s="13"/>
      <c r="K471" s="13"/>
      <c r="L471" s="198"/>
      <c r="M471" s="204"/>
      <c r="N471" s="205"/>
      <c r="O471" s="205"/>
      <c r="P471" s="205"/>
      <c r="Q471" s="205"/>
      <c r="R471" s="205"/>
      <c r="S471" s="205"/>
      <c r="T471" s="206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00" t="s">
        <v>159</v>
      </c>
      <c r="AU471" s="200" t="s">
        <v>87</v>
      </c>
      <c r="AV471" s="13" t="s">
        <v>87</v>
      </c>
      <c r="AW471" s="13" t="s">
        <v>33</v>
      </c>
      <c r="AX471" s="13" t="s">
        <v>78</v>
      </c>
      <c r="AY471" s="200" t="s">
        <v>148</v>
      </c>
    </row>
    <row r="472" s="14" customFormat="1">
      <c r="A472" s="14"/>
      <c r="B472" s="207"/>
      <c r="C472" s="14"/>
      <c r="D472" s="199" t="s">
        <v>159</v>
      </c>
      <c r="E472" s="208" t="s">
        <v>1</v>
      </c>
      <c r="F472" s="209" t="s">
        <v>164</v>
      </c>
      <c r="G472" s="14"/>
      <c r="H472" s="210">
        <v>1574.6800000000001</v>
      </c>
      <c r="I472" s="211"/>
      <c r="J472" s="14"/>
      <c r="K472" s="14"/>
      <c r="L472" s="207"/>
      <c r="M472" s="212"/>
      <c r="N472" s="213"/>
      <c r="O472" s="213"/>
      <c r="P472" s="213"/>
      <c r="Q472" s="213"/>
      <c r="R472" s="213"/>
      <c r="S472" s="213"/>
      <c r="T472" s="2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08" t="s">
        <v>159</v>
      </c>
      <c r="AU472" s="208" t="s">
        <v>87</v>
      </c>
      <c r="AV472" s="14" t="s">
        <v>155</v>
      </c>
      <c r="AW472" s="14" t="s">
        <v>33</v>
      </c>
      <c r="AX472" s="14" t="s">
        <v>85</v>
      </c>
      <c r="AY472" s="208" t="s">
        <v>148</v>
      </c>
    </row>
    <row r="473" s="2" customFormat="1" ht="24.15" customHeight="1">
      <c r="A473" s="38"/>
      <c r="B473" s="179"/>
      <c r="C473" s="180" t="s">
        <v>428</v>
      </c>
      <c r="D473" s="180" t="s">
        <v>150</v>
      </c>
      <c r="E473" s="181" t="s">
        <v>434</v>
      </c>
      <c r="F473" s="182" t="s">
        <v>435</v>
      </c>
      <c r="G473" s="183" t="s">
        <v>153</v>
      </c>
      <c r="H473" s="184">
        <v>1574.6800000000001</v>
      </c>
      <c r="I473" s="185"/>
      <c r="J473" s="186">
        <f>ROUND(I473*H473,2)</f>
        <v>0</v>
      </c>
      <c r="K473" s="182" t="s">
        <v>154</v>
      </c>
      <c r="L473" s="39"/>
      <c r="M473" s="187" t="s">
        <v>1</v>
      </c>
      <c r="N473" s="188" t="s">
        <v>43</v>
      </c>
      <c r="O473" s="77"/>
      <c r="P473" s="189">
        <f>O473*H473</f>
        <v>0</v>
      </c>
      <c r="Q473" s="189">
        <v>0</v>
      </c>
      <c r="R473" s="189">
        <f>Q473*H473</f>
        <v>0</v>
      </c>
      <c r="S473" s="189">
        <v>0</v>
      </c>
      <c r="T473" s="190">
        <f>S473*H473</f>
        <v>0</v>
      </c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R473" s="191" t="s">
        <v>155</v>
      </c>
      <c r="AT473" s="191" t="s">
        <v>150</v>
      </c>
      <c r="AU473" s="191" t="s">
        <v>87</v>
      </c>
      <c r="AY473" s="19" t="s">
        <v>148</v>
      </c>
      <c r="BE473" s="192">
        <f>IF(N473="základní",J473,0)</f>
        <v>0</v>
      </c>
      <c r="BF473" s="192">
        <f>IF(N473="snížená",J473,0)</f>
        <v>0</v>
      </c>
      <c r="BG473" s="192">
        <f>IF(N473="zákl. přenesená",J473,0)</f>
        <v>0</v>
      </c>
      <c r="BH473" s="192">
        <f>IF(N473="sníž. přenesená",J473,0)</f>
        <v>0</v>
      </c>
      <c r="BI473" s="192">
        <f>IF(N473="nulová",J473,0)</f>
        <v>0</v>
      </c>
      <c r="BJ473" s="19" t="s">
        <v>85</v>
      </c>
      <c r="BK473" s="192">
        <f>ROUND(I473*H473,2)</f>
        <v>0</v>
      </c>
      <c r="BL473" s="19" t="s">
        <v>155</v>
      </c>
      <c r="BM473" s="191" t="s">
        <v>1719</v>
      </c>
    </row>
    <row r="474" s="2" customFormat="1">
      <c r="A474" s="38"/>
      <c r="B474" s="39"/>
      <c r="C474" s="38"/>
      <c r="D474" s="193" t="s">
        <v>157</v>
      </c>
      <c r="E474" s="38"/>
      <c r="F474" s="194" t="s">
        <v>437</v>
      </c>
      <c r="G474" s="38"/>
      <c r="H474" s="38"/>
      <c r="I474" s="195"/>
      <c r="J474" s="38"/>
      <c r="K474" s="38"/>
      <c r="L474" s="39"/>
      <c r="M474" s="196"/>
      <c r="N474" s="197"/>
      <c r="O474" s="77"/>
      <c r="P474" s="77"/>
      <c r="Q474" s="77"/>
      <c r="R474" s="77"/>
      <c r="S474" s="77"/>
      <c r="T474" s="7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T474" s="19" t="s">
        <v>157</v>
      </c>
      <c r="AU474" s="19" t="s">
        <v>87</v>
      </c>
    </row>
    <row r="475" s="13" customFormat="1">
      <c r="A475" s="13"/>
      <c r="B475" s="198"/>
      <c r="C475" s="13"/>
      <c r="D475" s="199" t="s">
        <v>159</v>
      </c>
      <c r="E475" s="200" t="s">
        <v>1</v>
      </c>
      <c r="F475" s="201" t="s">
        <v>1520</v>
      </c>
      <c r="G475" s="13"/>
      <c r="H475" s="202">
        <v>728.63999999999999</v>
      </c>
      <c r="I475" s="203"/>
      <c r="J475" s="13"/>
      <c r="K475" s="13"/>
      <c r="L475" s="198"/>
      <c r="M475" s="204"/>
      <c r="N475" s="205"/>
      <c r="O475" s="205"/>
      <c r="P475" s="205"/>
      <c r="Q475" s="205"/>
      <c r="R475" s="205"/>
      <c r="S475" s="205"/>
      <c r="T475" s="206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00" t="s">
        <v>159</v>
      </c>
      <c r="AU475" s="200" t="s">
        <v>87</v>
      </c>
      <c r="AV475" s="13" t="s">
        <v>87</v>
      </c>
      <c r="AW475" s="13" t="s">
        <v>33</v>
      </c>
      <c r="AX475" s="13" t="s">
        <v>78</v>
      </c>
      <c r="AY475" s="200" t="s">
        <v>148</v>
      </c>
    </row>
    <row r="476" s="13" customFormat="1">
      <c r="A476" s="13"/>
      <c r="B476" s="198"/>
      <c r="C476" s="13"/>
      <c r="D476" s="199" t="s">
        <v>159</v>
      </c>
      <c r="E476" s="200" t="s">
        <v>1</v>
      </c>
      <c r="F476" s="201" t="s">
        <v>1521</v>
      </c>
      <c r="G476" s="13"/>
      <c r="H476" s="202">
        <v>384</v>
      </c>
      <c r="I476" s="203"/>
      <c r="J476" s="13"/>
      <c r="K476" s="13"/>
      <c r="L476" s="198"/>
      <c r="M476" s="204"/>
      <c r="N476" s="205"/>
      <c r="O476" s="205"/>
      <c r="P476" s="205"/>
      <c r="Q476" s="205"/>
      <c r="R476" s="205"/>
      <c r="S476" s="205"/>
      <c r="T476" s="206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00" t="s">
        <v>159</v>
      </c>
      <c r="AU476" s="200" t="s">
        <v>87</v>
      </c>
      <c r="AV476" s="13" t="s">
        <v>87</v>
      </c>
      <c r="AW476" s="13" t="s">
        <v>33</v>
      </c>
      <c r="AX476" s="13" t="s">
        <v>78</v>
      </c>
      <c r="AY476" s="200" t="s">
        <v>148</v>
      </c>
    </row>
    <row r="477" s="13" customFormat="1">
      <c r="A477" s="13"/>
      <c r="B477" s="198"/>
      <c r="C477" s="13"/>
      <c r="D477" s="199" t="s">
        <v>159</v>
      </c>
      <c r="E477" s="200" t="s">
        <v>1</v>
      </c>
      <c r="F477" s="201" t="s">
        <v>1522</v>
      </c>
      <c r="G477" s="13"/>
      <c r="H477" s="202">
        <v>80</v>
      </c>
      <c r="I477" s="203"/>
      <c r="J477" s="13"/>
      <c r="K477" s="13"/>
      <c r="L477" s="198"/>
      <c r="M477" s="204"/>
      <c r="N477" s="205"/>
      <c r="O477" s="205"/>
      <c r="P477" s="205"/>
      <c r="Q477" s="205"/>
      <c r="R477" s="205"/>
      <c r="S477" s="205"/>
      <c r="T477" s="206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00" t="s">
        <v>159</v>
      </c>
      <c r="AU477" s="200" t="s">
        <v>87</v>
      </c>
      <c r="AV477" s="13" t="s">
        <v>87</v>
      </c>
      <c r="AW477" s="13" t="s">
        <v>33</v>
      </c>
      <c r="AX477" s="13" t="s">
        <v>78</v>
      </c>
      <c r="AY477" s="200" t="s">
        <v>148</v>
      </c>
    </row>
    <row r="478" s="13" customFormat="1">
      <c r="A478" s="13"/>
      <c r="B478" s="198"/>
      <c r="C478" s="13"/>
      <c r="D478" s="199" t="s">
        <v>159</v>
      </c>
      <c r="E478" s="200" t="s">
        <v>1</v>
      </c>
      <c r="F478" s="201" t="s">
        <v>1523</v>
      </c>
      <c r="G478" s="13"/>
      <c r="H478" s="202">
        <v>60.32</v>
      </c>
      <c r="I478" s="203"/>
      <c r="J478" s="13"/>
      <c r="K478" s="13"/>
      <c r="L478" s="198"/>
      <c r="M478" s="204"/>
      <c r="N478" s="205"/>
      <c r="O478" s="205"/>
      <c r="P478" s="205"/>
      <c r="Q478" s="205"/>
      <c r="R478" s="205"/>
      <c r="S478" s="205"/>
      <c r="T478" s="206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00" t="s">
        <v>159</v>
      </c>
      <c r="AU478" s="200" t="s">
        <v>87</v>
      </c>
      <c r="AV478" s="13" t="s">
        <v>87</v>
      </c>
      <c r="AW478" s="13" t="s">
        <v>33</v>
      </c>
      <c r="AX478" s="13" t="s">
        <v>78</v>
      </c>
      <c r="AY478" s="200" t="s">
        <v>148</v>
      </c>
    </row>
    <row r="479" s="13" customFormat="1">
      <c r="A479" s="13"/>
      <c r="B479" s="198"/>
      <c r="C479" s="13"/>
      <c r="D479" s="199" t="s">
        <v>159</v>
      </c>
      <c r="E479" s="200" t="s">
        <v>1</v>
      </c>
      <c r="F479" s="201" t="s">
        <v>1524</v>
      </c>
      <c r="G479" s="13"/>
      <c r="H479" s="202">
        <v>73.760000000000005</v>
      </c>
      <c r="I479" s="203"/>
      <c r="J479" s="13"/>
      <c r="K479" s="13"/>
      <c r="L479" s="198"/>
      <c r="M479" s="204"/>
      <c r="N479" s="205"/>
      <c r="O479" s="205"/>
      <c r="P479" s="205"/>
      <c r="Q479" s="205"/>
      <c r="R479" s="205"/>
      <c r="S479" s="205"/>
      <c r="T479" s="206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00" t="s">
        <v>159</v>
      </c>
      <c r="AU479" s="200" t="s">
        <v>87</v>
      </c>
      <c r="AV479" s="13" t="s">
        <v>87</v>
      </c>
      <c r="AW479" s="13" t="s">
        <v>33</v>
      </c>
      <c r="AX479" s="13" t="s">
        <v>78</v>
      </c>
      <c r="AY479" s="200" t="s">
        <v>148</v>
      </c>
    </row>
    <row r="480" s="13" customFormat="1">
      <c r="A480" s="13"/>
      <c r="B480" s="198"/>
      <c r="C480" s="13"/>
      <c r="D480" s="199" t="s">
        <v>159</v>
      </c>
      <c r="E480" s="200" t="s">
        <v>1</v>
      </c>
      <c r="F480" s="201" t="s">
        <v>1525</v>
      </c>
      <c r="G480" s="13"/>
      <c r="H480" s="202">
        <v>168</v>
      </c>
      <c r="I480" s="203"/>
      <c r="J480" s="13"/>
      <c r="K480" s="13"/>
      <c r="L480" s="198"/>
      <c r="M480" s="204"/>
      <c r="N480" s="205"/>
      <c r="O480" s="205"/>
      <c r="P480" s="205"/>
      <c r="Q480" s="205"/>
      <c r="R480" s="205"/>
      <c r="S480" s="205"/>
      <c r="T480" s="206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00" t="s">
        <v>159</v>
      </c>
      <c r="AU480" s="200" t="s">
        <v>87</v>
      </c>
      <c r="AV480" s="13" t="s">
        <v>87</v>
      </c>
      <c r="AW480" s="13" t="s">
        <v>33</v>
      </c>
      <c r="AX480" s="13" t="s">
        <v>78</v>
      </c>
      <c r="AY480" s="200" t="s">
        <v>148</v>
      </c>
    </row>
    <row r="481" s="13" customFormat="1">
      <c r="A481" s="13"/>
      <c r="B481" s="198"/>
      <c r="C481" s="13"/>
      <c r="D481" s="199" t="s">
        <v>159</v>
      </c>
      <c r="E481" s="200" t="s">
        <v>1</v>
      </c>
      <c r="F481" s="201" t="s">
        <v>1526</v>
      </c>
      <c r="G481" s="13"/>
      <c r="H481" s="202">
        <v>14.91</v>
      </c>
      <c r="I481" s="203"/>
      <c r="J481" s="13"/>
      <c r="K481" s="13"/>
      <c r="L481" s="198"/>
      <c r="M481" s="204"/>
      <c r="N481" s="205"/>
      <c r="O481" s="205"/>
      <c r="P481" s="205"/>
      <c r="Q481" s="205"/>
      <c r="R481" s="205"/>
      <c r="S481" s="205"/>
      <c r="T481" s="206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00" t="s">
        <v>159</v>
      </c>
      <c r="AU481" s="200" t="s">
        <v>87</v>
      </c>
      <c r="AV481" s="13" t="s">
        <v>87</v>
      </c>
      <c r="AW481" s="13" t="s">
        <v>33</v>
      </c>
      <c r="AX481" s="13" t="s">
        <v>78</v>
      </c>
      <c r="AY481" s="200" t="s">
        <v>148</v>
      </c>
    </row>
    <row r="482" s="13" customFormat="1">
      <c r="A482" s="13"/>
      <c r="B482" s="198"/>
      <c r="C482" s="13"/>
      <c r="D482" s="199" t="s">
        <v>159</v>
      </c>
      <c r="E482" s="200" t="s">
        <v>1</v>
      </c>
      <c r="F482" s="201" t="s">
        <v>1527</v>
      </c>
      <c r="G482" s="13"/>
      <c r="H482" s="202">
        <v>4.4100000000000001</v>
      </c>
      <c r="I482" s="203"/>
      <c r="J482" s="13"/>
      <c r="K482" s="13"/>
      <c r="L482" s="198"/>
      <c r="M482" s="204"/>
      <c r="N482" s="205"/>
      <c r="O482" s="205"/>
      <c r="P482" s="205"/>
      <c r="Q482" s="205"/>
      <c r="R482" s="205"/>
      <c r="S482" s="205"/>
      <c r="T482" s="206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00" t="s">
        <v>159</v>
      </c>
      <c r="AU482" s="200" t="s">
        <v>87</v>
      </c>
      <c r="AV482" s="13" t="s">
        <v>87</v>
      </c>
      <c r="AW482" s="13" t="s">
        <v>33</v>
      </c>
      <c r="AX482" s="13" t="s">
        <v>78</v>
      </c>
      <c r="AY482" s="200" t="s">
        <v>148</v>
      </c>
    </row>
    <row r="483" s="13" customFormat="1">
      <c r="A483" s="13"/>
      <c r="B483" s="198"/>
      <c r="C483" s="13"/>
      <c r="D483" s="199" t="s">
        <v>159</v>
      </c>
      <c r="E483" s="200" t="s">
        <v>1</v>
      </c>
      <c r="F483" s="201" t="s">
        <v>1528</v>
      </c>
      <c r="G483" s="13"/>
      <c r="H483" s="202">
        <v>29.920000000000002</v>
      </c>
      <c r="I483" s="203"/>
      <c r="J483" s="13"/>
      <c r="K483" s="13"/>
      <c r="L483" s="198"/>
      <c r="M483" s="204"/>
      <c r="N483" s="205"/>
      <c r="O483" s="205"/>
      <c r="P483" s="205"/>
      <c r="Q483" s="205"/>
      <c r="R483" s="205"/>
      <c r="S483" s="205"/>
      <c r="T483" s="206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00" t="s">
        <v>159</v>
      </c>
      <c r="AU483" s="200" t="s">
        <v>87</v>
      </c>
      <c r="AV483" s="13" t="s">
        <v>87</v>
      </c>
      <c r="AW483" s="13" t="s">
        <v>33</v>
      </c>
      <c r="AX483" s="13" t="s">
        <v>78</v>
      </c>
      <c r="AY483" s="200" t="s">
        <v>148</v>
      </c>
    </row>
    <row r="484" s="13" customFormat="1">
      <c r="A484" s="13"/>
      <c r="B484" s="198"/>
      <c r="C484" s="13"/>
      <c r="D484" s="199" t="s">
        <v>159</v>
      </c>
      <c r="E484" s="200" t="s">
        <v>1</v>
      </c>
      <c r="F484" s="201" t="s">
        <v>1529</v>
      </c>
      <c r="G484" s="13"/>
      <c r="H484" s="202">
        <v>30.719999999999999</v>
      </c>
      <c r="I484" s="203"/>
      <c r="J484" s="13"/>
      <c r="K484" s="13"/>
      <c r="L484" s="198"/>
      <c r="M484" s="204"/>
      <c r="N484" s="205"/>
      <c r="O484" s="205"/>
      <c r="P484" s="205"/>
      <c r="Q484" s="205"/>
      <c r="R484" s="205"/>
      <c r="S484" s="205"/>
      <c r="T484" s="206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00" t="s">
        <v>159</v>
      </c>
      <c r="AU484" s="200" t="s">
        <v>87</v>
      </c>
      <c r="AV484" s="13" t="s">
        <v>87</v>
      </c>
      <c r="AW484" s="13" t="s">
        <v>33</v>
      </c>
      <c r="AX484" s="13" t="s">
        <v>78</v>
      </c>
      <c r="AY484" s="200" t="s">
        <v>148</v>
      </c>
    </row>
    <row r="485" s="14" customFormat="1">
      <c r="A485" s="14"/>
      <c r="B485" s="207"/>
      <c r="C485" s="14"/>
      <c r="D485" s="199" t="s">
        <v>159</v>
      </c>
      <c r="E485" s="208" t="s">
        <v>1</v>
      </c>
      <c r="F485" s="209" t="s">
        <v>164</v>
      </c>
      <c r="G485" s="14"/>
      <c r="H485" s="210">
        <v>1574.6800000000001</v>
      </c>
      <c r="I485" s="211"/>
      <c r="J485" s="14"/>
      <c r="K485" s="14"/>
      <c r="L485" s="207"/>
      <c r="M485" s="212"/>
      <c r="N485" s="213"/>
      <c r="O485" s="213"/>
      <c r="P485" s="213"/>
      <c r="Q485" s="213"/>
      <c r="R485" s="213"/>
      <c r="S485" s="213"/>
      <c r="T485" s="2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08" t="s">
        <v>159</v>
      </c>
      <c r="AU485" s="208" t="s">
        <v>87</v>
      </c>
      <c r="AV485" s="14" t="s">
        <v>155</v>
      </c>
      <c r="AW485" s="14" t="s">
        <v>33</v>
      </c>
      <c r="AX485" s="14" t="s">
        <v>85</v>
      </c>
      <c r="AY485" s="208" t="s">
        <v>148</v>
      </c>
    </row>
    <row r="486" s="2" customFormat="1" ht="21.75" customHeight="1">
      <c r="A486" s="38"/>
      <c r="B486" s="179"/>
      <c r="C486" s="180" t="s">
        <v>433</v>
      </c>
      <c r="D486" s="180" t="s">
        <v>150</v>
      </c>
      <c r="E486" s="181" t="s">
        <v>439</v>
      </c>
      <c r="F486" s="182" t="s">
        <v>440</v>
      </c>
      <c r="G486" s="183" t="s">
        <v>153</v>
      </c>
      <c r="H486" s="184">
        <v>3543.8800000000001</v>
      </c>
      <c r="I486" s="185"/>
      <c r="J486" s="186">
        <f>ROUND(I486*H486,2)</f>
        <v>0</v>
      </c>
      <c r="K486" s="182" t="s">
        <v>154</v>
      </c>
      <c r="L486" s="39"/>
      <c r="M486" s="187" t="s">
        <v>1</v>
      </c>
      <c r="N486" s="188" t="s">
        <v>43</v>
      </c>
      <c r="O486" s="77"/>
      <c r="P486" s="189">
        <f>O486*H486</f>
        <v>0</v>
      </c>
      <c r="Q486" s="189">
        <v>0</v>
      </c>
      <c r="R486" s="189">
        <f>Q486*H486</f>
        <v>0</v>
      </c>
      <c r="S486" s="189">
        <v>0</v>
      </c>
      <c r="T486" s="190">
        <f>S486*H486</f>
        <v>0</v>
      </c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R486" s="191" t="s">
        <v>155</v>
      </c>
      <c r="AT486" s="191" t="s">
        <v>150</v>
      </c>
      <c r="AU486" s="191" t="s">
        <v>87</v>
      </c>
      <c r="AY486" s="19" t="s">
        <v>148</v>
      </c>
      <c r="BE486" s="192">
        <f>IF(N486="základní",J486,0)</f>
        <v>0</v>
      </c>
      <c r="BF486" s="192">
        <f>IF(N486="snížená",J486,0)</f>
        <v>0</v>
      </c>
      <c r="BG486" s="192">
        <f>IF(N486="zákl. přenesená",J486,0)</f>
        <v>0</v>
      </c>
      <c r="BH486" s="192">
        <f>IF(N486="sníž. přenesená",J486,0)</f>
        <v>0</v>
      </c>
      <c r="BI486" s="192">
        <f>IF(N486="nulová",J486,0)</f>
        <v>0</v>
      </c>
      <c r="BJ486" s="19" t="s">
        <v>85</v>
      </c>
      <c r="BK486" s="192">
        <f>ROUND(I486*H486,2)</f>
        <v>0</v>
      </c>
      <c r="BL486" s="19" t="s">
        <v>155</v>
      </c>
      <c r="BM486" s="191" t="s">
        <v>1720</v>
      </c>
    </row>
    <row r="487" s="2" customFormat="1">
      <c r="A487" s="38"/>
      <c r="B487" s="39"/>
      <c r="C487" s="38"/>
      <c r="D487" s="193" t="s">
        <v>157</v>
      </c>
      <c r="E487" s="38"/>
      <c r="F487" s="194" t="s">
        <v>442</v>
      </c>
      <c r="G487" s="38"/>
      <c r="H487" s="38"/>
      <c r="I487" s="195"/>
      <c r="J487" s="38"/>
      <c r="K487" s="38"/>
      <c r="L487" s="39"/>
      <c r="M487" s="196"/>
      <c r="N487" s="197"/>
      <c r="O487" s="77"/>
      <c r="P487" s="77"/>
      <c r="Q487" s="77"/>
      <c r="R487" s="77"/>
      <c r="S487" s="77"/>
      <c r="T487" s="7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T487" s="19" t="s">
        <v>157</v>
      </c>
      <c r="AU487" s="19" t="s">
        <v>87</v>
      </c>
    </row>
    <row r="488" s="13" customFormat="1">
      <c r="A488" s="13"/>
      <c r="B488" s="198"/>
      <c r="C488" s="13"/>
      <c r="D488" s="199" t="s">
        <v>159</v>
      </c>
      <c r="E488" s="200" t="s">
        <v>1</v>
      </c>
      <c r="F488" s="201" t="s">
        <v>1721</v>
      </c>
      <c r="G488" s="13"/>
      <c r="H488" s="202">
        <v>1639.4400000000001</v>
      </c>
      <c r="I488" s="203"/>
      <c r="J488" s="13"/>
      <c r="K488" s="13"/>
      <c r="L488" s="198"/>
      <c r="M488" s="204"/>
      <c r="N488" s="205"/>
      <c r="O488" s="205"/>
      <c r="P488" s="205"/>
      <c r="Q488" s="205"/>
      <c r="R488" s="205"/>
      <c r="S488" s="205"/>
      <c r="T488" s="206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00" t="s">
        <v>159</v>
      </c>
      <c r="AU488" s="200" t="s">
        <v>87</v>
      </c>
      <c r="AV488" s="13" t="s">
        <v>87</v>
      </c>
      <c r="AW488" s="13" t="s">
        <v>33</v>
      </c>
      <c r="AX488" s="13" t="s">
        <v>78</v>
      </c>
      <c r="AY488" s="200" t="s">
        <v>148</v>
      </c>
    </row>
    <row r="489" s="13" customFormat="1">
      <c r="A489" s="13"/>
      <c r="B489" s="198"/>
      <c r="C489" s="13"/>
      <c r="D489" s="199" t="s">
        <v>159</v>
      </c>
      <c r="E489" s="200" t="s">
        <v>1</v>
      </c>
      <c r="F489" s="201" t="s">
        <v>1722</v>
      </c>
      <c r="G489" s="13"/>
      <c r="H489" s="202">
        <v>864</v>
      </c>
      <c r="I489" s="203"/>
      <c r="J489" s="13"/>
      <c r="K489" s="13"/>
      <c r="L489" s="198"/>
      <c r="M489" s="204"/>
      <c r="N489" s="205"/>
      <c r="O489" s="205"/>
      <c r="P489" s="205"/>
      <c r="Q489" s="205"/>
      <c r="R489" s="205"/>
      <c r="S489" s="205"/>
      <c r="T489" s="206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00" t="s">
        <v>159</v>
      </c>
      <c r="AU489" s="200" t="s">
        <v>87</v>
      </c>
      <c r="AV489" s="13" t="s">
        <v>87</v>
      </c>
      <c r="AW489" s="13" t="s">
        <v>33</v>
      </c>
      <c r="AX489" s="13" t="s">
        <v>78</v>
      </c>
      <c r="AY489" s="200" t="s">
        <v>148</v>
      </c>
    </row>
    <row r="490" s="13" customFormat="1">
      <c r="A490" s="13"/>
      <c r="B490" s="198"/>
      <c r="C490" s="13"/>
      <c r="D490" s="199" t="s">
        <v>159</v>
      </c>
      <c r="E490" s="200" t="s">
        <v>1</v>
      </c>
      <c r="F490" s="201" t="s">
        <v>1723</v>
      </c>
      <c r="G490" s="13"/>
      <c r="H490" s="202">
        <v>180</v>
      </c>
      <c r="I490" s="203"/>
      <c r="J490" s="13"/>
      <c r="K490" s="13"/>
      <c r="L490" s="198"/>
      <c r="M490" s="204"/>
      <c r="N490" s="205"/>
      <c r="O490" s="205"/>
      <c r="P490" s="205"/>
      <c r="Q490" s="205"/>
      <c r="R490" s="205"/>
      <c r="S490" s="205"/>
      <c r="T490" s="206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00" t="s">
        <v>159</v>
      </c>
      <c r="AU490" s="200" t="s">
        <v>87</v>
      </c>
      <c r="AV490" s="13" t="s">
        <v>87</v>
      </c>
      <c r="AW490" s="13" t="s">
        <v>33</v>
      </c>
      <c r="AX490" s="13" t="s">
        <v>78</v>
      </c>
      <c r="AY490" s="200" t="s">
        <v>148</v>
      </c>
    </row>
    <row r="491" s="13" customFormat="1">
      <c r="A491" s="13"/>
      <c r="B491" s="198"/>
      <c r="C491" s="13"/>
      <c r="D491" s="199" t="s">
        <v>159</v>
      </c>
      <c r="E491" s="200" t="s">
        <v>1</v>
      </c>
      <c r="F491" s="201" t="s">
        <v>1724</v>
      </c>
      <c r="G491" s="13"/>
      <c r="H491" s="202">
        <v>135.72</v>
      </c>
      <c r="I491" s="203"/>
      <c r="J491" s="13"/>
      <c r="K491" s="13"/>
      <c r="L491" s="198"/>
      <c r="M491" s="204"/>
      <c r="N491" s="205"/>
      <c r="O491" s="205"/>
      <c r="P491" s="205"/>
      <c r="Q491" s="205"/>
      <c r="R491" s="205"/>
      <c r="S491" s="205"/>
      <c r="T491" s="206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00" t="s">
        <v>159</v>
      </c>
      <c r="AU491" s="200" t="s">
        <v>87</v>
      </c>
      <c r="AV491" s="13" t="s">
        <v>87</v>
      </c>
      <c r="AW491" s="13" t="s">
        <v>33</v>
      </c>
      <c r="AX491" s="13" t="s">
        <v>78</v>
      </c>
      <c r="AY491" s="200" t="s">
        <v>148</v>
      </c>
    </row>
    <row r="492" s="13" customFormat="1">
      <c r="A492" s="13"/>
      <c r="B492" s="198"/>
      <c r="C492" s="13"/>
      <c r="D492" s="199" t="s">
        <v>159</v>
      </c>
      <c r="E492" s="200" t="s">
        <v>1</v>
      </c>
      <c r="F492" s="201" t="s">
        <v>1725</v>
      </c>
      <c r="G492" s="13"/>
      <c r="H492" s="202">
        <v>165.96000000000001</v>
      </c>
      <c r="I492" s="203"/>
      <c r="J492" s="13"/>
      <c r="K492" s="13"/>
      <c r="L492" s="198"/>
      <c r="M492" s="204"/>
      <c r="N492" s="205"/>
      <c r="O492" s="205"/>
      <c r="P492" s="205"/>
      <c r="Q492" s="205"/>
      <c r="R492" s="205"/>
      <c r="S492" s="205"/>
      <c r="T492" s="206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00" t="s">
        <v>159</v>
      </c>
      <c r="AU492" s="200" t="s">
        <v>87</v>
      </c>
      <c r="AV492" s="13" t="s">
        <v>87</v>
      </c>
      <c r="AW492" s="13" t="s">
        <v>33</v>
      </c>
      <c r="AX492" s="13" t="s">
        <v>78</v>
      </c>
      <c r="AY492" s="200" t="s">
        <v>148</v>
      </c>
    </row>
    <row r="493" s="13" customFormat="1">
      <c r="A493" s="13"/>
      <c r="B493" s="198"/>
      <c r="C493" s="13"/>
      <c r="D493" s="199" t="s">
        <v>159</v>
      </c>
      <c r="E493" s="200" t="s">
        <v>1</v>
      </c>
      <c r="F493" s="201" t="s">
        <v>1726</v>
      </c>
      <c r="G493" s="13"/>
      <c r="H493" s="202">
        <v>378</v>
      </c>
      <c r="I493" s="203"/>
      <c r="J493" s="13"/>
      <c r="K493" s="13"/>
      <c r="L493" s="198"/>
      <c r="M493" s="204"/>
      <c r="N493" s="205"/>
      <c r="O493" s="205"/>
      <c r="P493" s="205"/>
      <c r="Q493" s="205"/>
      <c r="R493" s="205"/>
      <c r="S493" s="205"/>
      <c r="T493" s="206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00" t="s">
        <v>159</v>
      </c>
      <c r="AU493" s="200" t="s">
        <v>87</v>
      </c>
      <c r="AV493" s="13" t="s">
        <v>87</v>
      </c>
      <c r="AW493" s="13" t="s">
        <v>33</v>
      </c>
      <c r="AX493" s="13" t="s">
        <v>78</v>
      </c>
      <c r="AY493" s="200" t="s">
        <v>148</v>
      </c>
    </row>
    <row r="494" s="13" customFormat="1">
      <c r="A494" s="13"/>
      <c r="B494" s="198"/>
      <c r="C494" s="13"/>
      <c r="D494" s="199" t="s">
        <v>159</v>
      </c>
      <c r="E494" s="200" t="s">
        <v>1</v>
      </c>
      <c r="F494" s="201" t="s">
        <v>1727</v>
      </c>
      <c r="G494" s="13"/>
      <c r="H494" s="202">
        <v>33.659999999999997</v>
      </c>
      <c r="I494" s="203"/>
      <c r="J494" s="13"/>
      <c r="K494" s="13"/>
      <c r="L494" s="198"/>
      <c r="M494" s="204"/>
      <c r="N494" s="205"/>
      <c r="O494" s="205"/>
      <c r="P494" s="205"/>
      <c r="Q494" s="205"/>
      <c r="R494" s="205"/>
      <c r="S494" s="205"/>
      <c r="T494" s="206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00" t="s">
        <v>159</v>
      </c>
      <c r="AU494" s="200" t="s">
        <v>87</v>
      </c>
      <c r="AV494" s="13" t="s">
        <v>87</v>
      </c>
      <c r="AW494" s="13" t="s">
        <v>33</v>
      </c>
      <c r="AX494" s="13" t="s">
        <v>78</v>
      </c>
      <c r="AY494" s="200" t="s">
        <v>148</v>
      </c>
    </row>
    <row r="495" s="13" customFormat="1">
      <c r="A495" s="13"/>
      <c r="B495" s="198"/>
      <c r="C495" s="13"/>
      <c r="D495" s="199" t="s">
        <v>159</v>
      </c>
      <c r="E495" s="200" t="s">
        <v>1</v>
      </c>
      <c r="F495" s="201" t="s">
        <v>1728</v>
      </c>
      <c r="G495" s="13"/>
      <c r="H495" s="202">
        <v>10.66</v>
      </c>
      <c r="I495" s="203"/>
      <c r="J495" s="13"/>
      <c r="K495" s="13"/>
      <c r="L495" s="198"/>
      <c r="M495" s="204"/>
      <c r="N495" s="205"/>
      <c r="O495" s="205"/>
      <c r="P495" s="205"/>
      <c r="Q495" s="205"/>
      <c r="R495" s="205"/>
      <c r="S495" s="205"/>
      <c r="T495" s="206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00" t="s">
        <v>159</v>
      </c>
      <c r="AU495" s="200" t="s">
        <v>87</v>
      </c>
      <c r="AV495" s="13" t="s">
        <v>87</v>
      </c>
      <c r="AW495" s="13" t="s">
        <v>33</v>
      </c>
      <c r="AX495" s="13" t="s">
        <v>78</v>
      </c>
      <c r="AY495" s="200" t="s">
        <v>148</v>
      </c>
    </row>
    <row r="496" s="13" customFormat="1">
      <c r="A496" s="13"/>
      <c r="B496" s="198"/>
      <c r="C496" s="13"/>
      <c r="D496" s="199" t="s">
        <v>159</v>
      </c>
      <c r="E496" s="200" t="s">
        <v>1</v>
      </c>
      <c r="F496" s="201" t="s">
        <v>1729</v>
      </c>
      <c r="G496" s="13"/>
      <c r="H496" s="202">
        <v>67.319999999999993</v>
      </c>
      <c r="I496" s="203"/>
      <c r="J496" s="13"/>
      <c r="K496" s="13"/>
      <c r="L496" s="198"/>
      <c r="M496" s="204"/>
      <c r="N496" s="205"/>
      <c r="O496" s="205"/>
      <c r="P496" s="205"/>
      <c r="Q496" s="205"/>
      <c r="R496" s="205"/>
      <c r="S496" s="205"/>
      <c r="T496" s="206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00" t="s">
        <v>159</v>
      </c>
      <c r="AU496" s="200" t="s">
        <v>87</v>
      </c>
      <c r="AV496" s="13" t="s">
        <v>87</v>
      </c>
      <c r="AW496" s="13" t="s">
        <v>33</v>
      </c>
      <c r="AX496" s="13" t="s">
        <v>78</v>
      </c>
      <c r="AY496" s="200" t="s">
        <v>148</v>
      </c>
    </row>
    <row r="497" s="13" customFormat="1">
      <c r="A497" s="13"/>
      <c r="B497" s="198"/>
      <c r="C497" s="13"/>
      <c r="D497" s="199" t="s">
        <v>159</v>
      </c>
      <c r="E497" s="200" t="s">
        <v>1</v>
      </c>
      <c r="F497" s="201" t="s">
        <v>1730</v>
      </c>
      <c r="G497" s="13"/>
      <c r="H497" s="202">
        <v>69.120000000000005</v>
      </c>
      <c r="I497" s="203"/>
      <c r="J497" s="13"/>
      <c r="K497" s="13"/>
      <c r="L497" s="198"/>
      <c r="M497" s="204"/>
      <c r="N497" s="205"/>
      <c r="O497" s="205"/>
      <c r="P497" s="205"/>
      <c r="Q497" s="205"/>
      <c r="R497" s="205"/>
      <c r="S497" s="205"/>
      <c r="T497" s="206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00" t="s">
        <v>159</v>
      </c>
      <c r="AU497" s="200" t="s">
        <v>87</v>
      </c>
      <c r="AV497" s="13" t="s">
        <v>87</v>
      </c>
      <c r="AW497" s="13" t="s">
        <v>33</v>
      </c>
      <c r="AX497" s="13" t="s">
        <v>78</v>
      </c>
      <c r="AY497" s="200" t="s">
        <v>148</v>
      </c>
    </row>
    <row r="498" s="14" customFormat="1">
      <c r="A498" s="14"/>
      <c r="B498" s="207"/>
      <c r="C498" s="14"/>
      <c r="D498" s="199" t="s">
        <v>159</v>
      </c>
      <c r="E498" s="208" t="s">
        <v>1</v>
      </c>
      <c r="F498" s="209" t="s">
        <v>164</v>
      </c>
      <c r="G498" s="14"/>
      <c r="H498" s="210">
        <v>3543.8799999999997</v>
      </c>
      <c r="I498" s="211"/>
      <c r="J498" s="14"/>
      <c r="K498" s="14"/>
      <c r="L498" s="207"/>
      <c r="M498" s="212"/>
      <c r="N498" s="213"/>
      <c r="O498" s="213"/>
      <c r="P498" s="213"/>
      <c r="Q498" s="213"/>
      <c r="R498" s="213"/>
      <c r="S498" s="213"/>
      <c r="T498" s="2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08" t="s">
        <v>159</v>
      </c>
      <c r="AU498" s="208" t="s">
        <v>87</v>
      </c>
      <c r="AV498" s="14" t="s">
        <v>155</v>
      </c>
      <c r="AW498" s="14" t="s">
        <v>33</v>
      </c>
      <c r="AX498" s="14" t="s">
        <v>85</v>
      </c>
      <c r="AY498" s="208" t="s">
        <v>148</v>
      </c>
    </row>
    <row r="499" s="2" customFormat="1" ht="24.15" customHeight="1">
      <c r="A499" s="38"/>
      <c r="B499" s="179"/>
      <c r="C499" s="180" t="s">
        <v>438</v>
      </c>
      <c r="D499" s="180" t="s">
        <v>150</v>
      </c>
      <c r="E499" s="181" t="s">
        <v>1731</v>
      </c>
      <c r="F499" s="182" t="s">
        <v>1732</v>
      </c>
      <c r="G499" s="183" t="s">
        <v>153</v>
      </c>
      <c r="H499" s="184">
        <v>1969.2000000000001</v>
      </c>
      <c r="I499" s="185"/>
      <c r="J499" s="186">
        <f>ROUND(I499*H499,2)</f>
        <v>0</v>
      </c>
      <c r="K499" s="182" t="s">
        <v>154</v>
      </c>
      <c r="L499" s="39"/>
      <c r="M499" s="187" t="s">
        <v>1</v>
      </c>
      <c r="N499" s="188" t="s">
        <v>43</v>
      </c>
      <c r="O499" s="77"/>
      <c r="P499" s="189">
        <f>O499*H499</f>
        <v>0</v>
      </c>
      <c r="Q499" s="189">
        <v>0</v>
      </c>
      <c r="R499" s="189">
        <f>Q499*H499</f>
        <v>0</v>
      </c>
      <c r="S499" s="189">
        <v>0</v>
      </c>
      <c r="T499" s="190">
        <f>S499*H499</f>
        <v>0</v>
      </c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R499" s="191" t="s">
        <v>155</v>
      </c>
      <c r="AT499" s="191" t="s">
        <v>150</v>
      </c>
      <c r="AU499" s="191" t="s">
        <v>87</v>
      </c>
      <c r="AY499" s="19" t="s">
        <v>148</v>
      </c>
      <c r="BE499" s="192">
        <f>IF(N499="základní",J499,0)</f>
        <v>0</v>
      </c>
      <c r="BF499" s="192">
        <f>IF(N499="snížená",J499,0)</f>
        <v>0</v>
      </c>
      <c r="BG499" s="192">
        <f>IF(N499="zákl. přenesená",J499,0)</f>
        <v>0</v>
      </c>
      <c r="BH499" s="192">
        <f>IF(N499="sníž. přenesená",J499,0)</f>
        <v>0</v>
      </c>
      <c r="BI499" s="192">
        <f>IF(N499="nulová",J499,0)</f>
        <v>0</v>
      </c>
      <c r="BJ499" s="19" t="s">
        <v>85</v>
      </c>
      <c r="BK499" s="192">
        <f>ROUND(I499*H499,2)</f>
        <v>0</v>
      </c>
      <c r="BL499" s="19" t="s">
        <v>155</v>
      </c>
      <c r="BM499" s="191" t="s">
        <v>1733</v>
      </c>
    </row>
    <row r="500" s="2" customFormat="1">
      <c r="A500" s="38"/>
      <c r="B500" s="39"/>
      <c r="C500" s="38"/>
      <c r="D500" s="193" t="s">
        <v>157</v>
      </c>
      <c r="E500" s="38"/>
      <c r="F500" s="194" t="s">
        <v>1734</v>
      </c>
      <c r="G500" s="38"/>
      <c r="H500" s="38"/>
      <c r="I500" s="195"/>
      <c r="J500" s="38"/>
      <c r="K500" s="38"/>
      <c r="L500" s="39"/>
      <c r="M500" s="196"/>
      <c r="N500" s="197"/>
      <c r="O500" s="77"/>
      <c r="P500" s="77"/>
      <c r="Q500" s="77"/>
      <c r="R500" s="77"/>
      <c r="S500" s="77"/>
      <c r="T500" s="7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T500" s="19" t="s">
        <v>157</v>
      </c>
      <c r="AU500" s="19" t="s">
        <v>87</v>
      </c>
    </row>
    <row r="501" s="13" customFormat="1">
      <c r="A501" s="13"/>
      <c r="B501" s="198"/>
      <c r="C501" s="13"/>
      <c r="D501" s="199" t="s">
        <v>159</v>
      </c>
      <c r="E501" s="200" t="s">
        <v>1</v>
      </c>
      <c r="F501" s="201" t="s">
        <v>1506</v>
      </c>
      <c r="G501" s="13"/>
      <c r="H501" s="202">
        <v>910.79999999999995</v>
      </c>
      <c r="I501" s="203"/>
      <c r="J501" s="13"/>
      <c r="K501" s="13"/>
      <c r="L501" s="198"/>
      <c r="M501" s="204"/>
      <c r="N501" s="205"/>
      <c r="O501" s="205"/>
      <c r="P501" s="205"/>
      <c r="Q501" s="205"/>
      <c r="R501" s="205"/>
      <c r="S501" s="205"/>
      <c r="T501" s="206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00" t="s">
        <v>159</v>
      </c>
      <c r="AU501" s="200" t="s">
        <v>87</v>
      </c>
      <c r="AV501" s="13" t="s">
        <v>87</v>
      </c>
      <c r="AW501" s="13" t="s">
        <v>33</v>
      </c>
      <c r="AX501" s="13" t="s">
        <v>78</v>
      </c>
      <c r="AY501" s="200" t="s">
        <v>148</v>
      </c>
    </row>
    <row r="502" s="13" customFormat="1">
      <c r="A502" s="13"/>
      <c r="B502" s="198"/>
      <c r="C502" s="13"/>
      <c r="D502" s="199" t="s">
        <v>159</v>
      </c>
      <c r="E502" s="200" t="s">
        <v>1</v>
      </c>
      <c r="F502" s="201" t="s">
        <v>1507</v>
      </c>
      <c r="G502" s="13"/>
      <c r="H502" s="202">
        <v>480</v>
      </c>
      <c r="I502" s="203"/>
      <c r="J502" s="13"/>
      <c r="K502" s="13"/>
      <c r="L502" s="198"/>
      <c r="M502" s="204"/>
      <c r="N502" s="205"/>
      <c r="O502" s="205"/>
      <c r="P502" s="205"/>
      <c r="Q502" s="205"/>
      <c r="R502" s="205"/>
      <c r="S502" s="205"/>
      <c r="T502" s="206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00" t="s">
        <v>159</v>
      </c>
      <c r="AU502" s="200" t="s">
        <v>87</v>
      </c>
      <c r="AV502" s="13" t="s">
        <v>87</v>
      </c>
      <c r="AW502" s="13" t="s">
        <v>33</v>
      </c>
      <c r="AX502" s="13" t="s">
        <v>78</v>
      </c>
      <c r="AY502" s="200" t="s">
        <v>148</v>
      </c>
    </row>
    <row r="503" s="13" customFormat="1">
      <c r="A503" s="13"/>
      <c r="B503" s="198"/>
      <c r="C503" s="13"/>
      <c r="D503" s="199" t="s">
        <v>159</v>
      </c>
      <c r="E503" s="200" t="s">
        <v>1</v>
      </c>
      <c r="F503" s="201" t="s">
        <v>1508</v>
      </c>
      <c r="G503" s="13"/>
      <c r="H503" s="202">
        <v>100</v>
      </c>
      <c r="I503" s="203"/>
      <c r="J503" s="13"/>
      <c r="K503" s="13"/>
      <c r="L503" s="198"/>
      <c r="M503" s="204"/>
      <c r="N503" s="205"/>
      <c r="O503" s="205"/>
      <c r="P503" s="205"/>
      <c r="Q503" s="205"/>
      <c r="R503" s="205"/>
      <c r="S503" s="205"/>
      <c r="T503" s="206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00" t="s">
        <v>159</v>
      </c>
      <c r="AU503" s="200" t="s">
        <v>87</v>
      </c>
      <c r="AV503" s="13" t="s">
        <v>87</v>
      </c>
      <c r="AW503" s="13" t="s">
        <v>33</v>
      </c>
      <c r="AX503" s="13" t="s">
        <v>78</v>
      </c>
      <c r="AY503" s="200" t="s">
        <v>148</v>
      </c>
    </row>
    <row r="504" s="13" customFormat="1">
      <c r="A504" s="13"/>
      <c r="B504" s="198"/>
      <c r="C504" s="13"/>
      <c r="D504" s="199" t="s">
        <v>159</v>
      </c>
      <c r="E504" s="200" t="s">
        <v>1</v>
      </c>
      <c r="F504" s="201" t="s">
        <v>1509</v>
      </c>
      <c r="G504" s="13"/>
      <c r="H504" s="202">
        <v>75.400000000000006</v>
      </c>
      <c r="I504" s="203"/>
      <c r="J504" s="13"/>
      <c r="K504" s="13"/>
      <c r="L504" s="198"/>
      <c r="M504" s="204"/>
      <c r="N504" s="205"/>
      <c r="O504" s="205"/>
      <c r="P504" s="205"/>
      <c r="Q504" s="205"/>
      <c r="R504" s="205"/>
      <c r="S504" s="205"/>
      <c r="T504" s="206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00" t="s">
        <v>159</v>
      </c>
      <c r="AU504" s="200" t="s">
        <v>87</v>
      </c>
      <c r="AV504" s="13" t="s">
        <v>87</v>
      </c>
      <c r="AW504" s="13" t="s">
        <v>33</v>
      </c>
      <c r="AX504" s="13" t="s">
        <v>78</v>
      </c>
      <c r="AY504" s="200" t="s">
        <v>148</v>
      </c>
    </row>
    <row r="505" s="13" customFormat="1">
      <c r="A505" s="13"/>
      <c r="B505" s="198"/>
      <c r="C505" s="13"/>
      <c r="D505" s="199" t="s">
        <v>159</v>
      </c>
      <c r="E505" s="200" t="s">
        <v>1</v>
      </c>
      <c r="F505" s="201" t="s">
        <v>1510</v>
      </c>
      <c r="G505" s="13"/>
      <c r="H505" s="202">
        <v>92.200000000000003</v>
      </c>
      <c r="I505" s="203"/>
      <c r="J505" s="13"/>
      <c r="K505" s="13"/>
      <c r="L505" s="198"/>
      <c r="M505" s="204"/>
      <c r="N505" s="205"/>
      <c r="O505" s="205"/>
      <c r="P505" s="205"/>
      <c r="Q505" s="205"/>
      <c r="R505" s="205"/>
      <c r="S505" s="205"/>
      <c r="T505" s="206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00" t="s">
        <v>159</v>
      </c>
      <c r="AU505" s="200" t="s">
        <v>87</v>
      </c>
      <c r="AV505" s="13" t="s">
        <v>87</v>
      </c>
      <c r="AW505" s="13" t="s">
        <v>33</v>
      </c>
      <c r="AX505" s="13" t="s">
        <v>78</v>
      </c>
      <c r="AY505" s="200" t="s">
        <v>148</v>
      </c>
    </row>
    <row r="506" s="13" customFormat="1">
      <c r="A506" s="13"/>
      <c r="B506" s="198"/>
      <c r="C506" s="13"/>
      <c r="D506" s="199" t="s">
        <v>159</v>
      </c>
      <c r="E506" s="200" t="s">
        <v>1</v>
      </c>
      <c r="F506" s="201" t="s">
        <v>1511</v>
      </c>
      <c r="G506" s="13"/>
      <c r="H506" s="202">
        <v>210</v>
      </c>
      <c r="I506" s="203"/>
      <c r="J506" s="13"/>
      <c r="K506" s="13"/>
      <c r="L506" s="198"/>
      <c r="M506" s="204"/>
      <c r="N506" s="205"/>
      <c r="O506" s="205"/>
      <c r="P506" s="205"/>
      <c r="Q506" s="205"/>
      <c r="R506" s="205"/>
      <c r="S506" s="205"/>
      <c r="T506" s="206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00" t="s">
        <v>159</v>
      </c>
      <c r="AU506" s="200" t="s">
        <v>87</v>
      </c>
      <c r="AV506" s="13" t="s">
        <v>87</v>
      </c>
      <c r="AW506" s="13" t="s">
        <v>33</v>
      </c>
      <c r="AX506" s="13" t="s">
        <v>78</v>
      </c>
      <c r="AY506" s="200" t="s">
        <v>148</v>
      </c>
    </row>
    <row r="507" s="13" customFormat="1">
      <c r="A507" s="13"/>
      <c r="B507" s="198"/>
      <c r="C507" s="13"/>
      <c r="D507" s="199" t="s">
        <v>159</v>
      </c>
      <c r="E507" s="200" t="s">
        <v>1</v>
      </c>
      <c r="F507" s="201" t="s">
        <v>1512</v>
      </c>
      <c r="G507" s="13"/>
      <c r="H507" s="202">
        <v>18.75</v>
      </c>
      <c r="I507" s="203"/>
      <c r="J507" s="13"/>
      <c r="K507" s="13"/>
      <c r="L507" s="198"/>
      <c r="M507" s="204"/>
      <c r="N507" s="205"/>
      <c r="O507" s="205"/>
      <c r="P507" s="205"/>
      <c r="Q507" s="205"/>
      <c r="R507" s="205"/>
      <c r="S507" s="205"/>
      <c r="T507" s="206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00" t="s">
        <v>159</v>
      </c>
      <c r="AU507" s="200" t="s">
        <v>87</v>
      </c>
      <c r="AV507" s="13" t="s">
        <v>87</v>
      </c>
      <c r="AW507" s="13" t="s">
        <v>33</v>
      </c>
      <c r="AX507" s="13" t="s">
        <v>78</v>
      </c>
      <c r="AY507" s="200" t="s">
        <v>148</v>
      </c>
    </row>
    <row r="508" s="13" customFormat="1">
      <c r="A508" s="13"/>
      <c r="B508" s="198"/>
      <c r="C508" s="13"/>
      <c r="D508" s="199" t="s">
        <v>159</v>
      </c>
      <c r="E508" s="200" t="s">
        <v>1</v>
      </c>
      <c r="F508" s="201" t="s">
        <v>1513</v>
      </c>
      <c r="G508" s="13"/>
      <c r="H508" s="202">
        <v>6.25</v>
      </c>
      <c r="I508" s="203"/>
      <c r="J508" s="13"/>
      <c r="K508" s="13"/>
      <c r="L508" s="198"/>
      <c r="M508" s="204"/>
      <c r="N508" s="205"/>
      <c r="O508" s="205"/>
      <c r="P508" s="205"/>
      <c r="Q508" s="205"/>
      <c r="R508" s="205"/>
      <c r="S508" s="205"/>
      <c r="T508" s="206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00" t="s">
        <v>159</v>
      </c>
      <c r="AU508" s="200" t="s">
        <v>87</v>
      </c>
      <c r="AV508" s="13" t="s">
        <v>87</v>
      </c>
      <c r="AW508" s="13" t="s">
        <v>33</v>
      </c>
      <c r="AX508" s="13" t="s">
        <v>78</v>
      </c>
      <c r="AY508" s="200" t="s">
        <v>148</v>
      </c>
    </row>
    <row r="509" s="13" customFormat="1">
      <c r="A509" s="13"/>
      <c r="B509" s="198"/>
      <c r="C509" s="13"/>
      <c r="D509" s="199" t="s">
        <v>159</v>
      </c>
      <c r="E509" s="200" t="s">
        <v>1</v>
      </c>
      <c r="F509" s="201" t="s">
        <v>1514</v>
      </c>
      <c r="G509" s="13"/>
      <c r="H509" s="202">
        <v>37.399999999999999</v>
      </c>
      <c r="I509" s="203"/>
      <c r="J509" s="13"/>
      <c r="K509" s="13"/>
      <c r="L509" s="198"/>
      <c r="M509" s="204"/>
      <c r="N509" s="205"/>
      <c r="O509" s="205"/>
      <c r="P509" s="205"/>
      <c r="Q509" s="205"/>
      <c r="R509" s="205"/>
      <c r="S509" s="205"/>
      <c r="T509" s="206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00" t="s">
        <v>159</v>
      </c>
      <c r="AU509" s="200" t="s">
        <v>87</v>
      </c>
      <c r="AV509" s="13" t="s">
        <v>87</v>
      </c>
      <c r="AW509" s="13" t="s">
        <v>33</v>
      </c>
      <c r="AX509" s="13" t="s">
        <v>78</v>
      </c>
      <c r="AY509" s="200" t="s">
        <v>148</v>
      </c>
    </row>
    <row r="510" s="13" customFormat="1">
      <c r="A510" s="13"/>
      <c r="B510" s="198"/>
      <c r="C510" s="13"/>
      <c r="D510" s="199" t="s">
        <v>159</v>
      </c>
      <c r="E510" s="200" t="s">
        <v>1</v>
      </c>
      <c r="F510" s="201" t="s">
        <v>1515</v>
      </c>
      <c r="G510" s="13"/>
      <c r="H510" s="202">
        <v>38.399999999999999</v>
      </c>
      <c r="I510" s="203"/>
      <c r="J510" s="13"/>
      <c r="K510" s="13"/>
      <c r="L510" s="198"/>
      <c r="M510" s="204"/>
      <c r="N510" s="205"/>
      <c r="O510" s="205"/>
      <c r="P510" s="205"/>
      <c r="Q510" s="205"/>
      <c r="R510" s="205"/>
      <c r="S510" s="205"/>
      <c r="T510" s="206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00" t="s">
        <v>159</v>
      </c>
      <c r="AU510" s="200" t="s">
        <v>87</v>
      </c>
      <c r="AV510" s="13" t="s">
        <v>87</v>
      </c>
      <c r="AW510" s="13" t="s">
        <v>33</v>
      </c>
      <c r="AX510" s="13" t="s">
        <v>78</v>
      </c>
      <c r="AY510" s="200" t="s">
        <v>148</v>
      </c>
    </row>
    <row r="511" s="14" customFormat="1">
      <c r="A511" s="14"/>
      <c r="B511" s="207"/>
      <c r="C511" s="14"/>
      <c r="D511" s="199" t="s">
        <v>159</v>
      </c>
      <c r="E511" s="208" t="s">
        <v>1</v>
      </c>
      <c r="F511" s="209" t="s">
        <v>164</v>
      </c>
      <c r="G511" s="14"/>
      <c r="H511" s="210">
        <v>1969.2000000000003</v>
      </c>
      <c r="I511" s="211"/>
      <c r="J511" s="14"/>
      <c r="K511" s="14"/>
      <c r="L511" s="207"/>
      <c r="M511" s="212"/>
      <c r="N511" s="213"/>
      <c r="O511" s="213"/>
      <c r="P511" s="213"/>
      <c r="Q511" s="213"/>
      <c r="R511" s="213"/>
      <c r="S511" s="213"/>
      <c r="T511" s="2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08" t="s">
        <v>159</v>
      </c>
      <c r="AU511" s="208" t="s">
        <v>87</v>
      </c>
      <c r="AV511" s="14" t="s">
        <v>155</v>
      </c>
      <c r="AW511" s="14" t="s">
        <v>33</v>
      </c>
      <c r="AX511" s="14" t="s">
        <v>85</v>
      </c>
      <c r="AY511" s="208" t="s">
        <v>148</v>
      </c>
    </row>
    <row r="512" s="2" customFormat="1" ht="24.15" customHeight="1">
      <c r="A512" s="38"/>
      <c r="B512" s="179"/>
      <c r="C512" s="180" t="s">
        <v>443</v>
      </c>
      <c r="D512" s="180" t="s">
        <v>150</v>
      </c>
      <c r="E512" s="181" t="s">
        <v>1735</v>
      </c>
      <c r="F512" s="182" t="s">
        <v>1736</v>
      </c>
      <c r="G512" s="183" t="s">
        <v>153</v>
      </c>
      <c r="H512" s="184">
        <v>1574.6800000000001</v>
      </c>
      <c r="I512" s="185"/>
      <c r="J512" s="186">
        <f>ROUND(I512*H512,2)</f>
        <v>0</v>
      </c>
      <c r="K512" s="182" t="s">
        <v>154</v>
      </c>
      <c r="L512" s="39"/>
      <c r="M512" s="187" t="s">
        <v>1</v>
      </c>
      <c r="N512" s="188" t="s">
        <v>43</v>
      </c>
      <c r="O512" s="77"/>
      <c r="P512" s="189">
        <f>O512*H512</f>
        <v>0</v>
      </c>
      <c r="Q512" s="189">
        <v>0</v>
      </c>
      <c r="R512" s="189">
        <f>Q512*H512</f>
        <v>0</v>
      </c>
      <c r="S512" s="189">
        <v>0</v>
      </c>
      <c r="T512" s="190">
        <f>S512*H512</f>
        <v>0</v>
      </c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R512" s="191" t="s">
        <v>155</v>
      </c>
      <c r="AT512" s="191" t="s">
        <v>150</v>
      </c>
      <c r="AU512" s="191" t="s">
        <v>87</v>
      </c>
      <c r="AY512" s="19" t="s">
        <v>148</v>
      </c>
      <c r="BE512" s="192">
        <f>IF(N512="základní",J512,0)</f>
        <v>0</v>
      </c>
      <c r="BF512" s="192">
        <f>IF(N512="snížená",J512,0)</f>
        <v>0</v>
      </c>
      <c r="BG512" s="192">
        <f>IF(N512="zákl. přenesená",J512,0)</f>
        <v>0</v>
      </c>
      <c r="BH512" s="192">
        <f>IF(N512="sníž. přenesená",J512,0)</f>
        <v>0</v>
      </c>
      <c r="BI512" s="192">
        <f>IF(N512="nulová",J512,0)</f>
        <v>0</v>
      </c>
      <c r="BJ512" s="19" t="s">
        <v>85</v>
      </c>
      <c r="BK512" s="192">
        <f>ROUND(I512*H512,2)</f>
        <v>0</v>
      </c>
      <c r="BL512" s="19" t="s">
        <v>155</v>
      </c>
      <c r="BM512" s="191" t="s">
        <v>1737</v>
      </c>
    </row>
    <row r="513" s="2" customFormat="1">
      <c r="A513" s="38"/>
      <c r="B513" s="39"/>
      <c r="C513" s="38"/>
      <c r="D513" s="193" t="s">
        <v>157</v>
      </c>
      <c r="E513" s="38"/>
      <c r="F513" s="194" t="s">
        <v>1738</v>
      </c>
      <c r="G513" s="38"/>
      <c r="H513" s="38"/>
      <c r="I513" s="195"/>
      <c r="J513" s="38"/>
      <c r="K513" s="38"/>
      <c r="L513" s="39"/>
      <c r="M513" s="196"/>
      <c r="N513" s="197"/>
      <c r="O513" s="77"/>
      <c r="P513" s="77"/>
      <c r="Q513" s="77"/>
      <c r="R513" s="77"/>
      <c r="S513" s="77"/>
      <c r="T513" s="7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T513" s="19" t="s">
        <v>157</v>
      </c>
      <c r="AU513" s="19" t="s">
        <v>87</v>
      </c>
    </row>
    <row r="514" s="13" customFormat="1">
      <c r="A514" s="13"/>
      <c r="B514" s="198"/>
      <c r="C514" s="13"/>
      <c r="D514" s="199" t="s">
        <v>159</v>
      </c>
      <c r="E514" s="200" t="s">
        <v>1</v>
      </c>
      <c r="F514" s="201" t="s">
        <v>1520</v>
      </c>
      <c r="G514" s="13"/>
      <c r="H514" s="202">
        <v>728.63999999999999</v>
      </c>
      <c r="I514" s="203"/>
      <c r="J514" s="13"/>
      <c r="K514" s="13"/>
      <c r="L514" s="198"/>
      <c r="M514" s="204"/>
      <c r="N514" s="205"/>
      <c r="O514" s="205"/>
      <c r="P514" s="205"/>
      <c r="Q514" s="205"/>
      <c r="R514" s="205"/>
      <c r="S514" s="205"/>
      <c r="T514" s="206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00" t="s">
        <v>159</v>
      </c>
      <c r="AU514" s="200" t="s">
        <v>87</v>
      </c>
      <c r="AV514" s="13" t="s">
        <v>87</v>
      </c>
      <c r="AW514" s="13" t="s">
        <v>33</v>
      </c>
      <c r="AX514" s="13" t="s">
        <v>78</v>
      </c>
      <c r="AY514" s="200" t="s">
        <v>148</v>
      </c>
    </row>
    <row r="515" s="13" customFormat="1">
      <c r="A515" s="13"/>
      <c r="B515" s="198"/>
      <c r="C515" s="13"/>
      <c r="D515" s="199" t="s">
        <v>159</v>
      </c>
      <c r="E515" s="200" t="s">
        <v>1</v>
      </c>
      <c r="F515" s="201" t="s">
        <v>1521</v>
      </c>
      <c r="G515" s="13"/>
      <c r="H515" s="202">
        <v>384</v>
      </c>
      <c r="I515" s="203"/>
      <c r="J515" s="13"/>
      <c r="K515" s="13"/>
      <c r="L515" s="198"/>
      <c r="M515" s="204"/>
      <c r="N515" s="205"/>
      <c r="O515" s="205"/>
      <c r="P515" s="205"/>
      <c r="Q515" s="205"/>
      <c r="R515" s="205"/>
      <c r="S515" s="205"/>
      <c r="T515" s="206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00" t="s">
        <v>159</v>
      </c>
      <c r="AU515" s="200" t="s">
        <v>87</v>
      </c>
      <c r="AV515" s="13" t="s">
        <v>87</v>
      </c>
      <c r="AW515" s="13" t="s">
        <v>33</v>
      </c>
      <c r="AX515" s="13" t="s">
        <v>78</v>
      </c>
      <c r="AY515" s="200" t="s">
        <v>148</v>
      </c>
    </row>
    <row r="516" s="13" customFormat="1">
      <c r="A516" s="13"/>
      <c r="B516" s="198"/>
      <c r="C516" s="13"/>
      <c r="D516" s="199" t="s">
        <v>159</v>
      </c>
      <c r="E516" s="200" t="s">
        <v>1</v>
      </c>
      <c r="F516" s="201" t="s">
        <v>1522</v>
      </c>
      <c r="G516" s="13"/>
      <c r="H516" s="202">
        <v>80</v>
      </c>
      <c r="I516" s="203"/>
      <c r="J516" s="13"/>
      <c r="K516" s="13"/>
      <c r="L516" s="198"/>
      <c r="M516" s="204"/>
      <c r="N516" s="205"/>
      <c r="O516" s="205"/>
      <c r="P516" s="205"/>
      <c r="Q516" s="205"/>
      <c r="R516" s="205"/>
      <c r="S516" s="205"/>
      <c r="T516" s="206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00" t="s">
        <v>159</v>
      </c>
      <c r="AU516" s="200" t="s">
        <v>87</v>
      </c>
      <c r="AV516" s="13" t="s">
        <v>87</v>
      </c>
      <c r="AW516" s="13" t="s">
        <v>33</v>
      </c>
      <c r="AX516" s="13" t="s">
        <v>78</v>
      </c>
      <c r="AY516" s="200" t="s">
        <v>148</v>
      </c>
    </row>
    <row r="517" s="13" customFormat="1">
      <c r="A517" s="13"/>
      <c r="B517" s="198"/>
      <c r="C517" s="13"/>
      <c r="D517" s="199" t="s">
        <v>159</v>
      </c>
      <c r="E517" s="200" t="s">
        <v>1</v>
      </c>
      <c r="F517" s="201" t="s">
        <v>1523</v>
      </c>
      <c r="G517" s="13"/>
      <c r="H517" s="202">
        <v>60.32</v>
      </c>
      <c r="I517" s="203"/>
      <c r="J517" s="13"/>
      <c r="K517" s="13"/>
      <c r="L517" s="198"/>
      <c r="M517" s="204"/>
      <c r="N517" s="205"/>
      <c r="O517" s="205"/>
      <c r="P517" s="205"/>
      <c r="Q517" s="205"/>
      <c r="R517" s="205"/>
      <c r="S517" s="205"/>
      <c r="T517" s="206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00" t="s">
        <v>159</v>
      </c>
      <c r="AU517" s="200" t="s">
        <v>87</v>
      </c>
      <c r="AV517" s="13" t="s">
        <v>87</v>
      </c>
      <c r="AW517" s="13" t="s">
        <v>33</v>
      </c>
      <c r="AX517" s="13" t="s">
        <v>78</v>
      </c>
      <c r="AY517" s="200" t="s">
        <v>148</v>
      </c>
    </row>
    <row r="518" s="13" customFormat="1">
      <c r="A518" s="13"/>
      <c r="B518" s="198"/>
      <c r="C518" s="13"/>
      <c r="D518" s="199" t="s">
        <v>159</v>
      </c>
      <c r="E518" s="200" t="s">
        <v>1</v>
      </c>
      <c r="F518" s="201" t="s">
        <v>1524</v>
      </c>
      <c r="G518" s="13"/>
      <c r="H518" s="202">
        <v>73.760000000000005</v>
      </c>
      <c r="I518" s="203"/>
      <c r="J518" s="13"/>
      <c r="K518" s="13"/>
      <c r="L518" s="198"/>
      <c r="M518" s="204"/>
      <c r="N518" s="205"/>
      <c r="O518" s="205"/>
      <c r="P518" s="205"/>
      <c r="Q518" s="205"/>
      <c r="R518" s="205"/>
      <c r="S518" s="205"/>
      <c r="T518" s="206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00" t="s">
        <v>159</v>
      </c>
      <c r="AU518" s="200" t="s">
        <v>87</v>
      </c>
      <c r="AV518" s="13" t="s">
        <v>87</v>
      </c>
      <c r="AW518" s="13" t="s">
        <v>33</v>
      </c>
      <c r="AX518" s="13" t="s">
        <v>78</v>
      </c>
      <c r="AY518" s="200" t="s">
        <v>148</v>
      </c>
    </row>
    <row r="519" s="13" customFormat="1">
      <c r="A519" s="13"/>
      <c r="B519" s="198"/>
      <c r="C519" s="13"/>
      <c r="D519" s="199" t="s">
        <v>159</v>
      </c>
      <c r="E519" s="200" t="s">
        <v>1</v>
      </c>
      <c r="F519" s="201" t="s">
        <v>1525</v>
      </c>
      <c r="G519" s="13"/>
      <c r="H519" s="202">
        <v>168</v>
      </c>
      <c r="I519" s="203"/>
      <c r="J519" s="13"/>
      <c r="K519" s="13"/>
      <c r="L519" s="198"/>
      <c r="M519" s="204"/>
      <c r="N519" s="205"/>
      <c r="O519" s="205"/>
      <c r="P519" s="205"/>
      <c r="Q519" s="205"/>
      <c r="R519" s="205"/>
      <c r="S519" s="205"/>
      <c r="T519" s="206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00" t="s">
        <v>159</v>
      </c>
      <c r="AU519" s="200" t="s">
        <v>87</v>
      </c>
      <c r="AV519" s="13" t="s">
        <v>87</v>
      </c>
      <c r="AW519" s="13" t="s">
        <v>33</v>
      </c>
      <c r="AX519" s="13" t="s">
        <v>78</v>
      </c>
      <c r="AY519" s="200" t="s">
        <v>148</v>
      </c>
    </row>
    <row r="520" s="13" customFormat="1">
      <c r="A520" s="13"/>
      <c r="B520" s="198"/>
      <c r="C520" s="13"/>
      <c r="D520" s="199" t="s">
        <v>159</v>
      </c>
      <c r="E520" s="200" t="s">
        <v>1</v>
      </c>
      <c r="F520" s="201" t="s">
        <v>1526</v>
      </c>
      <c r="G520" s="13"/>
      <c r="H520" s="202">
        <v>14.91</v>
      </c>
      <c r="I520" s="203"/>
      <c r="J520" s="13"/>
      <c r="K520" s="13"/>
      <c r="L520" s="198"/>
      <c r="M520" s="204"/>
      <c r="N520" s="205"/>
      <c r="O520" s="205"/>
      <c r="P520" s="205"/>
      <c r="Q520" s="205"/>
      <c r="R520" s="205"/>
      <c r="S520" s="205"/>
      <c r="T520" s="206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00" t="s">
        <v>159</v>
      </c>
      <c r="AU520" s="200" t="s">
        <v>87</v>
      </c>
      <c r="AV520" s="13" t="s">
        <v>87</v>
      </c>
      <c r="AW520" s="13" t="s">
        <v>33</v>
      </c>
      <c r="AX520" s="13" t="s">
        <v>78</v>
      </c>
      <c r="AY520" s="200" t="s">
        <v>148</v>
      </c>
    </row>
    <row r="521" s="13" customFormat="1">
      <c r="A521" s="13"/>
      <c r="B521" s="198"/>
      <c r="C521" s="13"/>
      <c r="D521" s="199" t="s">
        <v>159</v>
      </c>
      <c r="E521" s="200" t="s">
        <v>1</v>
      </c>
      <c r="F521" s="201" t="s">
        <v>1527</v>
      </c>
      <c r="G521" s="13"/>
      <c r="H521" s="202">
        <v>4.4100000000000001</v>
      </c>
      <c r="I521" s="203"/>
      <c r="J521" s="13"/>
      <c r="K521" s="13"/>
      <c r="L521" s="198"/>
      <c r="M521" s="204"/>
      <c r="N521" s="205"/>
      <c r="O521" s="205"/>
      <c r="P521" s="205"/>
      <c r="Q521" s="205"/>
      <c r="R521" s="205"/>
      <c r="S521" s="205"/>
      <c r="T521" s="206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00" t="s">
        <v>159</v>
      </c>
      <c r="AU521" s="200" t="s">
        <v>87</v>
      </c>
      <c r="AV521" s="13" t="s">
        <v>87</v>
      </c>
      <c r="AW521" s="13" t="s">
        <v>33</v>
      </c>
      <c r="AX521" s="13" t="s">
        <v>78</v>
      </c>
      <c r="AY521" s="200" t="s">
        <v>148</v>
      </c>
    </row>
    <row r="522" s="13" customFormat="1">
      <c r="A522" s="13"/>
      <c r="B522" s="198"/>
      <c r="C522" s="13"/>
      <c r="D522" s="199" t="s">
        <v>159</v>
      </c>
      <c r="E522" s="200" t="s">
        <v>1</v>
      </c>
      <c r="F522" s="201" t="s">
        <v>1528</v>
      </c>
      <c r="G522" s="13"/>
      <c r="H522" s="202">
        <v>29.920000000000002</v>
      </c>
      <c r="I522" s="203"/>
      <c r="J522" s="13"/>
      <c r="K522" s="13"/>
      <c r="L522" s="198"/>
      <c r="M522" s="204"/>
      <c r="N522" s="205"/>
      <c r="O522" s="205"/>
      <c r="P522" s="205"/>
      <c r="Q522" s="205"/>
      <c r="R522" s="205"/>
      <c r="S522" s="205"/>
      <c r="T522" s="206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00" t="s">
        <v>159</v>
      </c>
      <c r="AU522" s="200" t="s">
        <v>87</v>
      </c>
      <c r="AV522" s="13" t="s">
        <v>87</v>
      </c>
      <c r="AW522" s="13" t="s">
        <v>33</v>
      </c>
      <c r="AX522" s="13" t="s">
        <v>78</v>
      </c>
      <c r="AY522" s="200" t="s">
        <v>148</v>
      </c>
    </row>
    <row r="523" s="13" customFormat="1">
      <c r="A523" s="13"/>
      <c r="B523" s="198"/>
      <c r="C523" s="13"/>
      <c r="D523" s="199" t="s">
        <v>159</v>
      </c>
      <c r="E523" s="200" t="s">
        <v>1</v>
      </c>
      <c r="F523" s="201" t="s">
        <v>1529</v>
      </c>
      <c r="G523" s="13"/>
      <c r="H523" s="202">
        <v>30.719999999999999</v>
      </c>
      <c r="I523" s="203"/>
      <c r="J523" s="13"/>
      <c r="K523" s="13"/>
      <c r="L523" s="198"/>
      <c r="M523" s="204"/>
      <c r="N523" s="205"/>
      <c r="O523" s="205"/>
      <c r="P523" s="205"/>
      <c r="Q523" s="205"/>
      <c r="R523" s="205"/>
      <c r="S523" s="205"/>
      <c r="T523" s="206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00" t="s">
        <v>159</v>
      </c>
      <c r="AU523" s="200" t="s">
        <v>87</v>
      </c>
      <c r="AV523" s="13" t="s">
        <v>87</v>
      </c>
      <c r="AW523" s="13" t="s">
        <v>33</v>
      </c>
      <c r="AX523" s="13" t="s">
        <v>78</v>
      </c>
      <c r="AY523" s="200" t="s">
        <v>148</v>
      </c>
    </row>
    <row r="524" s="14" customFormat="1">
      <c r="A524" s="14"/>
      <c r="B524" s="207"/>
      <c r="C524" s="14"/>
      <c r="D524" s="199" t="s">
        <v>159</v>
      </c>
      <c r="E524" s="208" t="s">
        <v>1</v>
      </c>
      <c r="F524" s="209" t="s">
        <v>164</v>
      </c>
      <c r="G524" s="14"/>
      <c r="H524" s="210">
        <v>1574.6800000000001</v>
      </c>
      <c r="I524" s="211"/>
      <c r="J524" s="14"/>
      <c r="K524" s="14"/>
      <c r="L524" s="207"/>
      <c r="M524" s="212"/>
      <c r="N524" s="213"/>
      <c r="O524" s="213"/>
      <c r="P524" s="213"/>
      <c r="Q524" s="213"/>
      <c r="R524" s="213"/>
      <c r="S524" s="213"/>
      <c r="T524" s="2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08" t="s">
        <v>159</v>
      </c>
      <c r="AU524" s="208" t="s">
        <v>87</v>
      </c>
      <c r="AV524" s="14" t="s">
        <v>155</v>
      </c>
      <c r="AW524" s="14" t="s">
        <v>33</v>
      </c>
      <c r="AX524" s="14" t="s">
        <v>85</v>
      </c>
      <c r="AY524" s="208" t="s">
        <v>148</v>
      </c>
    </row>
    <row r="525" s="12" customFormat="1" ht="22.8" customHeight="1">
      <c r="A525" s="12"/>
      <c r="B525" s="166"/>
      <c r="C525" s="12"/>
      <c r="D525" s="167" t="s">
        <v>77</v>
      </c>
      <c r="E525" s="177" t="s">
        <v>199</v>
      </c>
      <c r="F525" s="177" t="s">
        <v>453</v>
      </c>
      <c r="G525" s="12"/>
      <c r="H525" s="12"/>
      <c r="I525" s="169"/>
      <c r="J525" s="178">
        <f>BK525</f>
        <v>0</v>
      </c>
      <c r="K525" s="12"/>
      <c r="L525" s="166"/>
      <c r="M525" s="171"/>
      <c r="N525" s="172"/>
      <c r="O525" s="172"/>
      <c r="P525" s="173">
        <f>SUM(P526:P678)</f>
        <v>0</v>
      </c>
      <c r="Q525" s="172"/>
      <c r="R525" s="173">
        <f>SUM(R526:R678)</f>
        <v>197.03165317999998</v>
      </c>
      <c r="S525" s="172"/>
      <c r="T525" s="174">
        <f>SUM(T526:T678)</f>
        <v>0</v>
      </c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R525" s="167" t="s">
        <v>85</v>
      </c>
      <c r="AT525" s="175" t="s">
        <v>77</v>
      </c>
      <c r="AU525" s="175" t="s">
        <v>85</v>
      </c>
      <c r="AY525" s="167" t="s">
        <v>148</v>
      </c>
      <c r="BK525" s="176">
        <f>SUM(BK526:BK678)</f>
        <v>0</v>
      </c>
    </row>
    <row r="526" s="2" customFormat="1" ht="24.15" customHeight="1">
      <c r="A526" s="38"/>
      <c r="B526" s="179"/>
      <c r="C526" s="180" t="s">
        <v>448</v>
      </c>
      <c r="D526" s="180" t="s">
        <v>150</v>
      </c>
      <c r="E526" s="181" t="s">
        <v>1739</v>
      </c>
      <c r="F526" s="182" t="s">
        <v>1740</v>
      </c>
      <c r="G526" s="183" t="s">
        <v>183</v>
      </c>
      <c r="H526" s="184">
        <v>6.2300000000000004</v>
      </c>
      <c r="I526" s="185"/>
      <c r="J526" s="186">
        <f>ROUND(I526*H526,2)</f>
        <v>0</v>
      </c>
      <c r="K526" s="182" t="s">
        <v>154</v>
      </c>
      <c r="L526" s="39"/>
      <c r="M526" s="187" t="s">
        <v>1</v>
      </c>
      <c r="N526" s="188" t="s">
        <v>43</v>
      </c>
      <c r="O526" s="77"/>
      <c r="P526" s="189">
        <f>O526*H526</f>
        <v>0</v>
      </c>
      <c r="Q526" s="189">
        <v>1.0000000000000001E-05</v>
      </c>
      <c r="R526" s="189">
        <f>Q526*H526</f>
        <v>6.230000000000001E-05</v>
      </c>
      <c r="S526" s="189">
        <v>0</v>
      </c>
      <c r="T526" s="190">
        <f>S526*H526</f>
        <v>0</v>
      </c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R526" s="191" t="s">
        <v>155</v>
      </c>
      <c r="AT526" s="191" t="s">
        <v>150</v>
      </c>
      <c r="AU526" s="191" t="s">
        <v>87</v>
      </c>
      <c r="AY526" s="19" t="s">
        <v>148</v>
      </c>
      <c r="BE526" s="192">
        <f>IF(N526="základní",J526,0)</f>
        <v>0</v>
      </c>
      <c r="BF526" s="192">
        <f>IF(N526="snížená",J526,0)</f>
        <v>0</v>
      </c>
      <c r="BG526" s="192">
        <f>IF(N526="zákl. přenesená",J526,0)</f>
        <v>0</v>
      </c>
      <c r="BH526" s="192">
        <f>IF(N526="sníž. přenesená",J526,0)</f>
        <v>0</v>
      </c>
      <c r="BI526" s="192">
        <f>IF(N526="nulová",J526,0)</f>
        <v>0</v>
      </c>
      <c r="BJ526" s="19" t="s">
        <v>85</v>
      </c>
      <c r="BK526" s="192">
        <f>ROUND(I526*H526,2)</f>
        <v>0</v>
      </c>
      <c r="BL526" s="19" t="s">
        <v>155</v>
      </c>
      <c r="BM526" s="191" t="s">
        <v>1741</v>
      </c>
    </row>
    <row r="527" s="2" customFormat="1">
      <c r="A527" s="38"/>
      <c r="B527" s="39"/>
      <c r="C527" s="38"/>
      <c r="D527" s="193" t="s">
        <v>157</v>
      </c>
      <c r="E527" s="38"/>
      <c r="F527" s="194" t="s">
        <v>1742</v>
      </c>
      <c r="G527" s="38"/>
      <c r="H527" s="38"/>
      <c r="I527" s="195"/>
      <c r="J527" s="38"/>
      <c r="K527" s="38"/>
      <c r="L527" s="39"/>
      <c r="M527" s="196"/>
      <c r="N527" s="197"/>
      <c r="O527" s="77"/>
      <c r="P527" s="77"/>
      <c r="Q527" s="77"/>
      <c r="R527" s="77"/>
      <c r="S527" s="77"/>
      <c r="T527" s="7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T527" s="19" t="s">
        <v>157</v>
      </c>
      <c r="AU527" s="19" t="s">
        <v>87</v>
      </c>
    </row>
    <row r="528" s="13" customFormat="1">
      <c r="A528" s="13"/>
      <c r="B528" s="198"/>
      <c r="C528" s="13"/>
      <c r="D528" s="199" t="s">
        <v>159</v>
      </c>
      <c r="E528" s="200" t="s">
        <v>1</v>
      </c>
      <c r="F528" s="201" t="s">
        <v>1743</v>
      </c>
      <c r="G528" s="13"/>
      <c r="H528" s="202">
        <v>6.2300000000000004</v>
      </c>
      <c r="I528" s="203"/>
      <c r="J528" s="13"/>
      <c r="K528" s="13"/>
      <c r="L528" s="198"/>
      <c r="M528" s="204"/>
      <c r="N528" s="205"/>
      <c r="O528" s="205"/>
      <c r="P528" s="205"/>
      <c r="Q528" s="205"/>
      <c r="R528" s="205"/>
      <c r="S528" s="205"/>
      <c r="T528" s="206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00" t="s">
        <v>159</v>
      </c>
      <c r="AU528" s="200" t="s">
        <v>87</v>
      </c>
      <c r="AV528" s="13" t="s">
        <v>87</v>
      </c>
      <c r="AW528" s="13" t="s">
        <v>33</v>
      </c>
      <c r="AX528" s="13" t="s">
        <v>85</v>
      </c>
      <c r="AY528" s="200" t="s">
        <v>148</v>
      </c>
    </row>
    <row r="529" s="2" customFormat="1" ht="24.15" customHeight="1">
      <c r="A529" s="38"/>
      <c r="B529" s="179"/>
      <c r="C529" s="223" t="s">
        <v>454</v>
      </c>
      <c r="D529" s="223" t="s">
        <v>288</v>
      </c>
      <c r="E529" s="224" t="s">
        <v>1744</v>
      </c>
      <c r="F529" s="225" t="s">
        <v>1745</v>
      </c>
      <c r="G529" s="226" t="s">
        <v>183</v>
      </c>
      <c r="H529" s="227">
        <v>6.4169999999999998</v>
      </c>
      <c r="I529" s="228"/>
      <c r="J529" s="229">
        <f>ROUND(I529*H529,2)</f>
        <v>0</v>
      </c>
      <c r="K529" s="225" t="s">
        <v>154</v>
      </c>
      <c r="L529" s="230"/>
      <c r="M529" s="231" t="s">
        <v>1</v>
      </c>
      <c r="N529" s="232" t="s">
        <v>43</v>
      </c>
      <c r="O529" s="77"/>
      <c r="P529" s="189">
        <f>O529*H529</f>
        <v>0</v>
      </c>
      <c r="Q529" s="189">
        <v>0.0063899999999999998</v>
      </c>
      <c r="R529" s="189">
        <f>Q529*H529</f>
        <v>0.04100463</v>
      </c>
      <c r="S529" s="189">
        <v>0</v>
      </c>
      <c r="T529" s="190">
        <f>S529*H529</f>
        <v>0</v>
      </c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R529" s="191" t="s">
        <v>199</v>
      </c>
      <c r="AT529" s="191" t="s">
        <v>288</v>
      </c>
      <c r="AU529" s="191" t="s">
        <v>87</v>
      </c>
      <c r="AY529" s="19" t="s">
        <v>148</v>
      </c>
      <c r="BE529" s="192">
        <f>IF(N529="základní",J529,0)</f>
        <v>0</v>
      </c>
      <c r="BF529" s="192">
        <f>IF(N529="snížená",J529,0)</f>
        <v>0</v>
      </c>
      <c r="BG529" s="192">
        <f>IF(N529="zákl. přenesená",J529,0)</f>
        <v>0</v>
      </c>
      <c r="BH529" s="192">
        <f>IF(N529="sníž. přenesená",J529,0)</f>
        <v>0</v>
      </c>
      <c r="BI529" s="192">
        <f>IF(N529="nulová",J529,0)</f>
        <v>0</v>
      </c>
      <c r="BJ529" s="19" t="s">
        <v>85</v>
      </c>
      <c r="BK529" s="192">
        <f>ROUND(I529*H529,2)</f>
        <v>0</v>
      </c>
      <c r="BL529" s="19" t="s">
        <v>155</v>
      </c>
      <c r="BM529" s="191" t="s">
        <v>1746</v>
      </c>
    </row>
    <row r="530" s="13" customFormat="1">
      <c r="A530" s="13"/>
      <c r="B530" s="198"/>
      <c r="C530" s="13"/>
      <c r="D530" s="199" t="s">
        <v>159</v>
      </c>
      <c r="E530" s="13"/>
      <c r="F530" s="201" t="s">
        <v>1747</v>
      </c>
      <c r="G530" s="13"/>
      <c r="H530" s="202">
        <v>6.4169999999999998</v>
      </c>
      <c r="I530" s="203"/>
      <c r="J530" s="13"/>
      <c r="K530" s="13"/>
      <c r="L530" s="198"/>
      <c r="M530" s="204"/>
      <c r="N530" s="205"/>
      <c r="O530" s="205"/>
      <c r="P530" s="205"/>
      <c r="Q530" s="205"/>
      <c r="R530" s="205"/>
      <c r="S530" s="205"/>
      <c r="T530" s="206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00" t="s">
        <v>159</v>
      </c>
      <c r="AU530" s="200" t="s">
        <v>87</v>
      </c>
      <c r="AV530" s="13" t="s">
        <v>87</v>
      </c>
      <c r="AW530" s="13" t="s">
        <v>3</v>
      </c>
      <c r="AX530" s="13" t="s">
        <v>85</v>
      </c>
      <c r="AY530" s="200" t="s">
        <v>148</v>
      </c>
    </row>
    <row r="531" s="2" customFormat="1" ht="24.15" customHeight="1">
      <c r="A531" s="38"/>
      <c r="B531" s="179"/>
      <c r="C531" s="180" t="s">
        <v>459</v>
      </c>
      <c r="D531" s="180" t="s">
        <v>150</v>
      </c>
      <c r="E531" s="181" t="s">
        <v>961</v>
      </c>
      <c r="F531" s="182" t="s">
        <v>962</v>
      </c>
      <c r="G531" s="183" t="s">
        <v>183</v>
      </c>
      <c r="H531" s="184">
        <v>1195.9000000000001</v>
      </c>
      <c r="I531" s="185"/>
      <c r="J531" s="186">
        <f>ROUND(I531*H531,2)</f>
        <v>0</v>
      </c>
      <c r="K531" s="182" t="s">
        <v>154</v>
      </c>
      <c r="L531" s="39"/>
      <c r="M531" s="187" t="s">
        <v>1</v>
      </c>
      <c r="N531" s="188" t="s">
        <v>43</v>
      </c>
      <c r="O531" s="77"/>
      <c r="P531" s="189">
        <f>O531*H531</f>
        <v>0</v>
      </c>
      <c r="Q531" s="189">
        <v>2.0000000000000002E-05</v>
      </c>
      <c r="R531" s="189">
        <f>Q531*H531</f>
        <v>0.023918000000000005</v>
      </c>
      <c r="S531" s="189">
        <v>0</v>
      </c>
      <c r="T531" s="190">
        <f>S531*H531</f>
        <v>0</v>
      </c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R531" s="191" t="s">
        <v>155</v>
      </c>
      <c r="AT531" s="191" t="s">
        <v>150</v>
      </c>
      <c r="AU531" s="191" t="s">
        <v>87</v>
      </c>
      <c r="AY531" s="19" t="s">
        <v>148</v>
      </c>
      <c r="BE531" s="192">
        <f>IF(N531="základní",J531,0)</f>
        <v>0</v>
      </c>
      <c r="BF531" s="192">
        <f>IF(N531="snížená",J531,0)</f>
        <v>0</v>
      </c>
      <c r="BG531" s="192">
        <f>IF(N531="zákl. přenesená",J531,0)</f>
        <v>0</v>
      </c>
      <c r="BH531" s="192">
        <f>IF(N531="sníž. přenesená",J531,0)</f>
        <v>0</v>
      </c>
      <c r="BI531" s="192">
        <f>IF(N531="nulová",J531,0)</f>
        <v>0</v>
      </c>
      <c r="BJ531" s="19" t="s">
        <v>85</v>
      </c>
      <c r="BK531" s="192">
        <f>ROUND(I531*H531,2)</f>
        <v>0</v>
      </c>
      <c r="BL531" s="19" t="s">
        <v>155</v>
      </c>
      <c r="BM531" s="191" t="s">
        <v>1748</v>
      </c>
    </row>
    <row r="532" s="2" customFormat="1">
      <c r="A532" s="38"/>
      <c r="B532" s="39"/>
      <c r="C532" s="38"/>
      <c r="D532" s="193" t="s">
        <v>157</v>
      </c>
      <c r="E532" s="38"/>
      <c r="F532" s="194" t="s">
        <v>964</v>
      </c>
      <c r="G532" s="38"/>
      <c r="H532" s="38"/>
      <c r="I532" s="195"/>
      <c r="J532" s="38"/>
      <c r="K532" s="38"/>
      <c r="L532" s="39"/>
      <c r="M532" s="196"/>
      <c r="N532" s="197"/>
      <c r="O532" s="77"/>
      <c r="P532" s="77"/>
      <c r="Q532" s="77"/>
      <c r="R532" s="77"/>
      <c r="S532" s="77"/>
      <c r="T532" s="7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T532" s="19" t="s">
        <v>157</v>
      </c>
      <c r="AU532" s="19" t="s">
        <v>87</v>
      </c>
    </row>
    <row r="533" s="13" customFormat="1">
      <c r="A533" s="13"/>
      <c r="B533" s="198"/>
      <c r="C533" s="13"/>
      <c r="D533" s="199" t="s">
        <v>159</v>
      </c>
      <c r="E533" s="200" t="s">
        <v>1</v>
      </c>
      <c r="F533" s="201" t="s">
        <v>1749</v>
      </c>
      <c r="G533" s="13"/>
      <c r="H533" s="202">
        <v>631.10000000000002</v>
      </c>
      <c r="I533" s="203"/>
      <c r="J533" s="13"/>
      <c r="K533" s="13"/>
      <c r="L533" s="198"/>
      <c r="M533" s="204"/>
      <c r="N533" s="205"/>
      <c r="O533" s="205"/>
      <c r="P533" s="205"/>
      <c r="Q533" s="205"/>
      <c r="R533" s="205"/>
      <c r="S533" s="205"/>
      <c r="T533" s="206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00" t="s">
        <v>159</v>
      </c>
      <c r="AU533" s="200" t="s">
        <v>87</v>
      </c>
      <c r="AV533" s="13" t="s">
        <v>87</v>
      </c>
      <c r="AW533" s="13" t="s">
        <v>33</v>
      </c>
      <c r="AX533" s="13" t="s">
        <v>78</v>
      </c>
      <c r="AY533" s="200" t="s">
        <v>148</v>
      </c>
    </row>
    <row r="534" s="13" customFormat="1">
      <c r="A534" s="13"/>
      <c r="B534" s="198"/>
      <c r="C534" s="13"/>
      <c r="D534" s="199" t="s">
        <v>159</v>
      </c>
      <c r="E534" s="200" t="s">
        <v>1</v>
      </c>
      <c r="F534" s="201" t="s">
        <v>1750</v>
      </c>
      <c r="G534" s="13"/>
      <c r="H534" s="202">
        <v>240</v>
      </c>
      <c r="I534" s="203"/>
      <c r="J534" s="13"/>
      <c r="K534" s="13"/>
      <c r="L534" s="198"/>
      <c r="M534" s="204"/>
      <c r="N534" s="205"/>
      <c r="O534" s="205"/>
      <c r="P534" s="205"/>
      <c r="Q534" s="205"/>
      <c r="R534" s="205"/>
      <c r="S534" s="205"/>
      <c r="T534" s="206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00" t="s">
        <v>159</v>
      </c>
      <c r="AU534" s="200" t="s">
        <v>87</v>
      </c>
      <c r="AV534" s="13" t="s">
        <v>87</v>
      </c>
      <c r="AW534" s="13" t="s">
        <v>33</v>
      </c>
      <c r="AX534" s="13" t="s">
        <v>78</v>
      </c>
      <c r="AY534" s="200" t="s">
        <v>148</v>
      </c>
    </row>
    <row r="535" s="13" customFormat="1">
      <c r="A535" s="13"/>
      <c r="B535" s="198"/>
      <c r="C535" s="13"/>
      <c r="D535" s="199" t="s">
        <v>159</v>
      </c>
      <c r="E535" s="200" t="s">
        <v>1</v>
      </c>
      <c r="F535" s="201" t="s">
        <v>1751</v>
      </c>
      <c r="G535" s="13"/>
      <c r="H535" s="202">
        <v>50</v>
      </c>
      <c r="I535" s="203"/>
      <c r="J535" s="13"/>
      <c r="K535" s="13"/>
      <c r="L535" s="198"/>
      <c r="M535" s="204"/>
      <c r="N535" s="205"/>
      <c r="O535" s="205"/>
      <c r="P535" s="205"/>
      <c r="Q535" s="205"/>
      <c r="R535" s="205"/>
      <c r="S535" s="205"/>
      <c r="T535" s="206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00" t="s">
        <v>159</v>
      </c>
      <c r="AU535" s="200" t="s">
        <v>87</v>
      </c>
      <c r="AV535" s="13" t="s">
        <v>87</v>
      </c>
      <c r="AW535" s="13" t="s">
        <v>33</v>
      </c>
      <c r="AX535" s="13" t="s">
        <v>78</v>
      </c>
      <c r="AY535" s="200" t="s">
        <v>148</v>
      </c>
    </row>
    <row r="536" s="13" customFormat="1">
      <c r="A536" s="13"/>
      <c r="B536" s="198"/>
      <c r="C536" s="13"/>
      <c r="D536" s="199" t="s">
        <v>159</v>
      </c>
      <c r="E536" s="200" t="s">
        <v>1</v>
      </c>
      <c r="F536" s="201" t="s">
        <v>1752</v>
      </c>
      <c r="G536" s="13"/>
      <c r="H536" s="202">
        <v>37.700000000000003</v>
      </c>
      <c r="I536" s="203"/>
      <c r="J536" s="13"/>
      <c r="K536" s="13"/>
      <c r="L536" s="198"/>
      <c r="M536" s="204"/>
      <c r="N536" s="205"/>
      <c r="O536" s="205"/>
      <c r="P536" s="205"/>
      <c r="Q536" s="205"/>
      <c r="R536" s="205"/>
      <c r="S536" s="205"/>
      <c r="T536" s="206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00" t="s">
        <v>159</v>
      </c>
      <c r="AU536" s="200" t="s">
        <v>87</v>
      </c>
      <c r="AV536" s="13" t="s">
        <v>87</v>
      </c>
      <c r="AW536" s="13" t="s">
        <v>33</v>
      </c>
      <c r="AX536" s="13" t="s">
        <v>78</v>
      </c>
      <c r="AY536" s="200" t="s">
        <v>148</v>
      </c>
    </row>
    <row r="537" s="13" customFormat="1">
      <c r="A537" s="13"/>
      <c r="B537" s="198"/>
      <c r="C537" s="13"/>
      <c r="D537" s="199" t="s">
        <v>159</v>
      </c>
      <c r="E537" s="200" t="s">
        <v>1</v>
      </c>
      <c r="F537" s="201" t="s">
        <v>1753</v>
      </c>
      <c r="G537" s="13"/>
      <c r="H537" s="202">
        <v>46.100000000000001</v>
      </c>
      <c r="I537" s="203"/>
      <c r="J537" s="13"/>
      <c r="K537" s="13"/>
      <c r="L537" s="198"/>
      <c r="M537" s="204"/>
      <c r="N537" s="205"/>
      <c r="O537" s="205"/>
      <c r="P537" s="205"/>
      <c r="Q537" s="205"/>
      <c r="R537" s="205"/>
      <c r="S537" s="205"/>
      <c r="T537" s="206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00" t="s">
        <v>159</v>
      </c>
      <c r="AU537" s="200" t="s">
        <v>87</v>
      </c>
      <c r="AV537" s="13" t="s">
        <v>87</v>
      </c>
      <c r="AW537" s="13" t="s">
        <v>33</v>
      </c>
      <c r="AX537" s="13" t="s">
        <v>78</v>
      </c>
      <c r="AY537" s="200" t="s">
        <v>148</v>
      </c>
    </row>
    <row r="538" s="13" customFormat="1">
      <c r="A538" s="13"/>
      <c r="B538" s="198"/>
      <c r="C538" s="13"/>
      <c r="D538" s="199" t="s">
        <v>159</v>
      </c>
      <c r="E538" s="200" t="s">
        <v>1</v>
      </c>
      <c r="F538" s="201" t="s">
        <v>1754</v>
      </c>
      <c r="G538" s="13"/>
      <c r="H538" s="202">
        <v>119.5</v>
      </c>
      <c r="I538" s="203"/>
      <c r="J538" s="13"/>
      <c r="K538" s="13"/>
      <c r="L538" s="198"/>
      <c r="M538" s="204"/>
      <c r="N538" s="205"/>
      <c r="O538" s="205"/>
      <c r="P538" s="205"/>
      <c r="Q538" s="205"/>
      <c r="R538" s="205"/>
      <c r="S538" s="205"/>
      <c r="T538" s="206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00" t="s">
        <v>159</v>
      </c>
      <c r="AU538" s="200" t="s">
        <v>87</v>
      </c>
      <c r="AV538" s="13" t="s">
        <v>87</v>
      </c>
      <c r="AW538" s="13" t="s">
        <v>33</v>
      </c>
      <c r="AX538" s="13" t="s">
        <v>78</v>
      </c>
      <c r="AY538" s="200" t="s">
        <v>148</v>
      </c>
    </row>
    <row r="539" s="13" customFormat="1">
      <c r="A539" s="13"/>
      <c r="B539" s="198"/>
      <c r="C539" s="13"/>
      <c r="D539" s="199" t="s">
        <v>159</v>
      </c>
      <c r="E539" s="200" t="s">
        <v>1</v>
      </c>
      <c r="F539" s="201" t="s">
        <v>1755</v>
      </c>
      <c r="G539" s="13"/>
      <c r="H539" s="202">
        <v>52.299999999999997</v>
      </c>
      <c r="I539" s="203"/>
      <c r="J539" s="13"/>
      <c r="K539" s="13"/>
      <c r="L539" s="198"/>
      <c r="M539" s="204"/>
      <c r="N539" s="205"/>
      <c r="O539" s="205"/>
      <c r="P539" s="205"/>
      <c r="Q539" s="205"/>
      <c r="R539" s="205"/>
      <c r="S539" s="205"/>
      <c r="T539" s="206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00" t="s">
        <v>159</v>
      </c>
      <c r="AU539" s="200" t="s">
        <v>87</v>
      </c>
      <c r="AV539" s="13" t="s">
        <v>87</v>
      </c>
      <c r="AW539" s="13" t="s">
        <v>33</v>
      </c>
      <c r="AX539" s="13" t="s">
        <v>78</v>
      </c>
      <c r="AY539" s="200" t="s">
        <v>148</v>
      </c>
    </row>
    <row r="540" s="13" customFormat="1">
      <c r="A540" s="13"/>
      <c r="B540" s="198"/>
      <c r="C540" s="13"/>
      <c r="D540" s="199" t="s">
        <v>159</v>
      </c>
      <c r="E540" s="200" t="s">
        <v>1</v>
      </c>
      <c r="F540" s="201" t="s">
        <v>1756</v>
      </c>
      <c r="G540" s="13"/>
      <c r="H540" s="202">
        <v>19.199999999999999</v>
      </c>
      <c r="I540" s="203"/>
      <c r="J540" s="13"/>
      <c r="K540" s="13"/>
      <c r="L540" s="198"/>
      <c r="M540" s="204"/>
      <c r="N540" s="205"/>
      <c r="O540" s="205"/>
      <c r="P540" s="205"/>
      <c r="Q540" s="205"/>
      <c r="R540" s="205"/>
      <c r="S540" s="205"/>
      <c r="T540" s="206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00" t="s">
        <v>159</v>
      </c>
      <c r="AU540" s="200" t="s">
        <v>87</v>
      </c>
      <c r="AV540" s="13" t="s">
        <v>87</v>
      </c>
      <c r="AW540" s="13" t="s">
        <v>33</v>
      </c>
      <c r="AX540" s="13" t="s">
        <v>78</v>
      </c>
      <c r="AY540" s="200" t="s">
        <v>148</v>
      </c>
    </row>
    <row r="541" s="14" customFormat="1">
      <c r="A541" s="14"/>
      <c r="B541" s="207"/>
      <c r="C541" s="14"/>
      <c r="D541" s="199" t="s">
        <v>159</v>
      </c>
      <c r="E541" s="208" t="s">
        <v>1</v>
      </c>
      <c r="F541" s="209" t="s">
        <v>164</v>
      </c>
      <c r="G541" s="14"/>
      <c r="H541" s="210">
        <v>1195.9000000000001</v>
      </c>
      <c r="I541" s="211"/>
      <c r="J541" s="14"/>
      <c r="K541" s="14"/>
      <c r="L541" s="207"/>
      <c r="M541" s="212"/>
      <c r="N541" s="213"/>
      <c r="O541" s="213"/>
      <c r="P541" s="213"/>
      <c r="Q541" s="213"/>
      <c r="R541" s="213"/>
      <c r="S541" s="213"/>
      <c r="T541" s="2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08" t="s">
        <v>159</v>
      </c>
      <c r="AU541" s="208" t="s">
        <v>87</v>
      </c>
      <c r="AV541" s="14" t="s">
        <v>155</v>
      </c>
      <c r="AW541" s="14" t="s">
        <v>33</v>
      </c>
      <c r="AX541" s="14" t="s">
        <v>85</v>
      </c>
      <c r="AY541" s="208" t="s">
        <v>148</v>
      </c>
    </row>
    <row r="542" s="2" customFormat="1" ht="24.15" customHeight="1">
      <c r="A542" s="38"/>
      <c r="B542" s="179"/>
      <c r="C542" s="223" t="s">
        <v>465</v>
      </c>
      <c r="D542" s="223" t="s">
        <v>288</v>
      </c>
      <c r="E542" s="224" t="s">
        <v>965</v>
      </c>
      <c r="F542" s="225" t="s">
        <v>966</v>
      </c>
      <c r="G542" s="226" t="s">
        <v>183</v>
      </c>
      <c r="H542" s="227">
        <v>1231.777</v>
      </c>
      <c r="I542" s="228"/>
      <c r="J542" s="229">
        <f>ROUND(I542*H542,2)</f>
        <v>0</v>
      </c>
      <c r="K542" s="225" t="s">
        <v>154</v>
      </c>
      <c r="L542" s="230"/>
      <c r="M542" s="231" t="s">
        <v>1</v>
      </c>
      <c r="N542" s="232" t="s">
        <v>43</v>
      </c>
      <c r="O542" s="77"/>
      <c r="P542" s="189">
        <f>O542*H542</f>
        <v>0</v>
      </c>
      <c r="Q542" s="189">
        <v>0.0129</v>
      </c>
      <c r="R542" s="189">
        <f>Q542*H542</f>
        <v>15.889923300000001</v>
      </c>
      <c r="S542" s="189">
        <v>0</v>
      </c>
      <c r="T542" s="190">
        <f>S542*H542</f>
        <v>0</v>
      </c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R542" s="191" t="s">
        <v>199</v>
      </c>
      <c r="AT542" s="191" t="s">
        <v>288</v>
      </c>
      <c r="AU542" s="191" t="s">
        <v>87</v>
      </c>
      <c r="AY542" s="19" t="s">
        <v>148</v>
      </c>
      <c r="BE542" s="192">
        <f>IF(N542="základní",J542,0)</f>
        <v>0</v>
      </c>
      <c r="BF542" s="192">
        <f>IF(N542="snížená",J542,0)</f>
        <v>0</v>
      </c>
      <c r="BG542" s="192">
        <f>IF(N542="zákl. přenesená",J542,0)</f>
        <v>0</v>
      </c>
      <c r="BH542" s="192">
        <f>IF(N542="sníž. přenesená",J542,0)</f>
        <v>0</v>
      </c>
      <c r="BI542" s="192">
        <f>IF(N542="nulová",J542,0)</f>
        <v>0</v>
      </c>
      <c r="BJ542" s="19" t="s">
        <v>85</v>
      </c>
      <c r="BK542" s="192">
        <f>ROUND(I542*H542,2)</f>
        <v>0</v>
      </c>
      <c r="BL542" s="19" t="s">
        <v>155</v>
      </c>
      <c r="BM542" s="191" t="s">
        <v>1757</v>
      </c>
    </row>
    <row r="543" s="13" customFormat="1">
      <c r="A543" s="13"/>
      <c r="B543" s="198"/>
      <c r="C543" s="13"/>
      <c r="D543" s="199" t="s">
        <v>159</v>
      </c>
      <c r="E543" s="13"/>
      <c r="F543" s="201" t="s">
        <v>1758</v>
      </c>
      <c r="G543" s="13"/>
      <c r="H543" s="202">
        <v>1231.777</v>
      </c>
      <c r="I543" s="203"/>
      <c r="J543" s="13"/>
      <c r="K543" s="13"/>
      <c r="L543" s="198"/>
      <c r="M543" s="204"/>
      <c r="N543" s="205"/>
      <c r="O543" s="205"/>
      <c r="P543" s="205"/>
      <c r="Q543" s="205"/>
      <c r="R543" s="205"/>
      <c r="S543" s="205"/>
      <c r="T543" s="206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00" t="s">
        <v>159</v>
      </c>
      <c r="AU543" s="200" t="s">
        <v>87</v>
      </c>
      <c r="AV543" s="13" t="s">
        <v>87</v>
      </c>
      <c r="AW543" s="13" t="s">
        <v>3</v>
      </c>
      <c r="AX543" s="13" t="s">
        <v>85</v>
      </c>
      <c r="AY543" s="200" t="s">
        <v>148</v>
      </c>
    </row>
    <row r="544" s="2" customFormat="1" ht="24.15" customHeight="1">
      <c r="A544" s="38"/>
      <c r="B544" s="179"/>
      <c r="C544" s="180" t="s">
        <v>469</v>
      </c>
      <c r="D544" s="180" t="s">
        <v>150</v>
      </c>
      <c r="E544" s="181" t="s">
        <v>1759</v>
      </c>
      <c r="F544" s="182" t="s">
        <v>1760</v>
      </c>
      <c r="G544" s="183" t="s">
        <v>183</v>
      </c>
      <c r="H544" s="184">
        <v>45.270000000000003</v>
      </c>
      <c r="I544" s="185"/>
      <c r="J544" s="186">
        <f>ROUND(I544*H544,2)</f>
        <v>0</v>
      </c>
      <c r="K544" s="182" t="s">
        <v>154</v>
      </c>
      <c r="L544" s="39"/>
      <c r="M544" s="187" t="s">
        <v>1</v>
      </c>
      <c r="N544" s="188" t="s">
        <v>43</v>
      </c>
      <c r="O544" s="77"/>
      <c r="P544" s="189">
        <f>O544*H544</f>
        <v>0</v>
      </c>
      <c r="Q544" s="189">
        <v>3.0000000000000001E-05</v>
      </c>
      <c r="R544" s="189">
        <f>Q544*H544</f>
        <v>0.0013581000000000001</v>
      </c>
      <c r="S544" s="189">
        <v>0</v>
      </c>
      <c r="T544" s="190">
        <f>S544*H544</f>
        <v>0</v>
      </c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R544" s="191" t="s">
        <v>155</v>
      </c>
      <c r="AT544" s="191" t="s">
        <v>150</v>
      </c>
      <c r="AU544" s="191" t="s">
        <v>87</v>
      </c>
      <c r="AY544" s="19" t="s">
        <v>148</v>
      </c>
      <c r="BE544" s="192">
        <f>IF(N544="základní",J544,0)</f>
        <v>0</v>
      </c>
      <c r="BF544" s="192">
        <f>IF(N544="snížená",J544,0)</f>
        <v>0</v>
      </c>
      <c r="BG544" s="192">
        <f>IF(N544="zákl. přenesená",J544,0)</f>
        <v>0</v>
      </c>
      <c r="BH544" s="192">
        <f>IF(N544="sníž. přenesená",J544,0)</f>
        <v>0</v>
      </c>
      <c r="BI544" s="192">
        <f>IF(N544="nulová",J544,0)</f>
        <v>0</v>
      </c>
      <c r="BJ544" s="19" t="s">
        <v>85</v>
      </c>
      <c r="BK544" s="192">
        <f>ROUND(I544*H544,2)</f>
        <v>0</v>
      </c>
      <c r="BL544" s="19" t="s">
        <v>155</v>
      </c>
      <c r="BM544" s="191" t="s">
        <v>1761</v>
      </c>
    </row>
    <row r="545" s="2" customFormat="1">
      <c r="A545" s="38"/>
      <c r="B545" s="39"/>
      <c r="C545" s="38"/>
      <c r="D545" s="193" t="s">
        <v>157</v>
      </c>
      <c r="E545" s="38"/>
      <c r="F545" s="194" t="s">
        <v>1762</v>
      </c>
      <c r="G545" s="38"/>
      <c r="H545" s="38"/>
      <c r="I545" s="195"/>
      <c r="J545" s="38"/>
      <c r="K545" s="38"/>
      <c r="L545" s="39"/>
      <c r="M545" s="196"/>
      <c r="N545" s="197"/>
      <c r="O545" s="77"/>
      <c r="P545" s="77"/>
      <c r="Q545" s="77"/>
      <c r="R545" s="77"/>
      <c r="S545" s="77"/>
      <c r="T545" s="7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T545" s="19" t="s">
        <v>157</v>
      </c>
      <c r="AU545" s="19" t="s">
        <v>87</v>
      </c>
    </row>
    <row r="546" s="13" customFormat="1">
      <c r="A546" s="13"/>
      <c r="B546" s="198"/>
      <c r="C546" s="13"/>
      <c r="D546" s="199" t="s">
        <v>159</v>
      </c>
      <c r="E546" s="200" t="s">
        <v>1</v>
      </c>
      <c r="F546" s="201" t="s">
        <v>1763</v>
      </c>
      <c r="G546" s="13"/>
      <c r="H546" s="202">
        <v>45.270000000000003</v>
      </c>
      <c r="I546" s="203"/>
      <c r="J546" s="13"/>
      <c r="K546" s="13"/>
      <c r="L546" s="198"/>
      <c r="M546" s="204"/>
      <c r="N546" s="205"/>
      <c r="O546" s="205"/>
      <c r="P546" s="205"/>
      <c r="Q546" s="205"/>
      <c r="R546" s="205"/>
      <c r="S546" s="205"/>
      <c r="T546" s="206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00" t="s">
        <v>159</v>
      </c>
      <c r="AU546" s="200" t="s">
        <v>87</v>
      </c>
      <c r="AV546" s="13" t="s">
        <v>87</v>
      </c>
      <c r="AW546" s="13" t="s">
        <v>33</v>
      </c>
      <c r="AX546" s="13" t="s">
        <v>85</v>
      </c>
      <c r="AY546" s="200" t="s">
        <v>148</v>
      </c>
    </row>
    <row r="547" s="2" customFormat="1" ht="24.15" customHeight="1">
      <c r="A547" s="38"/>
      <c r="B547" s="179"/>
      <c r="C547" s="223" t="s">
        <v>473</v>
      </c>
      <c r="D547" s="223" t="s">
        <v>288</v>
      </c>
      <c r="E547" s="224" t="s">
        <v>1764</v>
      </c>
      <c r="F547" s="225" t="s">
        <v>1765</v>
      </c>
      <c r="G547" s="226" t="s">
        <v>183</v>
      </c>
      <c r="H547" s="227">
        <v>46.628</v>
      </c>
      <c r="I547" s="228"/>
      <c r="J547" s="229">
        <f>ROUND(I547*H547,2)</f>
        <v>0</v>
      </c>
      <c r="K547" s="225" t="s">
        <v>154</v>
      </c>
      <c r="L547" s="230"/>
      <c r="M547" s="231" t="s">
        <v>1</v>
      </c>
      <c r="N547" s="232" t="s">
        <v>43</v>
      </c>
      <c r="O547" s="77"/>
      <c r="P547" s="189">
        <f>O547*H547</f>
        <v>0</v>
      </c>
      <c r="Q547" s="189">
        <v>0.039600000000000003</v>
      </c>
      <c r="R547" s="189">
        <f>Q547*H547</f>
        <v>1.8464688000000002</v>
      </c>
      <c r="S547" s="189">
        <v>0</v>
      </c>
      <c r="T547" s="190">
        <f>S547*H547</f>
        <v>0</v>
      </c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R547" s="191" t="s">
        <v>199</v>
      </c>
      <c r="AT547" s="191" t="s">
        <v>288</v>
      </c>
      <c r="AU547" s="191" t="s">
        <v>87</v>
      </c>
      <c r="AY547" s="19" t="s">
        <v>148</v>
      </c>
      <c r="BE547" s="192">
        <f>IF(N547="základní",J547,0)</f>
        <v>0</v>
      </c>
      <c r="BF547" s="192">
        <f>IF(N547="snížená",J547,0)</f>
        <v>0</v>
      </c>
      <c r="BG547" s="192">
        <f>IF(N547="zákl. přenesená",J547,0)</f>
        <v>0</v>
      </c>
      <c r="BH547" s="192">
        <f>IF(N547="sníž. přenesená",J547,0)</f>
        <v>0</v>
      </c>
      <c r="BI547" s="192">
        <f>IF(N547="nulová",J547,0)</f>
        <v>0</v>
      </c>
      <c r="BJ547" s="19" t="s">
        <v>85</v>
      </c>
      <c r="BK547" s="192">
        <f>ROUND(I547*H547,2)</f>
        <v>0</v>
      </c>
      <c r="BL547" s="19" t="s">
        <v>155</v>
      </c>
      <c r="BM547" s="191" t="s">
        <v>1766</v>
      </c>
    </row>
    <row r="548" s="13" customFormat="1">
      <c r="A548" s="13"/>
      <c r="B548" s="198"/>
      <c r="C548" s="13"/>
      <c r="D548" s="199" t="s">
        <v>159</v>
      </c>
      <c r="E548" s="13"/>
      <c r="F548" s="201" t="s">
        <v>1767</v>
      </c>
      <c r="G548" s="13"/>
      <c r="H548" s="202">
        <v>46.628</v>
      </c>
      <c r="I548" s="203"/>
      <c r="J548" s="13"/>
      <c r="K548" s="13"/>
      <c r="L548" s="198"/>
      <c r="M548" s="204"/>
      <c r="N548" s="205"/>
      <c r="O548" s="205"/>
      <c r="P548" s="205"/>
      <c r="Q548" s="205"/>
      <c r="R548" s="205"/>
      <c r="S548" s="205"/>
      <c r="T548" s="206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00" t="s">
        <v>159</v>
      </c>
      <c r="AU548" s="200" t="s">
        <v>87</v>
      </c>
      <c r="AV548" s="13" t="s">
        <v>87</v>
      </c>
      <c r="AW548" s="13" t="s">
        <v>3</v>
      </c>
      <c r="AX548" s="13" t="s">
        <v>85</v>
      </c>
      <c r="AY548" s="200" t="s">
        <v>148</v>
      </c>
    </row>
    <row r="549" s="2" customFormat="1" ht="37.8" customHeight="1">
      <c r="A549" s="38"/>
      <c r="B549" s="179"/>
      <c r="C549" s="180" t="s">
        <v>477</v>
      </c>
      <c r="D549" s="180" t="s">
        <v>150</v>
      </c>
      <c r="E549" s="181" t="s">
        <v>1768</v>
      </c>
      <c r="F549" s="182" t="s">
        <v>1769</v>
      </c>
      <c r="G549" s="183" t="s">
        <v>346</v>
      </c>
      <c r="H549" s="184">
        <v>1</v>
      </c>
      <c r="I549" s="185"/>
      <c r="J549" s="186">
        <f>ROUND(I549*H549,2)</f>
        <v>0</v>
      </c>
      <c r="K549" s="182" t="s">
        <v>154</v>
      </c>
      <c r="L549" s="39"/>
      <c r="M549" s="187" t="s">
        <v>1</v>
      </c>
      <c r="N549" s="188" t="s">
        <v>43</v>
      </c>
      <c r="O549" s="77"/>
      <c r="P549" s="189">
        <f>O549*H549</f>
        <v>0</v>
      </c>
      <c r="Q549" s="189">
        <v>0</v>
      </c>
      <c r="R549" s="189">
        <f>Q549*H549</f>
        <v>0</v>
      </c>
      <c r="S549" s="189">
        <v>0</v>
      </c>
      <c r="T549" s="190">
        <f>S549*H549</f>
        <v>0</v>
      </c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191" t="s">
        <v>155</v>
      </c>
      <c r="AT549" s="191" t="s">
        <v>150</v>
      </c>
      <c r="AU549" s="191" t="s">
        <v>87</v>
      </c>
      <c r="AY549" s="19" t="s">
        <v>148</v>
      </c>
      <c r="BE549" s="192">
        <f>IF(N549="základní",J549,0)</f>
        <v>0</v>
      </c>
      <c r="BF549" s="192">
        <f>IF(N549="snížená",J549,0)</f>
        <v>0</v>
      </c>
      <c r="BG549" s="192">
        <f>IF(N549="zákl. přenesená",J549,0)</f>
        <v>0</v>
      </c>
      <c r="BH549" s="192">
        <f>IF(N549="sníž. přenesená",J549,0)</f>
        <v>0</v>
      </c>
      <c r="BI549" s="192">
        <f>IF(N549="nulová",J549,0)</f>
        <v>0</v>
      </c>
      <c r="BJ549" s="19" t="s">
        <v>85</v>
      </c>
      <c r="BK549" s="192">
        <f>ROUND(I549*H549,2)</f>
        <v>0</v>
      </c>
      <c r="BL549" s="19" t="s">
        <v>155</v>
      </c>
      <c r="BM549" s="191" t="s">
        <v>1770</v>
      </c>
    </row>
    <row r="550" s="2" customFormat="1">
      <c r="A550" s="38"/>
      <c r="B550" s="39"/>
      <c r="C550" s="38"/>
      <c r="D550" s="193" t="s">
        <v>157</v>
      </c>
      <c r="E550" s="38"/>
      <c r="F550" s="194" t="s">
        <v>1771</v>
      </c>
      <c r="G550" s="38"/>
      <c r="H550" s="38"/>
      <c r="I550" s="195"/>
      <c r="J550" s="38"/>
      <c r="K550" s="38"/>
      <c r="L550" s="39"/>
      <c r="M550" s="196"/>
      <c r="N550" s="197"/>
      <c r="O550" s="77"/>
      <c r="P550" s="77"/>
      <c r="Q550" s="77"/>
      <c r="R550" s="77"/>
      <c r="S550" s="77"/>
      <c r="T550" s="7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9" t="s">
        <v>157</v>
      </c>
      <c r="AU550" s="19" t="s">
        <v>87</v>
      </c>
    </row>
    <row r="551" s="13" customFormat="1">
      <c r="A551" s="13"/>
      <c r="B551" s="198"/>
      <c r="C551" s="13"/>
      <c r="D551" s="199" t="s">
        <v>159</v>
      </c>
      <c r="E551" s="200" t="s">
        <v>1</v>
      </c>
      <c r="F551" s="201" t="s">
        <v>1707</v>
      </c>
      <c r="G551" s="13"/>
      <c r="H551" s="202">
        <v>1</v>
      </c>
      <c r="I551" s="203"/>
      <c r="J551" s="13"/>
      <c r="K551" s="13"/>
      <c r="L551" s="198"/>
      <c r="M551" s="204"/>
      <c r="N551" s="205"/>
      <c r="O551" s="205"/>
      <c r="P551" s="205"/>
      <c r="Q551" s="205"/>
      <c r="R551" s="205"/>
      <c r="S551" s="205"/>
      <c r="T551" s="206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00" t="s">
        <v>159</v>
      </c>
      <c r="AU551" s="200" t="s">
        <v>87</v>
      </c>
      <c r="AV551" s="13" t="s">
        <v>87</v>
      </c>
      <c r="AW551" s="13" t="s">
        <v>33</v>
      </c>
      <c r="AX551" s="13" t="s">
        <v>85</v>
      </c>
      <c r="AY551" s="200" t="s">
        <v>148</v>
      </c>
    </row>
    <row r="552" s="2" customFormat="1" ht="24.15" customHeight="1">
      <c r="A552" s="38"/>
      <c r="B552" s="179"/>
      <c r="C552" s="223" t="s">
        <v>481</v>
      </c>
      <c r="D552" s="223" t="s">
        <v>288</v>
      </c>
      <c r="E552" s="224" t="s">
        <v>1772</v>
      </c>
      <c r="F552" s="225" t="s">
        <v>1773</v>
      </c>
      <c r="G552" s="226" t="s">
        <v>346</v>
      </c>
      <c r="H552" s="227">
        <v>1</v>
      </c>
      <c r="I552" s="228"/>
      <c r="J552" s="229">
        <f>ROUND(I552*H552,2)</f>
        <v>0</v>
      </c>
      <c r="K552" s="225" t="s">
        <v>154</v>
      </c>
      <c r="L552" s="230"/>
      <c r="M552" s="231" t="s">
        <v>1</v>
      </c>
      <c r="N552" s="232" t="s">
        <v>43</v>
      </c>
      <c r="O552" s="77"/>
      <c r="P552" s="189">
        <f>O552*H552</f>
        <v>0</v>
      </c>
      <c r="Q552" s="189">
        <v>0.00080000000000000004</v>
      </c>
      <c r="R552" s="189">
        <f>Q552*H552</f>
        <v>0.00080000000000000004</v>
      </c>
      <c r="S552" s="189">
        <v>0</v>
      </c>
      <c r="T552" s="190">
        <f>S552*H552</f>
        <v>0</v>
      </c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191" t="s">
        <v>199</v>
      </c>
      <c r="AT552" s="191" t="s">
        <v>288</v>
      </c>
      <c r="AU552" s="191" t="s">
        <v>87</v>
      </c>
      <c r="AY552" s="19" t="s">
        <v>148</v>
      </c>
      <c r="BE552" s="192">
        <f>IF(N552="základní",J552,0)</f>
        <v>0</v>
      </c>
      <c r="BF552" s="192">
        <f>IF(N552="snížená",J552,0)</f>
        <v>0</v>
      </c>
      <c r="BG552" s="192">
        <f>IF(N552="zákl. přenesená",J552,0)</f>
        <v>0</v>
      </c>
      <c r="BH552" s="192">
        <f>IF(N552="sníž. přenesená",J552,0)</f>
        <v>0</v>
      </c>
      <c r="BI552" s="192">
        <f>IF(N552="nulová",J552,0)</f>
        <v>0</v>
      </c>
      <c r="BJ552" s="19" t="s">
        <v>85</v>
      </c>
      <c r="BK552" s="192">
        <f>ROUND(I552*H552,2)</f>
        <v>0</v>
      </c>
      <c r="BL552" s="19" t="s">
        <v>155</v>
      </c>
      <c r="BM552" s="191" t="s">
        <v>1774</v>
      </c>
    </row>
    <row r="553" s="2" customFormat="1" ht="37.8" customHeight="1">
      <c r="A553" s="38"/>
      <c r="B553" s="179"/>
      <c r="C553" s="180" t="s">
        <v>487</v>
      </c>
      <c r="D553" s="180" t="s">
        <v>150</v>
      </c>
      <c r="E553" s="181" t="s">
        <v>969</v>
      </c>
      <c r="F553" s="182" t="s">
        <v>970</v>
      </c>
      <c r="G553" s="183" t="s">
        <v>346</v>
      </c>
      <c r="H553" s="184">
        <v>88</v>
      </c>
      <c r="I553" s="185"/>
      <c r="J553" s="186">
        <f>ROUND(I553*H553,2)</f>
        <v>0</v>
      </c>
      <c r="K553" s="182" t="s">
        <v>154</v>
      </c>
      <c r="L553" s="39"/>
      <c r="M553" s="187" t="s">
        <v>1</v>
      </c>
      <c r="N553" s="188" t="s">
        <v>43</v>
      </c>
      <c r="O553" s="77"/>
      <c r="P553" s="189">
        <f>O553*H553</f>
        <v>0</v>
      </c>
      <c r="Q553" s="189">
        <v>0</v>
      </c>
      <c r="R553" s="189">
        <f>Q553*H553</f>
        <v>0</v>
      </c>
      <c r="S553" s="189">
        <v>0</v>
      </c>
      <c r="T553" s="190">
        <f>S553*H553</f>
        <v>0</v>
      </c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R553" s="191" t="s">
        <v>155</v>
      </c>
      <c r="AT553" s="191" t="s">
        <v>150</v>
      </c>
      <c r="AU553" s="191" t="s">
        <v>87</v>
      </c>
      <c r="AY553" s="19" t="s">
        <v>148</v>
      </c>
      <c r="BE553" s="192">
        <f>IF(N553="základní",J553,0)</f>
        <v>0</v>
      </c>
      <c r="BF553" s="192">
        <f>IF(N553="snížená",J553,0)</f>
        <v>0</v>
      </c>
      <c r="BG553" s="192">
        <f>IF(N553="zákl. přenesená",J553,0)</f>
        <v>0</v>
      </c>
      <c r="BH553" s="192">
        <f>IF(N553="sníž. přenesená",J553,0)</f>
        <v>0</v>
      </c>
      <c r="BI553" s="192">
        <f>IF(N553="nulová",J553,0)</f>
        <v>0</v>
      </c>
      <c r="BJ553" s="19" t="s">
        <v>85</v>
      </c>
      <c r="BK553" s="192">
        <f>ROUND(I553*H553,2)</f>
        <v>0</v>
      </c>
      <c r="BL553" s="19" t="s">
        <v>155</v>
      </c>
      <c r="BM553" s="191" t="s">
        <v>1775</v>
      </c>
    </row>
    <row r="554" s="2" customFormat="1">
      <c r="A554" s="38"/>
      <c r="B554" s="39"/>
      <c r="C554" s="38"/>
      <c r="D554" s="193" t="s">
        <v>157</v>
      </c>
      <c r="E554" s="38"/>
      <c r="F554" s="194" t="s">
        <v>972</v>
      </c>
      <c r="G554" s="38"/>
      <c r="H554" s="38"/>
      <c r="I554" s="195"/>
      <c r="J554" s="38"/>
      <c r="K554" s="38"/>
      <c r="L554" s="39"/>
      <c r="M554" s="196"/>
      <c r="N554" s="197"/>
      <c r="O554" s="77"/>
      <c r="P554" s="77"/>
      <c r="Q554" s="77"/>
      <c r="R554" s="77"/>
      <c r="S554" s="77"/>
      <c r="T554" s="7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9" t="s">
        <v>157</v>
      </c>
      <c r="AU554" s="19" t="s">
        <v>87</v>
      </c>
    </row>
    <row r="555" s="13" customFormat="1">
      <c r="A555" s="13"/>
      <c r="B555" s="198"/>
      <c r="C555" s="13"/>
      <c r="D555" s="199" t="s">
        <v>159</v>
      </c>
      <c r="E555" s="200" t="s">
        <v>1</v>
      </c>
      <c r="F555" s="201" t="s">
        <v>1776</v>
      </c>
      <c r="G555" s="13"/>
      <c r="H555" s="202">
        <v>42</v>
      </c>
      <c r="I555" s="203"/>
      <c r="J555" s="13"/>
      <c r="K555" s="13"/>
      <c r="L555" s="198"/>
      <c r="M555" s="204"/>
      <c r="N555" s="205"/>
      <c r="O555" s="205"/>
      <c r="P555" s="205"/>
      <c r="Q555" s="205"/>
      <c r="R555" s="205"/>
      <c r="S555" s="205"/>
      <c r="T555" s="206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00" t="s">
        <v>159</v>
      </c>
      <c r="AU555" s="200" t="s">
        <v>87</v>
      </c>
      <c r="AV555" s="13" t="s">
        <v>87</v>
      </c>
      <c r="AW555" s="13" t="s">
        <v>33</v>
      </c>
      <c r="AX555" s="13" t="s">
        <v>78</v>
      </c>
      <c r="AY555" s="200" t="s">
        <v>148</v>
      </c>
    </row>
    <row r="556" s="13" customFormat="1">
      <c r="A556" s="13"/>
      <c r="B556" s="198"/>
      <c r="C556" s="13"/>
      <c r="D556" s="199" t="s">
        <v>159</v>
      </c>
      <c r="E556" s="200" t="s">
        <v>1</v>
      </c>
      <c r="F556" s="201" t="s">
        <v>1777</v>
      </c>
      <c r="G556" s="13"/>
      <c r="H556" s="202">
        <v>16</v>
      </c>
      <c r="I556" s="203"/>
      <c r="J556" s="13"/>
      <c r="K556" s="13"/>
      <c r="L556" s="198"/>
      <c r="M556" s="204"/>
      <c r="N556" s="205"/>
      <c r="O556" s="205"/>
      <c r="P556" s="205"/>
      <c r="Q556" s="205"/>
      <c r="R556" s="205"/>
      <c r="S556" s="205"/>
      <c r="T556" s="206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00" t="s">
        <v>159</v>
      </c>
      <c r="AU556" s="200" t="s">
        <v>87</v>
      </c>
      <c r="AV556" s="13" t="s">
        <v>87</v>
      </c>
      <c r="AW556" s="13" t="s">
        <v>33</v>
      </c>
      <c r="AX556" s="13" t="s">
        <v>78</v>
      </c>
      <c r="AY556" s="200" t="s">
        <v>148</v>
      </c>
    </row>
    <row r="557" s="13" customFormat="1">
      <c r="A557" s="13"/>
      <c r="B557" s="198"/>
      <c r="C557" s="13"/>
      <c r="D557" s="199" t="s">
        <v>159</v>
      </c>
      <c r="E557" s="200" t="s">
        <v>1</v>
      </c>
      <c r="F557" s="201" t="s">
        <v>1778</v>
      </c>
      <c r="G557" s="13"/>
      <c r="H557" s="202">
        <v>6</v>
      </c>
      <c r="I557" s="203"/>
      <c r="J557" s="13"/>
      <c r="K557" s="13"/>
      <c r="L557" s="198"/>
      <c r="M557" s="204"/>
      <c r="N557" s="205"/>
      <c r="O557" s="205"/>
      <c r="P557" s="205"/>
      <c r="Q557" s="205"/>
      <c r="R557" s="205"/>
      <c r="S557" s="205"/>
      <c r="T557" s="206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00" t="s">
        <v>159</v>
      </c>
      <c r="AU557" s="200" t="s">
        <v>87</v>
      </c>
      <c r="AV557" s="13" t="s">
        <v>87</v>
      </c>
      <c r="AW557" s="13" t="s">
        <v>33</v>
      </c>
      <c r="AX557" s="13" t="s">
        <v>78</v>
      </c>
      <c r="AY557" s="200" t="s">
        <v>148</v>
      </c>
    </row>
    <row r="558" s="13" customFormat="1">
      <c r="A558" s="13"/>
      <c r="B558" s="198"/>
      <c r="C558" s="13"/>
      <c r="D558" s="199" t="s">
        <v>159</v>
      </c>
      <c r="E558" s="200" t="s">
        <v>1</v>
      </c>
      <c r="F558" s="201" t="s">
        <v>1779</v>
      </c>
      <c r="G558" s="13"/>
      <c r="H558" s="202">
        <v>4</v>
      </c>
      <c r="I558" s="203"/>
      <c r="J558" s="13"/>
      <c r="K558" s="13"/>
      <c r="L558" s="198"/>
      <c r="M558" s="204"/>
      <c r="N558" s="205"/>
      <c r="O558" s="205"/>
      <c r="P558" s="205"/>
      <c r="Q558" s="205"/>
      <c r="R558" s="205"/>
      <c r="S558" s="205"/>
      <c r="T558" s="206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00" t="s">
        <v>159</v>
      </c>
      <c r="AU558" s="200" t="s">
        <v>87</v>
      </c>
      <c r="AV558" s="13" t="s">
        <v>87</v>
      </c>
      <c r="AW558" s="13" t="s">
        <v>33</v>
      </c>
      <c r="AX558" s="13" t="s">
        <v>78</v>
      </c>
      <c r="AY558" s="200" t="s">
        <v>148</v>
      </c>
    </row>
    <row r="559" s="13" customFormat="1">
      <c r="A559" s="13"/>
      <c r="B559" s="198"/>
      <c r="C559" s="13"/>
      <c r="D559" s="199" t="s">
        <v>159</v>
      </c>
      <c r="E559" s="200" t="s">
        <v>1</v>
      </c>
      <c r="F559" s="201" t="s">
        <v>1780</v>
      </c>
      <c r="G559" s="13"/>
      <c r="H559" s="202">
        <v>6</v>
      </c>
      <c r="I559" s="203"/>
      <c r="J559" s="13"/>
      <c r="K559" s="13"/>
      <c r="L559" s="198"/>
      <c r="M559" s="204"/>
      <c r="N559" s="205"/>
      <c r="O559" s="205"/>
      <c r="P559" s="205"/>
      <c r="Q559" s="205"/>
      <c r="R559" s="205"/>
      <c r="S559" s="205"/>
      <c r="T559" s="206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00" t="s">
        <v>159</v>
      </c>
      <c r="AU559" s="200" t="s">
        <v>87</v>
      </c>
      <c r="AV559" s="13" t="s">
        <v>87</v>
      </c>
      <c r="AW559" s="13" t="s">
        <v>33</v>
      </c>
      <c r="AX559" s="13" t="s">
        <v>78</v>
      </c>
      <c r="AY559" s="200" t="s">
        <v>148</v>
      </c>
    </row>
    <row r="560" s="13" customFormat="1">
      <c r="A560" s="13"/>
      <c r="B560" s="198"/>
      <c r="C560" s="13"/>
      <c r="D560" s="199" t="s">
        <v>159</v>
      </c>
      <c r="E560" s="200" t="s">
        <v>1</v>
      </c>
      <c r="F560" s="201" t="s">
        <v>1781</v>
      </c>
      <c r="G560" s="13"/>
      <c r="H560" s="202">
        <v>8</v>
      </c>
      <c r="I560" s="203"/>
      <c r="J560" s="13"/>
      <c r="K560" s="13"/>
      <c r="L560" s="198"/>
      <c r="M560" s="204"/>
      <c r="N560" s="205"/>
      <c r="O560" s="205"/>
      <c r="P560" s="205"/>
      <c r="Q560" s="205"/>
      <c r="R560" s="205"/>
      <c r="S560" s="205"/>
      <c r="T560" s="206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00" t="s">
        <v>159</v>
      </c>
      <c r="AU560" s="200" t="s">
        <v>87</v>
      </c>
      <c r="AV560" s="13" t="s">
        <v>87</v>
      </c>
      <c r="AW560" s="13" t="s">
        <v>33</v>
      </c>
      <c r="AX560" s="13" t="s">
        <v>78</v>
      </c>
      <c r="AY560" s="200" t="s">
        <v>148</v>
      </c>
    </row>
    <row r="561" s="13" customFormat="1">
      <c r="A561" s="13"/>
      <c r="B561" s="198"/>
      <c r="C561" s="13"/>
      <c r="D561" s="199" t="s">
        <v>159</v>
      </c>
      <c r="E561" s="200" t="s">
        <v>1</v>
      </c>
      <c r="F561" s="201" t="s">
        <v>1782</v>
      </c>
      <c r="G561" s="13"/>
      <c r="H561" s="202">
        <v>4</v>
      </c>
      <c r="I561" s="203"/>
      <c r="J561" s="13"/>
      <c r="K561" s="13"/>
      <c r="L561" s="198"/>
      <c r="M561" s="204"/>
      <c r="N561" s="205"/>
      <c r="O561" s="205"/>
      <c r="P561" s="205"/>
      <c r="Q561" s="205"/>
      <c r="R561" s="205"/>
      <c r="S561" s="205"/>
      <c r="T561" s="206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00" t="s">
        <v>159</v>
      </c>
      <c r="AU561" s="200" t="s">
        <v>87</v>
      </c>
      <c r="AV561" s="13" t="s">
        <v>87</v>
      </c>
      <c r="AW561" s="13" t="s">
        <v>33</v>
      </c>
      <c r="AX561" s="13" t="s">
        <v>78</v>
      </c>
      <c r="AY561" s="200" t="s">
        <v>148</v>
      </c>
    </row>
    <row r="562" s="13" customFormat="1">
      <c r="A562" s="13"/>
      <c r="B562" s="198"/>
      <c r="C562" s="13"/>
      <c r="D562" s="199" t="s">
        <v>159</v>
      </c>
      <c r="E562" s="200" t="s">
        <v>1</v>
      </c>
      <c r="F562" s="201" t="s">
        <v>1783</v>
      </c>
      <c r="G562" s="13"/>
      <c r="H562" s="202">
        <v>2</v>
      </c>
      <c r="I562" s="203"/>
      <c r="J562" s="13"/>
      <c r="K562" s="13"/>
      <c r="L562" s="198"/>
      <c r="M562" s="204"/>
      <c r="N562" s="205"/>
      <c r="O562" s="205"/>
      <c r="P562" s="205"/>
      <c r="Q562" s="205"/>
      <c r="R562" s="205"/>
      <c r="S562" s="205"/>
      <c r="T562" s="206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00" t="s">
        <v>159</v>
      </c>
      <c r="AU562" s="200" t="s">
        <v>87</v>
      </c>
      <c r="AV562" s="13" t="s">
        <v>87</v>
      </c>
      <c r="AW562" s="13" t="s">
        <v>33</v>
      </c>
      <c r="AX562" s="13" t="s">
        <v>78</v>
      </c>
      <c r="AY562" s="200" t="s">
        <v>148</v>
      </c>
    </row>
    <row r="563" s="14" customFormat="1">
      <c r="A563" s="14"/>
      <c r="B563" s="207"/>
      <c r="C563" s="14"/>
      <c r="D563" s="199" t="s">
        <v>159</v>
      </c>
      <c r="E563" s="208" t="s">
        <v>1</v>
      </c>
      <c r="F563" s="209" t="s">
        <v>164</v>
      </c>
      <c r="G563" s="14"/>
      <c r="H563" s="210">
        <v>88</v>
      </c>
      <c r="I563" s="211"/>
      <c r="J563" s="14"/>
      <c r="K563" s="14"/>
      <c r="L563" s="207"/>
      <c r="M563" s="212"/>
      <c r="N563" s="213"/>
      <c r="O563" s="213"/>
      <c r="P563" s="213"/>
      <c r="Q563" s="213"/>
      <c r="R563" s="213"/>
      <c r="S563" s="213"/>
      <c r="T563" s="2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08" t="s">
        <v>159</v>
      </c>
      <c r="AU563" s="208" t="s">
        <v>87</v>
      </c>
      <c r="AV563" s="14" t="s">
        <v>155</v>
      </c>
      <c r="AW563" s="14" t="s">
        <v>33</v>
      </c>
      <c r="AX563" s="14" t="s">
        <v>85</v>
      </c>
      <c r="AY563" s="208" t="s">
        <v>148</v>
      </c>
    </row>
    <row r="564" s="2" customFormat="1" ht="24.15" customHeight="1">
      <c r="A564" s="38"/>
      <c r="B564" s="179"/>
      <c r="C564" s="223" t="s">
        <v>492</v>
      </c>
      <c r="D564" s="223" t="s">
        <v>288</v>
      </c>
      <c r="E564" s="224" t="s">
        <v>973</v>
      </c>
      <c r="F564" s="225" t="s">
        <v>974</v>
      </c>
      <c r="G564" s="226" t="s">
        <v>346</v>
      </c>
      <c r="H564" s="227">
        <v>88</v>
      </c>
      <c r="I564" s="228"/>
      <c r="J564" s="229">
        <f>ROUND(I564*H564,2)</f>
        <v>0</v>
      </c>
      <c r="K564" s="225" t="s">
        <v>154</v>
      </c>
      <c r="L564" s="230"/>
      <c r="M564" s="231" t="s">
        <v>1</v>
      </c>
      <c r="N564" s="232" t="s">
        <v>43</v>
      </c>
      <c r="O564" s="77"/>
      <c r="P564" s="189">
        <f>O564*H564</f>
        <v>0</v>
      </c>
      <c r="Q564" s="189">
        <v>0.0019</v>
      </c>
      <c r="R564" s="189">
        <f>Q564*H564</f>
        <v>0.16719999999999999</v>
      </c>
      <c r="S564" s="189">
        <v>0</v>
      </c>
      <c r="T564" s="190">
        <f>S564*H564</f>
        <v>0</v>
      </c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R564" s="191" t="s">
        <v>199</v>
      </c>
      <c r="AT564" s="191" t="s">
        <v>288</v>
      </c>
      <c r="AU564" s="191" t="s">
        <v>87</v>
      </c>
      <c r="AY564" s="19" t="s">
        <v>148</v>
      </c>
      <c r="BE564" s="192">
        <f>IF(N564="základní",J564,0)</f>
        <v>0</v>
      </c>
      <c r="BF564" s="192">
        <f>IF(N564="snížená",J564,0)</f>
        <v>0</v>
      </c>
      <c r="BG564" s="192">
        <f>IF(N564="zákl. přenesená",J564,0)</f>
        <v>0</v>
      </c>
      <c r="BH564" s="192">
        <f>IF(N564="sníž. přenesená",J564,0)</f>
        <v>0</v>
      </c>
      <c r="BI564" s="192">
        <f>IF(N564="nulová",J564,0)</f>
        <v>0</v>
      </c>
      <c r="BJ564" s="19" t="s">
        <v>85</v>
      </c>
      <c r="BK564" s="192">
        <f>ROUND(I564*H564,2)</f>
        <v>0</v>
      </c>
      <c r="BL564" s="19" t="s">
        <v>155</v>
      </c>
      <c r="BM564" s="191" t="s">
        <v>1784</v>
      </c>
    </row>
    <row r="565" s="2" customFormat="1" ht="37.8" customHeight="1">
      <c r="A565" s="38"/>
      <c r="B565" s="179"/>
      <c r="C565" s="180" t="s">
        <v>496</v>
      </c>
      <c r="D565" s="180" t="s">
        <v>150</v>
      </c>
      <c r="E565" s="181" t="s">
        <v>1785</v>
      </c>
      <c r="F565" s="182" t="s">
        <v>1786</v>
      </c>
      <c r="G565" s="183" t="s">
        <v>346</v>
      </c>
      <c r="H565" s="184">
        <v>2</v>
      </c>
      <c r="I565" s="185"/>
      <c r="J565" s="186">
        <f>ROUND(I565*H565,2)</f>
        <v>0</v>
      </c>
      <c r="K565" s="182" t="s">
        <v>154</v>
      </c>
      <c r="L565" s="39"/>
      <c r="M565" s="187" t="s">
        <v>1</v>
      </c>
      <c r="N565" s="188" t="s">
        <v>43</v>
      </c>
      <c r="O565" s="77"/>
      <c r="P565" s="189">
        <f>O565*H565</f>
        <v>0</v>
      </c>
      <c r="Q565" s="189">
        <v>1.0000000000000001E-05</v>
      </c>
      <c r="R565" s="189">
        <f>Q565*H565</f>
        <v>2.0000000000000002E-05</v>
      </c>
      <c r="S565" s="189">
        <v>0</v>
      </c>
      <c r="T565" s="190">
        <f>S565*H565</f>
        <v>0</v>
      </c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R565" s="191" t="s">
        <v>155</v>
      </c>
      <c r="AT565" s="191" t="s">
        <v>150</v>
      </c>
      <c r="AU565" s="191" t="s">
        <v>87</v>
      </c>
      <c r="AY565" s="19" t="s">
        <v>148</v>
      </c>
      <c r="BE565" s="192">
        <f>IF(N565="základní",J565,0)</f>
        <v>0</v>
      </c>
      <c r="BF565" s="192">
        <f>IF(N565="snížená",J565,0)</f>
        <v>0</v>
      </c>
      <c r="BG565" s="192">
        <f>IF(N565="zákl. přenesená",J565,0)</f>
        <v>0</v>
      </c>
      <c r="BH565" s="192">
        <f>IF(N565="sníž. přenesená",J565,0)</f>
        <v>0</v>
      </c>
      <c r="BI565" s="192">
        <f>IF(N565="nulová",J565,0)</f>
        <v>0</v>
      </c>
      <c r="BJ565" s="19" t="s">
        <v>85</v>
      </c>
      <c r="BK565" s="192">
        <f>ROUND(I565*H565,2)</f>
        <v>0</v>
      </c>
      <c r="BL565" s="19" t="s">
        <v>155</v>
      </c>
      <c r="BM565" s="191" t="s">
        <v>1787</v>
      </c>
    </row>
    <row r="566" s="2" customFormat="1">
      <c r="A566" s="38"/>
      <c r="B566" s="39"/>
      <c r="C566" s="38"/>
      <c r="D566" s="193" t="s">
        <v>157</v>
      </c>
      <c r="E566" s="38"/>
      <c r="F566" s="194" t="s">
        <v>1788</v>
      </c>
      <c r="G566" s="38"/>
      <c r="H566" s="38"/>
      <c r="I566" s="195"/>
      <c r="J566" s="38"/>
      <c r="K566" s="38"/>
      <c r="L566" s="39"/>
      <c r="M566" s="196"/>
      <c r="N566" s="197"/>
      <c r="O566" s="77"/>
      <c r="P566" s="77"/>
      <c r="Q566" s="77"/>
      <c r="R566" s="77"/>
      <c r="S566" s="77"/>
      <c r="T566" s="7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T566" s="19" t="s">
        <v>157</v>
      </c>
      <c r="AU566" s="19" t="s">
        <v>87</v>
      </c>
    </row>
    <row r="567" s="13" customFormat="1">
      <c r="A567" s="13"/>
      <c r="B567" s="198"/>
      <c r="C567" s="13"/>
      <c r="D567" s="199" t="s">
        <v>159</v>
      </c>
      <c r="E567" s="200" t="s">
        <v>1</v>
      </c>
      <c r="F567" s="201" t="s">
        <v>1789</v>
      </c>
      <c r="G567" s="13"/>
      <c r="H567" s="202">
        <v>2</v>
      </c>
      <c r="I567" s="203"/>
      <c r="J567" s="13"/>
      <c r="K567" s="13"/>
      <c r="L567" s="198"/>
      <c r="M567" s="204"/>
      <c r="N567" s="205"/>
      <c r="O567" s="205"/>
      <c r="P567" s="205"/>
      <c r="Q567" s="205"/>
      <c r="R567" s="205"/>
      <c r="S567" s="205"/>
      <c r="T567" s="206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00" t="s">
        <v>159</v>
      </c>
      <c r="AU567" s="200" t="s">
        <v>87</v>
      </c>
      <c r="AV567" s="13" t="s">
        <v>87</v>
      </c>
      <c r="AW567" s="13" t="s">
        <v>33</v>
      </c>
      <c r="AX567" s="13" t="s">
        <v>85</v>
      </c>
      <c r="AY567" s="200" t="s">
        <v>148</v>
      </c>
    </row>
    <row r="568" s="2" customFormat="1" ht="24.15" customHeight="1">
      <c r="A568" s="38"/>
      <c r="B568" s="179"/>
      <c r="C568" s="223" t="s">
        <v>501</v>
      </c>
      <c r="D568" s="223" t="s">
        <v>288</v>
      </c>
      <c r="E568" s="224" t="s">
        <v>1790</v>
      </c>
      <c r="F568" s="225" t="s">
        <v>1791</v>
      </c>
      <c r="G568" s="226" t="s">
        <v>346</v>
      </c>
      <c r="H568" s="227">
        <v>2</v>
      </c>
      <c r="I568" s="228"/>
      <c r="J568" s="229">
        <f>ROUND(I568*H568,2)</f>
        <v>0</v>
      </c>
      <c r="K568" s="225" t="s">
        <v>154</v>
      </c>
      <c r="L568" s="230"/>
      <c r="M568" s="231" t="s">
        <v>1</v>
      </c>
      <c r="N568" s="232" t="s">
        <v>43</v>
      </c>
      <c r="O568" s="77"/>
      <c r="P568" s="189">
        <f>O568*H568</f>
        <v>0</v>
      </c>
      <c r="Q568" s="189">
        <v>0.0074999999999999997</v>
      </c>
      <c r="R568" s="189">
        <f>Q568*H568</f>
        <v>0.014999999999999999</v>
      </c>
      <c r="S568" s="189">
        <v>0</v>
      </c>
      <c r="T568" s="190">
        <f>S568*H568</f>
        <v>0</v>
      </c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R568" s="191" t="s">
        <v>199</v>
      </c>
      <c r="AT568" s="191" t="s">
        <v>288</v>
      </c>
      <c r="AU568" s="191" t="s">
        <v>87</v>
      </c>
      <c r="AY568" s="19" t="s">
        <v>148</v>
      </c>
      <c r="BE568" s="192">
        <f>IF(N568="základní",J568,0)</f>
        <v>0</v>
      </c>
      <c r="BF568" s="192">
        <f>IF(N568="snížená",J568,0)</f>
        <v>0</v>
      </c>
      <c r="BG568" s="192">
        <f>IF(N568="zákl. přenesená",J568,0)</f>
        <v>0</v>
      </c>
      <c r="BH568" s="192">
        <f>IF(N568="sníž. přenesená",J568,0)</f>
        <v>0</v>
      </c>
      <c r="BI568" s="192">
        <f>IF(N568="nulová",J568,0)</f>
        <v>0</v>
      </c>
      <c r="BJ568" s="19" t="s">
        <v>85</v>
      </c>
      <c r="BK568" s="192">
        <f>ROUND(I568*H568,2)</f>
        <v>0</v>
      </c>
      <c r="BL568" s="19" t="s">
        <v>155</v>
      </c>
      <c r="BM568" s="191" t="s">
        <v>1792</v>
      </c>
    </row>
    <row r="569" s="2" customFormat="1" ht="21.75" customHeight="1">
      <c r="A569" s="38"/>
      <c r="B569" s="179"/>
      <c r="C569" s="180" t="s">
        <v>506</v>
      </c>
      <c r="D569" s="180" t="s">
        <v>150</v>
      </c>
      <c r="E569" s="181" t="s">
        <v>660</v>
      </c>
      <c r="F569" s="182" t="s">
        <v>661</v>
      </c>
      <c r="G569" s="183" t="s">
        <v>183</v>
      </c>
      <c r="H569" s="184">
        <v>6.2300000000000004</v>
      </c>
      <c r="I569" s="185"/>
      <c r="J569" s="186">
        <f>ROUND(I569*H569,2)</f>
        <v>0</v>
      </c>
      <c r="K569" s="182" t="s">
        <v>154</v>
      </c>
      <c r="L569" s="39"/>
      <c r="M569" s="187" t="s">
        <v>1</v>
      </c>
      <c r="N569" s="188" t="s">
        <v>43</v>
      </c>
      <c r="O569" s="77"/>
      <c r="P569" s="189">
        <f>O569*H569</f>
        <v>0</v>
      </c>
      <c r="Q569" s="189">
        <v>0</v>
      </c>
      <c r="R569" s="189">
        <f>Q569*H569</f>
        <v>0</v>
      </c>
      <c r="S569" s="189">
        <v>0</v>
      </c>
      <c r="T569" s="190">
        <f>S569*H569</f>
        <v>0</v>
      </c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R569" s="191" t="s">
        <v>155</v>
      </c>
      <c r="AT569" s="191" t="s">
        <v>150</v>
      </c>
      <c r="AU569" s="191" t="s">
        <v>87</v>
      </c>
      <c r="AY569" s="19" t="s">
        <v>148</v>
      </c>
      <c r="BE569" s="192">
        <f>IF(N569="základní",J569,0)</f>
        <v>0</v>
      </c>
      <c r="BF569" s="192">
        <f>IF(N569="snížená",J569,0)</f>
        <v>0</v>
      </c>
      <c r="BG569" s="192">
        <f>IF(N569="zákl. přenesená",J569,0)</f>
        <v>0</v>
      </c>
      <c r="BH569" s="192">
        <f>IF(N569="sníž. přenesená",J569,0)</f>
        <v>0</v>
      </c>
      <c r="BI569" s="192">
        <f>IF(N569="nulová",J569,0)</f>
        <v>0</v>
      </c>
      <c r="BJ569" s="19" t="s">
        <v>85</v>
      </c>
      <c r="BK569" s="192">
        <f>ROUND(I569*H569,2)</f>
        <v>0</v>
      </c>
      <c r="BL569" s="19" t="s">
        <v>155</v>
      </c>
      <c r="BM569" s="191" t="s">
        <v>1793</v>
      </c>
    </row>
    <row r="570" s="2" customFormat="1">
      <c r="A570" s="38"/>
      <c r="B570" s="39"/>
      <c r="C570" s="38"/>
      <c r="D570" s="193" t="s">
        <v>157</v>
      </c>
      <c r="E570" s="38"/>
      <c r="F570" s="194" t="s">
        <v>663</v>
      </c>
      <c r="G570" s="38"/>
      <c r="H570" s="38"/>
      <c r="I570" s="195"/>
      <c r="J570" s="38"/>
      <c r="K570" s="38"/>
      <c r="L570" s="39"/>
      <c r="M570" s="196"/>
      <c r="N570" s="197"/>
      <c r="O570" s="77"/>
      <c r="P570" s="77"/>
      <c r="Q570" s="77"/>
      <c r="R570" s="77"/>
      <c r="S570" s="77"/>
      <c r="T570" s="7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T570" s="19" t="s">
        <v>157</v>
      </c>
      <c r="AU570" s="19" t="s">
        <v>87</v>
      </c>
    </row>
    <row r="571" s="2" customFormat="1" ht="24.15" customHeight="1">
      <c r="A571" s="38"/>
      <c r="B571" s="179"/>
      <c r="C571" s="180" t="s">
        <v>510</v>
      </c>
      <c r="D571" s="180" t="s">
        <v>150</v>
      </c>
      <c r="E571" s="181" t="s">
        <v>976</v>
      </c>
      <c r="F571" s="182" t="s">
        <v>977</v>
      </c>
      <c r="G571" s="183" t="s">
        <v>346</v>
      </c>
      <c r="H571" s="184">
        <v>12</v>
      </c>
      <c r="I571" s="185"/>
      <c r="J571" s="186">
        <f>ROUND(I571*H571,2)</f>
        <v>0</v>
      </c>
      <c r="K571" s="182" t="s">
        <v>154</v>
      </c>
      <c r="L571" s="39"/>
      <c r="M571" s="187" t="s">
        <v>1</v>
      </c>
      <c r="N571" s="188" t="s">
        <v>43</v>
      </c>
      <c r="O571" s="77"/>
      <c r="P571" s="189">
        <f>O571*H571</f>
        <v>0</v>
      </c>
      <c r="Q571" s="189">
        <v>0.45937</v>
      </c>
      <c r="R571" s="189">
        <f>Q571*H571</f>
        <v>5.5124399999999998</v>
      </c>
      <c r="S571" s="189">
        <v>0</v>
      </c>
      <c r="T571" s="190">
        <f>S571*H571</f>
        <v>0</v>
      </c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R571" s="191" t="s">
        <v>155</v>
      </c>
      <c r="AT571" s="191" t="s">
        <v>150</v>
      </c>
      <c r="AU571" s="191" t="s">
        <v>87</v>
      </c>
      <c r="AY571" s="19" t="s">
        <v>148</v>
      </c>
      <c r="BE571" s="192">
        <f>IF(N571="základní",J571,0)</f>
        <v>0</v>
      </c>
      <c r="BF571" s="192">
        <f>IF(N571="snížená",J571,0)</f>
        <v>0</v>
      </c>
      <c r="BG571" s="192">
        <f>IF(N571="zákl. přenesená",J571,0)</f>
        <v>0</v>
      </c>
      <c r="BH571" s="192">
        <f>IF(N571="sníž. přenesená",J571,0)</f>
        <v>0</v>
      </c>
      <c r="BI571" s="192">
        <f>IF(N571="nulová",J571,0)</f>
        <v>0</v>
      </c>
      <c r="BJ571" s="19" t="s">
        <v>85</v>
      </c>
      <c r="BK571" s="192">
        <f>ROUND(I571*H571,2)</f>
        <v>0</v>
      </c>
      <c r="BL571" s="19" t="s">
        <v>155</v>
      </c>
      <c r="BM571" s="191" t="s">
        <v>1794</v>
      </c>
    </row>
    <row r="572" s="2" customFormat="1">
      <c r="A572" s="38"/>
      <c r="B572" s="39"/>
      <c r="C572" s="38"/>
      <c r="D572" s="193" t="s">
        <v>157</v>
      </c>
      <c r="E572" s="38"/>
      <c r="F572" s="194" t="s">
        <v>979</v>
      </c>
      <c r="G572" s="38"/>
      <c r="H572" s="38"/>
      <c r="I572" s="195"/>
      <c r="J572" s="38"/>
      <c r="K572" s="38"/>
      <c r="L572" s="39"/>
      <c r="M572" s="196"/>
      <c r="N572" s="197"/>
      <c r="O572" s="77"/>
      <c r="P572" s="77"/>
      <c r="Q572" s="77"/>
      <c r="R572" s="77"/>
      <c r="S572" s="77"/>
      <c r="T572" s="7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T572" s="19" t="s">
        <v>157</v>
      </c>
      <c r="AU572" s="19" t="s">
        <v>87</v>
      </c>
    </row>
    <row r="573" s="2" customFormat="1" ht="24.15" customHeight="1">
      <c r="A573" s="38"/>
      <c r="B573" s="179"/>
      <c r="C573" s="180" t="s">
        <v>514</v>
      </c>
      <c r="D573" s="180" t="s">
        <v>150</v>
      </c>
      <c r="E573" s="181" t="s">
        <v>980</v>
      </c>
      <c r="F573" s="182" t="s">
        <v>981</v>
      </c>
      <c r="G573" s="183" t="s">
        <v>183</v>
      </c>
      <c r="H573" s="184">
        <v>1195.9000000000001</v>
      </c>
      <c r="I573" s="185"/>
      <c r="J573" s="186">
        <f>ROUND(I573*H573,2)</f>
        <v>0</v>
      </c>
      <c r="K573" s="182" t="s">
        <v>154</v>
      </c>
      <c r="L573" s="39"/>
      <c r="M573" s="187" t="s">
        <v>1</v>
      </c>
      <c r="N573" s="188" t="s">
        <v>43</v>
      </c>
      <c r="O573" s="77"/>
      <c r="P573" s="189">
        <f>O573*H573</f>
        <v>0</v>
      </c>
      <c r="Q573" s="189">
        <v>0</v>
      </c>
      <c r="R573" s="189">
        <f>Q573*H573</f>
        <v>0</v>
      </c>
      <c r="S573" s="189">
        <v>0</v>
      </c>
      <c r="T573" s="190">
        <f>S573*H573</f>
        <v>0</v>
      </c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R573" s="191" t="s">
        <v>155</v>
      </c>
      <c r="AT573" s="191" t="s">
        <v>150</v>
      </c>
      <c r="AU573" s="191" t="s">
        <v>87</v>
      </c>
      <c r="AY573" s="19" t="s">
        <v>148</v>
      </c>
      <c r="BE573" s="192">
        <f>IF(N573="základní",J573,0)</f>
        <v>0</v>
      </c>
      <c r="BF573" s="192">
        <f>IF(N573="snížená",J573,0)</f>
        <v>0</v>
      </c>
      <c r="BG573" s="192">
        <f>IF(N573="zákl. přenesená",J573,0)</f>
        <v>0</v>
      </c>
      <c r="BH573" s="192">
        <f>IF(N573="sníž. přenesená",J573,0)</f>
        <v>0</v>
      </c>
      <c r="BI573" s="192">
        <f>IF(N573="nulová",J573,0)</f>
        <v>0</v>
      </c>
      <c r="BJ573" s="19" t="s">
        <v>85</v>
      </c>
      <c r="BK573" s="192">
        <f>ROUND(I573*H573,2)</f>
        <v>0</v>
      </c>
      <c r="BL573" s="19" t="s">
        <v>155</v>
      </c>
      <c r="BM573" s="191" t="s">
        <v>1795</v>
      </c>
    </row>
    <row r="574" s="2" customFormat="1">
      <c r="A574" s="38"/>
      <c r="B574" s="39"/>
      <c r="C574" s="38"/>
      <c r="D574" s="193" t="s">
        <v>157</v>
      </c>
      <c r="E574" s="38"/>
      <c r="F574" s="194" t="s">
        <v>983</v>
      </c>
      <c r="G574" s="38"/>
      <c r="H574" s="38"/>
      <c r="I574" s="195"/>
      <c r="J574" s="38"/>
      <c r="K574" s="38"/>
      <c r="L574" s="39"/>
      <c r="M574" s="196"/>
      <c r="N574" s="197"/>
      <c r="O574" s="77"/>
      <c r="P574" s="77"/>
      <c r="Q574" s="77"/>
      <c r="R574" s="77"/>
      <c r="S574" s="77"/>
      <c r="T574" s="7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T574" s="19" t="s">
        <v>157</v>
      </c>
      <c r="AU574" s="19" t="s">
        <v>87</v>
      </c>
    </row>
    <row r="575" s="2" customFormat="1" ht="21.75" customHeight="1">
      <c r="A575" s="38"/>
      <c r="B575" s="179"/>
      <c r="C575" s="180" t="s">
        <v>519</v>
      </c>
      <c r="D575" s="180" t="s">
        <v>150</v>
      </c>
      <c r="E575" s="181" t="s">
        <v>1796</v>
      </c>
      <c r="F575" s="182" t="s">
        <v>1797</v>
      </c>
      <c r="G575" s="183" t="s">
        <v>183</v>
      </c>
      <c r="H575" s="184">
        <v>45.270000000000003</v>
      </c>
      <c r="I575" s="185"/>
      <c r="J575" s="186">
        <f>ROUND(I575*H575,2)</f>
        <v>0</v>
      </c>
      <c r="K575" s="182" t="s">
        <v>154</v>
      </c>
      <c r="L575" s="39"/>
      <c r="M575" s="187" t="s">
        <v>1</v>
      </c>
      <c r="N575" s="188" t="s">
        <v>43</v>
      </c>
      <c r="O575" s="77"/>
      <c r="P575" s="189">
        <f>O575*H575</f>
        <v>0</v>
      </c>
      <c r="Q575" s="189">
        <v>0</v>
      </c>
      <c r="R575" s="189">
        <f>Q575*H575</f>
        <v>0</v>
      </c>
      <c r="S575" s="189">
        <v>0</v>
      </c>
      <c r="T575" s="190">
        <f>S575*H575</f>
        <v>0</v>
      </c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R575" s="191" t="s">
        <v>155</v>
      </c>
      <c r="AT575" s="191" t="s">
        <v>150</v>
      </c>
      <c r="AU575" s="191" t="s">
        <v>87</v>
      </c>
      <c r="AY575" s="19" t="s">
        <v>148</v>
      </c>
      <c r="BE575" s="192">
        <f>IF(N575="základní",J575,0)</f>
        <v>0</v>
      </c>
      <c r="BF575" s="192">
        <f>IF(N575="snížená",J575,0)</f>
        <v>0</v>
      </c>
      <c r="BG575" s="192">
        <f>IF(N575="zákl. přenesená",J575,0)</f>
        <v>0</v>
      </c>
      <c r="BH575" s="192">
        <f>IF(N575="sníž. přenesená",J575,0)</f>
        <v>0</v>
      </c>
      <c r="BI575" s="192">
        <f>IF(N575="nulová",J575,0)</f>
        <v>0</v>
      </c>
      <c r="BJ575" s="19" t="s">
        <v>85</v>
      </c>
      <c r="BK575" s="192">
        <f>ROUND(I575*H575,2)</f>
        <v>0</v>
      </c>
      <c r="BL575" s="19" t="s">
        <v>155</v>
      </c>
      <c r="BM575" s="191" t="s">
        <v>1798</v>
      </c>
    </row>
    <row r="576" s="2" customFormat="1">
      <c r="A576" s="38"/>
      <c r="B576" s="39"/>
      <c r="C576" s="38"/>
      <c r="D576" s="193" t="s">
        <v>157</v>
      </c>
      <c r="E576" s="38"/>
      <c r="F576" s="194" t="s">
        <v>1799</v>
      </c>
      <c r="G576" s="38"/>
      <c r="H576" s="38"/>
      <c r="I576" s="195"/>
      <c r="J576" s="38"/>
      <c r="K576" s="38"/>
      <c r="L576" s="39"/>
      <c r="M576" s="196"/>
      <c r="N576" s="197"/>
      <c r="O576" s="77"/>
      <c r="P576" s="77"/>
      <c r="Q576" s="77"/>
      <c r="R576" s="77"/>
      <c r="S576" s="77"/>
      <c r="T576" s="7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T576" s="19" t="s">
        <v>157</v>
      </c>
      <c r="AU576" s="19" t="s">
        <v>87</v>
      </c>
    </row>
    <row r="577" s="2" customFormat="1" ht="24.15" customHeight="1">
      <c r="A577" s="38"/>
      <c r="B577" s="179"/>
      <c r="C577" s="180" t="s">
        <v>523</v>
      </c>
      <c r="D577" s="180" t="s">
        <v>150</v>
      </c>
      <c r="E577" s="181" t="s">
        <v>984</v>
      </c>
      <c r="F577" s="182" t="s">
        <v>985</v>
      </c>
      <c r="G577" s="183" t="s">
        <v>346</v>
      </c>
      <c r="H577" s="184">
        <v>43</v>
      </c>
      <c r="I577" s="185"/>
      <c r="J577" s="186">
        <f>ROUND(I577*H577,2)</f>
        <v>0</v>
      </c>
      <c r="K577" s="182" t="s">
        <v>154</v>
      </c>
      <c r="L577" s="39"/>
      <c r="M577" s="187" t="s">
        <v>1</v>
      </c>
      <c r="N577" s="188" t="s">
        <v>43</v>
      </c>
      <c r="O577" s="77"/>
      <c r="P577" s="189">
        <f>O577*H577</f>
        <v>0</v>
      </c>
      <c r="Q577" s="189">
        <v>0.41948000000000002</v>
      </c>
      <c r="R577" s="189">
        <f>Q577*H577</f>
        <v>18.03764</v>
      </c>
      <c r="S577" s="189">
        <v>0</v>
      </c>
      <c r="T577" s="190">
        <f>S577*H577</f>
        <v>0</v>
      </c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R577" s="191" t="s">
        <v>155</v>
      </c>
      <c r="AT577" s="191" t="s">
        <v>150</v>
      </c>
      <c r="AU577" s="191" t="s">
        <v>87</v>
      </c>
      <c r="AY577" s="19" t="s">
        <v>148</v>
      </c>
      <c r="BE577" s="192">
        <f>IF(N577="základní",J577,0)</f>
        <v>0</v>
      </c>
      <c r="BF577" s="192">
        <f>IF(N577="snížená",J577,0)</f>
        <v>0</v>
      </c>
      <c r="BG577" s="192">
        <f>IF(N577="zákl. přenesená",J577,0)</f>
        <v>0</v>
      </c>
      <c r="BH577" s="192">
        <f>IF(N577="sníž. přenesená",J577,0)</f>
        <v>0</v>
      </c>
      <c r="BI577" s="192">
        <f>IF(N577="nulová",J577,0)</f>
        <v>0</v>
      </c>
      <c r="BJ577" s="19" t="s">
        <v>85</v>
      </c>
      <c r="BK577" s="192">
        <f>ROUND(I577*H577,2)</f>
        <v>0</v>
      </c>
      <c r="BL577" s="19" t="s">
        <v>155</v>
      </c>
      <c r="BM577" s="191" t="s">
        <v>1800</v>
      </c>
    </row>
    <row r="578" s="2" customFormat="1">
      <c r="A578" s="38"/>
      <c r="B578" s="39"/>
      <c r="C578" s="38"/>
      <c r="D578" s="193" t="s">
        <v>157</v>
      </c>
      <c r="E578" s="38"/>
      <c r="F578" s="194" t="s">
        <v>987</v>
      </c>
      <c r="G578" s="38"/>
      <c r="H578" s="38"/>
      <c r="I578" s="195"/>
      <c r="J578" s="38"/>
      <c r="K578" s="38"/>
      <c r="L578" s="39"/>
      <c r="M578" s="196"/>
      <c r="N578" s="197"/>
      <c r="O578" s="77"/>
      <c r="P578" s="77"/>
      <c r="Q578" s="77"/>
      <c r="R578" s="77"/>
      <c r="S578" s="77"/>
      <c r="T578" s="7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T578" s="19" t="s">
        <v>157</v>
      </c>
      <c r="AU578" s="19" t="s">
        <v>87</v>
      </c>
    </row>
    <row r="579" s="13" customFormat="1">
      <c r="A579" s="13"/>
      <c r="B579" s="198"/>
      <c r="C579" s="13"/>
      <c r="D579" s="199" t="s">
        <v>159</v>
      </c>
      <c r="E579" s="200" t="s">
        <v>1</v>
      </c>
      <c r="F579" s="201" t="s">
        <v>1801</v>
      </c>
      <c r="G579" s="13"/>
      <c r="H579" s="202">
        <v>20</v>
      </c>
      <c r="I579" s="203"/>
      <c r="J579" s="13"/>
      <c r="K579" s="13"/>
      <c r="L579" s="198"/>
      <c r="M579" s="204"/>
      <c r="N579" s="205"/>
      <c r="O579" s="205"/>
      <c r="P579" s="205"/>
      <c r="Q579" s="205"/>
      <c r="R579" s="205"/>
      <c r="S579" s="205"/>
      <c r="T579" s="206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00" t="s">
        <v>159</v>
      </c>
      <c r="AU579" s="200" t="s">
        <v>87</v>
      </c>
      <c r="AV579" s="13" t="s">
        <v>87</v>
      </c>
      <c r="AW579" s="13" t="s">
        <v>33</v>
      </c>
      <c r="AX579" s="13" t="s">
        <v>78</v>
      </c>
      <c r="AY579" s="200" t="s">
        <v>148</v>
      </c>
    </row>
    <row r="580" s="13" customFormat="1">
      <c r="A580" s="13"/>
      <c r="B580" s="198"/>
      <c r="C580" s="13"/>
      <c r="D580" s="199" t="s">
        <v>159</v>
      </c>
      <c r="E580" s="200" t="s">
        <v>1</v>
      </c>
      <c r="F580" s="201" t="s">
        <v>1802</v>
      </c>
      <c r="G580" s="13"/>
      <c r="H580" s="202">
        <v>8</v>
      </c>
      <c r="I580" s="203"/>
      <c r="J580" s="13"/>
      <c r="K580" s="13"/>
      <c r="L580" s="198"/>
      <c r="M580" s="204"/>
      <c r="N580" s="205"/>
      <c r="O580" s="205"/>
      <c r="P580" s="205"/>
      <c r="Q580" s="205"/>
      <c r="R580" s="205"/>
      <c r="S580" s="205"/>
      <c r="T580" s="206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00" t="s">
        <v>159</v>
      </c>
      <c r="AU580" s="200" t="s">
        <v>87</v>
      </c>
      <c r="AV580" s="13" t="s">
        <v>87</v>
      </c>
      <c r="AW580" s="13" t="s">
        <v>33</v>
      </c>
      <c r="AX580" s="13" t="s">
        <v>78</v>
      </c>
      <c r="AY580" s="200" t="s">
        <v>148</v>
      </c>
    </row>
    <row r="581" s="13" customFormat="1">
      <c r="A581" s="13"/>
      <c r="B581" s="198"/>
      <c r="C581" s="13"/>
      <c r="D581" s="199" t="s">
        <v>159</v>
      </c>
      <c r="E581" s="200" t="s">
        <v>1</v>
      </c>
      <c r="F581" s="201" t="s">
        <v>1803</v>
      </c>
      <c r="G581" s="13"/>
      <c r="H581" s="202">
        <v>3</v>
      </c>
      <c r="I581" s="203"/>
      <c r="J581" s="13"/>
      <c r="K581" s="13"/>
      <c r="L581" s="198"/>
      <c r="M581" s="204"/>
      <c r="N581" s="205"/>
      <c r="O581" s="205"/>
      <c r="P581" s="205"/>
      <c r="Q581" s="205"/>
      <c r="R581" s="205"/>
      <c r="S581" s="205"/>
      <c r="T581" s="206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00" t="s">
        <v>159</v>
      </c>
      <c r="AU581" s="200" t="s">
        <v>87</v>
      </c>
      <c r="AV581" s="13" t="s">
        <v>87</v>
      </c>
      <c r="AW581" s="13" t="s">
        <v>33</v>
      </c>
      <c r="AX581" s="13" t="s">
        <v>78</v>
      </c>
      <c r="AY581" s="200" t="s">
        <v>148</v>
      </c>
    </row>
    <row r="582" s="13" customFormat="1">
      <c r="A582" s="13"/>
      <c r="B582" s="198"/>
      <c r="C582" s="13"/>
      <c r="D582" s="199" t="s">
        <v>159</v>
      </c>
      <c r="E582" s="200" t="s">
        <v>1</v>
      </c>
      <c r="F582" s="201" t="s">
        <v>1804</v>
      </c>
      <c r="G582" s="13"/>
      <c r="H582" s="202">
        <v>2</v>
      </c>
      <c r="I582" s="203"/>
      <c r="J582" s="13"/>
      <c r="K582" s="13"/>
      <c r="L582" s="198"/>
      <c r="M582" s="204"/>
      <c r="N582" s="205"/>
      <c r="O582" s="205"/>
      <c r="P582" s="205"/>
      <c r="Q582" s="205"/>
      <c r="R582" s="205"/>
      <c r="S582" s="205"/>
      <c r="T582" s="206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00" t="s">
        <v>159</v>
      </c>
      <c r="AU582" s="200" t="s">
        <v>87</v>
      </c>
      <c r="AV582" s="13" t="s">
        <v>87</v>
      </c>
      <c r="AW582" s="13" t="s">
        <v>33</v>
      </c>
      <c r="AX582" s="13" t="s">
        <v>78</v>
      </c>
      <c r="AY582" s="200" t="s">
        <v>148</v>
      </c>
    </row>
    <row r="583" s="13" customFormat="1">
      <c r="A583" s="13"/>
      <c r="B583" s="198"/>
      <c r="C583" s="13"/>
      <c r="D583" s="199" t="s">
        <v>159</v>
      </c>
      <c r="E583" s="200" t="s">
        <v>1</v>
      </c>
      <c r="F583" s="201" t="s">
        <v>1805</v>
      </c>
      <c r="G583" s="13"/>
      <c r="H583" s="202">
        <v>3</v>
      </c>
      <c r="I583" s="203"/>
      <c r="J583" s="13"/>
      <c r="K583" s="13"/>
      <c r="L583" s="198"/>
      <c r="M583" s="204"/>
      <c r="N583" s="205"/>
      <c r="O583" s="205"/>
      <c r="P583" s="205"/>
      <c r="Q583" s="205"/>
      <c r="R583" s="205"/>
      <c r="S583" s="205"/>
      <c r="T583" s="206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00" t="s">
        <v>159</v>
      </c>
      <c r="AU583" s="200" t="s">
        <v>87</v>
      </c>
      <c r="AV583" s="13" t="s">
        <v>87</v>
      </c>
      <c r="AW583" s="13" t="s">
        <v>33</v>
      </c>
      <c r="AX583" s="13" t="s">
        <v>78</v>
      </c>
      <c r="AY583" s="200" t="s">
        <v>148</v>
      </c>
    </row>
    <row r="584" s="13" customFormat="1">
      <c r="A584" s="13"/>
      <c r="B584" s="198"/>
      <c r="C584" s="13"/>
      <c r="D584" s="199" t="s">
        <v>159</v>
      </c>
      <c r="E584" s="200" t="s">
        <v>1</v>
      </c>
      <c r="F584" s="201" t="s">
        <v>1806</v>
      </c>
      <c r="G584" s="13"/>
      <c r="H584" s="202">
        <v>4</v>
      </c>
      <c r="I584" s="203"/>
      <c r="J584" s="13"/>
      <c r="K584" s="13"/>
      <c r="L584" s="198"/>
      <c r="M584" s="204"/>
      <c r="N584" s="205"/>
      <c r="O584" s="205"/>
      <c r="P584" s="205"/>
      <c r="Q584" s="205"/>
      <c r="R584" s="205"/>
      <c r="S584" s="205"/>
      <c r="T584" s="206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00" t="s">
        <v>159</v>
      </c>
      <c r="AU584" s="200" t="s">
        <v>87</v>
      </c>
      <c r="AV584" s="13" t="s">
        <v>87</v>
      </c>
      <c r="AW584" s="13" t="s">
        <v>33</v>
      </c>
      <c r="AX584" s="13" t="s">
        <v>78</v>
      </c>
      <c r="AY584" s="200" t="s">
        <v>148</v>
      </c>
    </row>
    <row r="585" s="13" customFormat="1">
      <c r="A585" s="13"/>
      <c r="B585" s="198"/>
      <c r="C585" s="13"/>
      <c r="D585" s="199" t="s">
        <v>159</v>
      </c>
      <c r="E585" s="200" t="s">
        <v>1</v>
      </c>
      <c r="F585" s="201" t="s">
        <v>1559</v>
      </c>
      <c r="G585" s="13"/>
      <c r="H585" s="202">
        <v>2</v>
      </c>
      <c r="I585" s="203"/>
      <c r="J585" s="13"/>
      <c r="K585" s="13"/>
      <c r="L585" s="198"/>
      <c r="M585" s="204"/>
      <c r="N585" s="205"/>
      <c r="O585" s="205"/>
      <c r="P585" s="205"/>
      <c r="Q585" s="205"/>
      <c r="R585" s="205"/>
      <c r="S585" s="205"/>
      <c r="T585" s="206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00" t="s">
        <v>159</v>
      </c>
      <c r="AU585" s="200" t="s">
        <v>87</v>
      </c>
      <c r="AV585" s="13" t="s">
        <v>87</v>
      </c>
      <c r="AW585" s="13" t="s">
        <v>33</v>
      </c>
      <c r="AX585" s="13" t="s">
        <v>78</v>
      </c>
      <c r="AY585" s="200" t="s">
        <v>148</v>
      </c>
    </row>
    <row r="586" s="13" customFormat="1">
      <c r="A586" s="13"/>
      <c r="B586" s="198"/>
      <c r="C586" s="13"/>
      <c r="D586" s="199" t="s">
        <v>159</v>
      </c>
      <c r="E586" s="200" t="s">
        <v>1</v>
      </c>
      <c r="F586" s="201" t="s">
        <v>1807</v>
      </c>
      <c r="G586" s="13"/>
      <c r="H586" s="202">
        <v>1</v>
      </c>
      <c r="I586" s="203"/>
      <c r="J586" s="13"/>
      <c r="K586" s="13"/>
      <c r="L586" s="198"/>
      <c r="M586" s="204"/>
      <c r="N586" s="205"/>
      <c r="O586" s="205"/>
      <c r="P586" s="205"/>
      <c r="Q586" s="205"/>
      <c r="R586" s="205"/>
      <c r="S586" s="205"/>
      <c r="T586" s="206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00" t="s">
        <v>159</v>
      </c>
      <c r="AU586" s="200" t="s">
        <v>87</v>
      </c>
      <c r="AV586" s="13" t="s">
        <v>87</v>
      </c>
      <c r="AW586" s="13" t="s">
        <v>33</v>
      </c>
      <c r="AX586" s="13" t="s">
        <v>78</v>
      </c>
      <c r="AY586" s="200" t="s">
        <v>148</v>
      </c>
    </row>
    <row r="587" s="14" customFormat="1">
      <c r="A587" s="14"/>
      <c r="B587" s="207"/>
      <c r="C587" s="14"/>
      <c r="D587" s="199" t="s">
        <v>159</v>
      </c>
      <c r="E587" s="208" t="s">
        <v>1</v>
      </c>
      <c r="F587" s="209" t="s">
        <v>164</v>
      </c>
      <c r="G587" s="14"/>
      <c r="H587" s="210">
        <v>43</v>
      </c>
      <c r="I587" s="211"/>
      <c r="J587" s="14"/>
      <c r="K587" s="14"/>
      <c r="L587" s="207"/>
      <c r="M587" s="212"/>
      <c r="N587" s="213"/>
      <c r="O587" s="213"/>
      <c r="P587" s="213"/>
      <c r="Q587" s="213"/>
      <c r="R587" s="213"/>
      <c r="S587" s="213"/>
      <c r="T587" s="2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08" t="s">
        <v>159</v>
      </c>
      <c r="AU587" s="208" t="s">
        <v>87</v>
      </c>
      <c r="AV587" s="14" t="s">
        <v>155</v>
      </c>
      <c r="AW587" s="14" t="s">
        <v>33</v>
      </c>
      <c r="AX587" s="14" t="s">
        <v>85</v>
      </c>
      <c r="AY587" s="208" t="s">
        <v>148</v>
      </c>
    </row>
    <row r="588" s="2" customFormat="1" ht="21.75" customHeight="1">
      <c r="A588" s="38"/>
      <c r="B588" s="179"/>
      <c r="C588" s="223" t="s">
        <v>528</v>
      </c>
      <c r="D588" s="223" t="s">
        <v>288</v>
      </c>
      <c r="E588" s="224" t="s">
        <v>988</v>
      </c>
      <c r="F588" s="225" t="s">
        <v>989</v>
      </c>
      <c r="G588" s="226" t="s">
        <v>346</v>
      </c>
      <c r="H588" s="227">
        <v>43</v>
      </c>
      <c r="I588" s="228"/>
      <c r="J588" s="229">
        <f>ROUND(I588*H588,2)</f>
        <v>0</v>
      </c>
      <c r="K588" s="225" t="s">
        <v>154</v>
      </c>
      <c r="L588" s="230"/>
      <c r="M588" s="231" t="s">
        <v>1</v>
      </c>
      <c r="N588" s="232" t="s">
        <v>43</v>
      </c>
      <c r="O588" s="77"/>
      <c r="P588" s="189">
        <f>O588*H588</f>
        <v>0</v>
      </c>
      <c r="Q588" s="189">
        <v>1.23</v>
      </c>
      <c r="R588" s="189">
        <f>Q588*H588</f>
        <v>52.890000000000001</v>
      </c>
      <c r="S588" s="189">
        <v>0</v>
      </c>
      <c r="T588" s="190">
        <f>S588*H588</f>
        <v>0</v>
      </c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R588" s="191" t="s">
        <v>199</v>
      </c>
      <c r="AT588" s="191" t="s">
        <v>288</v>
      </c>
      <c r="AU588" s="191" t="s">
        <v>87</v>
      </c>
      <c r="AY588" s="19" t="s">
        <v>148</v>
      </c>
      <c r="BE588" s="192">
        <f>IF(N588="základní",J588,0)</f>
        <v>0</v>
      </c>
      <c r="BF588" s="192">
        <f>IF(N588="snížená",J588,0)</f>
        <v>0</v>
      </c>
      <c r="BG588" s="192">
        <f>IF(N588="zákl. přenesená",J588,0)</f>
        <v>0</v>
      </c>
      <c r="BH588" s="192">
        <f>IF(N588="sníž. přenesená",J588,0)</f>
        <v>0</v>
      </c>
      <c r="BI588" s="192">
        <f>IF(N588="nulová",J588,0)</f>
        <v>0</v>
      </c>
      <c r="BJ588" s="19" t="s">
        <v>85</v>
      </c>
      <c r="BK588" s="192">
        <f>ROUND(I588*H588,2)</f>
        <v>0</v>
      </c>
      <c r="BL588" s="19" t="s">
        <v>155</v>
      </c>
      <c r="BM588" s="191" t="s">
        <v>1808</v>
      </c>
    </row>
    <row r="589" s="2" customFormat="1" ht="24.15" customHeight="1">
      <c r="A589" s="38"/>
      <c r="B589" s="179"/>
      <c r="C589" s="223" t="s">
        <v>533</v>
      </c>
      <c r="D589" s="223" t="s">
        <v>288</v>
      </c>
      <c r="E589" s="224" t="s">
        <v>991</v>
      </c>
      <c r="F589" s="225" t="s">
        <v>992</v>
      </c>
      <c r="G589" s="226" t="s">
        <v>346</v>
      </c>
      <c r="H589" s="227">
        <v>128</v>
      </c>
      <c r="I589" s="228"/>
      <c r="J589" s="229">
        <f>ROUND(I589*H589,2)</f>
        <v>0</v>
      </c>
      <c r="K589" s="225" t="s">
        <v>154</v>
      </c>
      <c r="L589" s="230"/>
      <c r="M589" s="231" t="s">
        <v>1</v>
      </c>
      <c r="N589" s="232" t="s">
        <v>43</v>
      </c>
      <c r="O589" s="77"/>
      <c r="P589" s="189">
        <f>O589*H589</f>
        <v>0</v>
      </c>
      <c r="Q589" s="189">
        <v>0.002</v>
      </c>
      <c r="R589" s="189">
        <f>Q589*H589</f>
        <v>0.25600000000000001</v>
      </c>
      <c r="S589" s="189">
        <v>0</v>
      </c>
      <c r="T589" s="190">
        <f>S589*H589</f>
        <v>0</v>
      </c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191" t="s">
        <v>199</v>
      </c>
      <c r="AT589" s="191" t="s">
        <v>288</v>
      </c>
      <c r="AU589" s="191" t="s">
        <v>87</v>
      </c>
      <c r="AY589" s="19" t="s">
        <v>148</v>
      </c>
      <c r="BE589" s="192">
        <f>IF(N589="základní",J589,0)</f>
        <v>0</v>
      </c>
      <c r="BF589" s="192">
        <f>IF(N589="snížená",J589,0)</f>
        <v>0</v>
      </c>
      <c r="BG589" s="192">
        <f>IF(N589="zákl. přenesená",J589,0)</f>
        <v>0</v>
      </c>
      <c r="BH589" s="192">
        <f>IF(N589="sníž. přenesená",J589,0)</f>
        <v>0</v>
      </c>
      <c r="BI589" s="192">
        <f>IF(N589="nulová",J589,0)</f>
        <v>0</v>
      </c>
      <c r="BJ589" s="19" t="s">
        <v>85</v>
      </c>
      <c r="BK589" s="192">
        <f>ROUND(I589*H589,2)</f>
        <v>0</v>
      </c>
      <c r="BL589" s="19" t="s">
        <v>155</v>
      </c>
      <c r="BM589" s="191" t="s">
        <v>1809</v>
      </c>
    </row>
    <row r="590" s="13" customFormat="1">
      <c r="A590" s="13"/>
      <c r="B590" s="198"/>
      <c r="C590" s="13"/>
      <c r="D590" s="199" t="s">
        <v>159</v>
      </c>
      <c r="E590" s="200" t="s">
        <v>1</v>
      </c>
      <c r="F590" s="201" t="s">
        <v>1810</v>
      </c>
      <c r="G590" s="13"/>
      <c r="H590" s="202">
        <v>128</v>
      </c>
      <c r="I590" s="203"/>
      <c r="J590" s="13"/>
      <c r="K590" s="13"/>
      <c r="L590" s="198"/>
      <c r="M590" s="204"/>
      <c r="N590" s="205"/>
      <c r="O590" s="205"/>
      <c r="P590" s="205"/>
      <c r="Q590" s="205"/>
      <c r="R590" s="205"/>
      <c r="S590" s="205"/>
      <c r="T590" s="206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00" t="s">
        <v>159</v>
      </c>
      <c r="AU590" s="200" t="s">
        <v>87</v>
      </c>
      <c r="AV590" s="13" t="s">
        <v>87</v>
      </c>
      <c r="AW590" s="13" t="s">
        <v>33</v>
      </c>
      <c r="AX590" s="13" t="s">
        <v>85</v>
      </c>
      <c r="AY590" s="200" t="s">
        <v>148</v>
      </c>
    </row>
    <row r="591" s="2" customFormat="1" ht="24.15" customHeight="1">
      <c r="A591" s="38"/>
      <c r="B591" s="179"/>
      <c r="C591" s="180" t="s">
        <v>538</v>
      </c>
      <c r="D591" s="180" t="s">
        <v>150</v>
      </c>
      <c r="E591" s="181" t="s">
        <v>1811</v>
      </c>
      <c r="F591" s="182" t="s">
        <v>1812</v>
      </c>
      <c r="G591" s="183" t="s">
        <v>346</v>
      </c>
      <c r="H591" s="184">
        <v>2</v>
      </c>
      <c r="I591" s="185"/>
      <c r="J591" s="186">
        <f>ROUND(I591*H591,2)</f>
        <v>0</v>
      </c>
      <c r="K591" s="182" t="s">
        <v>154</v>
      </c>
      <c r="L591" s="39"/>
      <c r="M591" s="187" t="s">
        <v>1</v>
      </c>
      <c r="N591" s="188" t="s">
        <v>43</v>
      </c>
      <c r="O591" s="77"/>
      <c r="P591" s="189">
        <f>O591*H591</f>
        <v>0</v>
      </c>
      <c r="Q591" s="189">
        <v>0.41948000000000002</v>
      </c>
      <c r="R591" s="189">
        <f>Q591*H591</f>
        <v>0.83896000000000004</v>
      </c>
      <c r="S591" s="189">
        <v>0</v>
      </c>
      <c r="T591" s="190">
        <f>S591*H591</f>
        <v>0</v>
      </c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R591" s="191" t="s">
        <v>155</v>
      </c>
      <c r="AT591" s="191" t="s">
        <v>150</v>
      </c>
      <c r="AU591" s="191" t="s">
        <v>87</v>
      </c>
      <c r="AY591" s="19" t="s">
        <v>148</v>
      </c>
      <c r="BE591" s="192">
        <f>IF(N591="základní",J591,0)</f>
        <v>0</v>
      </c>
      <c r="BF591" s="192">
        <f>IF(N591="snížená",J591,0)</f>
        <v>0</v>
      </c>
      <c r="BG591" s="192">
        <f>IF(N591="zákl. přenesená",J591,0)</f>
        <v>0</v>
      </c>
      <c r="BH591" s="192">
        <f>IF(N591="sníž. přenesená",J591,0)</f>
        <v>0</v>
      </c>
      <c r="BI591" s="192">
        <f>IF(N591="nulová",J591,0)</f>
        <v>0</v>
      </c>
      <c r="BJ591" s="19" t="s">
        <v>85</v>
      </c>
      <c r="BK591" s="192">
        <f>ROUND(I591*H591,2)</f>
        <v>0</v>
      </c>
      <c r="BL591" s="19" t="s">
        <v>155</v>
      </c>
      <c r="BM591" s="191" t="s">
        <v>1813</v>
      </c>
    </row>
    <row r="592" s="2" customFormat="1">
      <c r="A592" s="38"/>
      <c r="B592" s="39"/>
      <c r="C592" s="38"/>
      <c r="D592" s="193" t="s">
        <v>157</v>
      </c>
      <c r="E592" s="38"/>
      <c r="F592" s="194" t="s">
        <v>1814</v>
      </c>
      <c r="G592" s="38"/>
      <c r="H592" s="38"/>
      <c r="I592" s="195"/>
      <c r="J592" s="38"/>
      <c r="K592" s="38"/>
      <c r="L592" s="39"/>
      <c r="M592" s="196"/>
      <c r="N592" s="197"/>
      <c r="O592" s="77"/>
      <c r="P592" s="77"/>
      <c r="Q592" s="77"/>
      <c r="R592" s="77"/>
      <c r="S592" s="77"/>
      <c r="T592" s="7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T592" s="19" t="s">
        <v>157</v>
      </c>
      <c r="AU592" s="19" t="s">
        <v>87</v>
      </c>
    </row>
    <row r="593" s="13" customFormat="1">
      <c r="A593" s="13"/>
      <c r="B593" s="198"/>
      <c r="C593" s="13"/>
      <c r="D593" s="199" t="s">
        <v>159</v>
      </c>
      <c r="E593" s="200" t="s">
        <v>1</v>
      </c>
      <c r="F593" s="201" t="s">
        <v>1789</v>
      </c>
      <c r="G593" s="13"/>
      <c r="H593" s="202">
        <v>2</v>
      </c>
      <c r="I593" s="203"/>
      <c r="J593" s="13"/>
      <c r="K593" s="13"/>
      <c r="L593" s="198"/>
      <c r="M593" s="204"/>
      <c r="N593" s="205"/>
      <c r="O593" s="205"/>
      <c r="P593" s="205"/>
      <c r="Q593" s="205"/>
      <c r="R593" s="205"/>
      <c r="S593" s="205"/>
      <c r="T593" s="206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00" t="s">
        <v>159</v>
      </c>
      <c r="AU593" s="200" t="s">
        <v>87</v>
      </c>
      <c r="AV593" s="13" t="s">
        <v>87</v>
      </c>
      <c r="AW593" s="13" t="s">
        <v>33</v>
      </c>
      <c r="AX593" s="13" t="s">
        <v>85</v>
      </c>
      <c r="AY593" s="200" t="s">
        <v>148</v>
      </c>
    </row>
    <row r="594" s="2" customFormat="1" ht="21.75" customHeight="1">
      <c r="A594" s="38"/>
      <c r="B594" s="179"/>
      <c r="C594" s="223" t="s">
        <v>543</v>
      </c>
      <c r="D594" s="223" t="s">
        <v>288</v>
      </c>
      <c r="E594" s="224" t="s">
        <v>1815</v>
      </c>
      <c r="F594" s="225" t="s">
        <v>1816</v>
      </c>
      <c r="G594" s="226" t="s">
        <v>346</v>
      </c>
      <c r="H594" s="227">
        <v>2</v>
      </c>
      <c r="I594" s="228"/>
      <c r="J594" s="229">
        <f>ROUND(I594*H594,2)</f>
        <v>0</v>
      </c>
      <c r="K594" s="225" t="s">
        <v>154</v>
      </c>
      <c r="L594" s="230"/>
      <c r="M594" s="231" t="s">
        <v>1</v>
      </c>
      <c r="N594" s="232" t="s">
        <v>43</v>
      </c>
      <c r="O594" s="77"/>
      <c r="P594" s="189">
        <f>O594*H594</f>
        <v>0</v>
      </c>
      <c r="Q594" s="189">
        <v>2.1000000000000001</v>
      </c>
      <c r="R594" s="189">
        <f>Q594*H594</f>
        <v>4.2000000000000002</v>
      </c>
      <c r="S594" s="189">
        <v>0</v>
      </c>
      <c r="T594" s="190">
        <f>S594*H594</f>
        <v>0</v>
      </c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R594" s="191" t="s">
        <v>199</v>
      </c>
      <c r="AT594" s="191" t="s">
        <v>288</v>
      </c>
      <c r="AU594" s="191" t="s">
        <v>87</v>
      </c>
      <c r="AY594" s="19" t="s">
        <v>148</v>
      </c>
      <c r="BE594" s="192">
        <f>IF(N594="základní",J594,0)</f>
        <v>0</v>
      </c>
      <c r="BF594" s="192">
        <f>IF(N594="snížená",J594,0)</f>
        <v>0</v>
      </c>
      <c r="BG594" s="192">
        <f>IF(N594="zákl. přenesená",J594,0)</f>
        <v>0</v>
      </c>
      <c r="BH594" s="192">
        <f>IF(N594="sníž. přenesená",J594,0)</f>
        <v>0</v>
      </c>
      <c r="BI594" s="192">
        <f>IF(N594="nulová",J594,0)</f>
        <v>0</v>
      </c>
      <c r="BJ594" s="19" t="s">
        <v>85</v>
      </c>
      <c r="BK594" s="192">
        <f>ROUND(I594*H594,2)</f>
        <v>0</v>
      </c>
      <c r="BL594" s="19" t="s">
        <v>155</v>
      </c>
      <c r="BM594" s="191" t="s">
        <v>1817</v>
      </c>
    </row>
    <row r="595" s="2" customFormat="1" ht="24.15" customHeight="1">
      <c r="A595" s="38"/>
      <c r="B595" s="179"/>
      <c r="C595" s="180" t="s">
        <v>548</v>
      </c>
      <c r="D595" s="180" t="s">
        <v>150</v>
      </c>
      <c r="E595" s="181" t="s">
        <v>994</v>
      </c>
      <c r="F595" s="182" t="s">
        <v>995</v>
      </c>
      <c r="G595" s="183" t="s">
        <v>346</v>
      </c>
      <c r="H595" s="184">
        <v>37</v>
      </c>
      <c r="I595" s="185"/>
      <c r="J595" s="186">
        <f>ROUND(I595*H595,2)</f>
        <v>0</v>
      </c>
      <c r="K595" s="182" t="s">
        <v>154</v>
      </c>
      <c r="L595" s="39"/>
      <c r="M595" s="187" t="s">
        <v>1</v>
      </c>
      <c r="N595" s="188" t="s">
        <v>43</v>
      </c>
      <c r="O595" s="77"/>
      <c r="P595" s="189">
        <f>O595*H595</f>
        <v>0</v>
      </c>
      <c r="Q595" s="189">
        <v>0.0098899999999999995</v>
      </c>
      <c r="R595" s="189">
        <f>Q595*H595</f>
        <v>0.36592999999999998</v>
      </c>
      <c r="S595" s="189">
        <v>0</v>
      </c>
      <c r="T595" s="190">
        <f>S595*H595</f>
        <v>0</v>
      </c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191" t="s">
        <v>155</v>
      </c>
      <c r="AT595" s="191" t="s">
        <v>150</v>
      </c>
      <c r="AU595" s="191" t="s">
        <v>87</v>
      </c>
      <c r="AY595" s="19" t="s">
        <v>148</v>
      </c>
      <c r="BE595" s="192">
        <f>IF(N595="základní",J595,0)</f>
        <v>0</v>
      </c>
      <c r="BF595" s="192">
        <f>IF(N595="snížená",J595,0)</f>
        <v>0</v>
      </c>
      <c r="BG595" s="192">
        <f>IF(N595="zákl. přenesená",J595,0)</f>
        <v>0</v>
      </c>
      <c r="BH595" s="192">
        <f>IF(N595="sníž. přenesená",J595,0)</f>
        <v>0</v>
      </c>
      <c r="BI595" s="192">
        <f>IF(N595="nulová",J595,0)</f>
        <v>0</v>
      </c>
      <c r="BJ595" s="19" t="s">
        <v>85</v>
      </c>
      <c r="BK595" s="192">
        <f>ROUND(I595*H595,2)</f>
        <v>0</v>
      </c>
      <c r="BL595" s="19" t="s">
        <v>155</v>
      </c>
      <c r="BM595" s="191" t="s">
        <v>1818</v>
      </c>
    </row>
    <row r="596" s="2" customFormat="1">
      <c r="A596" s="38"/>
      <c r="B596" s="39"/>
      <c r="C596" s="38"/>
      <c r="D596" s="193" t="s">
        <v>157</v>
      </c>
      <c r="E596" s="38"/>
      <c r="F596" s="194" t="s">
        <v>997</v>
      </c>
      <c r="G596" s="38"/>
      <c r="H596" s="38"/>
      <c r="I596" s="195"/>
      <c r="J596" s="38"/>
      <c r="K596" s="38"/>
      <c r="L596" s="39"/>
      <c r="M596" s="196"/>
      <c r="N596" s="197"/>
      <c r="O596" s="77"/>
      <c r="P596" s="77"/>
      <c r="Q596" s="77"/>
      <c r="R596" s="77"/>
      <c r="S596" s="77"/>
      <c r="T596" s="7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T596" s="19" t="s">
        <v>157</v>
      </c>
      <c r="AU596" s="19" t="s">
        <v>87</v>
      </c>
    </row>
    <row r="597" s="13" customFormat="1">
      <c r="A597" s="13"/>
      <c r="B597" s="198"/>
      <c r="C597" s="13"/>
      <c r="D597" s="199" t="s">
        <v>159</v>
      </c>
      <c r="E597" s="200" t="s">
        <v>1</v>
      </c>
      <c r="F597" s="201" t="s">
        <v>1819</v>
      </c>
      <c r="G597" s="13"/>
      <c r="H597" s="202">
        <v>15</v>
      </c>
      <c r="I597" s="203"/>
      <c r="J597" s="13"/>
      <c r="K597" s="13"/>
      <c r="L597" s="198"/>
      <c r="M597" s="204"/>
      <c r="N597" s="205"/>
      <c r="O597" s="205"/>
      <c r="P597" s="205"/>
      <c r="Q597" s="205"/>
      <c r="R597" s="205"/>
      <c r="S597" s="205"/>
      <c r="T597" s="206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00" t="s">
        <v>159</v>
      </c>
      <c r="AU597" s="200" t="s">
        <v>87</v>
      </c>
      <c r="AV597" s="13" t="s">
        <v>87</v>
      </c>
      <c r="AW597" s="13" t="s">
        <v>33</v>
      </c>
      <c r="AX597" s="13" t="s">
        <v>78</v>
      </c>
      <c r="AY597" s="200" t="s">
        <v>148</v>
      </c>
    </row>
    <row r="598" s="13" customFormat="1">
      <c r="A598" s="13"/>
      <c r="B598" s="198"/>
      <c r="C598" s="13"/>
      <c r="D598" s="199" t="s">
        <v>159</v>
      </c>
      <c r="E598" s="200" t="s">
        <v>1</v>
      </c>
      <c r="F598" s="201" t="s">
        <v>1802</v>
      </c>
      <c r="G598" s="13"/>
      <c r="H598" s="202">
        <v>8</v>
      </c>
      <c r="I598" s="203"/>
      <c r="J598" s="13"/>
      <c r="K598" s="13"/>
      <c r="L598" s="198"/>
      <c r="M598" s="204"/>
      <c r="N598" s="205"/>
      <c r="O598" s="205"/>
      <c r="P598" s="205"/>
      <c r="Q598" s="205"/>
      <c r="R598" s="205"/>
      <c r="S598" s="205"/>
      <c r="T598" s="206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00" t="s">
        <v>159</v>
      </c>
      <c r="AU598" s="200" t="s">
        <v>87</v>
      </c>
      <c r="AV598" s="13" t="s">
        <v>87</v>
      </c>
      <c r="AW598" s="13" t="s">
        <v>33</v>
      </c>
      <c r="AX598" s="13" t="s">
        <v>78</v>
      </c>
      <c r="AY598" s="200" t="s">
        <v>148</v>
      </c>
    </row>
    <row r="599" s="13" customFormat="1">
      <c r="A599" s="13"/>
      <c r="B599" s="198"/>
      <c r="C599" s="13"/>
      <c r="D599" s="199" t="s">
        <v>159</v>
      </c>
      <c r="E599" s="200" t="s">
        <v>1</v>
      </c>
      <c r="F599" s="201" t="s">
        <v>1803</v>
      </c>
      <c r="G599" s="13"/>
      <c r="H599" s="202">
        <v>3</v>
      </c>
      <c r="I599" s="203"/>
      <c r="J599" s="13"/>
      <c r="K599" s="13"/>
      <c r="L599" s="198"/>
      <c r="M599" s="204"/>
      <c r="N599" s="205"/>
      <c r="O599" s="205"/>
      <c r="P599" s="205"/>
      <c r="Q599" s="205"/>
      <c r="R599" s="205"/>
      <c r="S599" s="205"/>
      <c r="T599" s="206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00" t="s">
        <v>159</v>
      </c>
      <c r="AU599" s="200" t="s">
        <v>87</v>
      </c>
      <c r="AV599" s="13" t="s">
        <v>87</v>
      </c>
      <c r="AW599" s="13" t="s">
        <v>33</v>
      </c>
      <c r="AX599" s="13" t="s">
        <v>78</v>
      </c>
      <c r="AY599" s="200" t="s">
        <v>148</v>
      </c>
    </row>
    <row r="600" s="13" customFormat="1">
      <c r="A600" s="13"/>
      <c r="B600" s="198"/>
      <c r="C600" s="13"/>
      <c r="D600" s="199" t="s">
        <v>159</v>
      </c>
      <c r="E600" s="200" t="s">
        <v>1</v>
      </c>
      <c r="F600" s="201" t="s">
        <v>1804</v>
      </c>
      <c r="G600" s="13"/>
      <c r="H600" s="202">
        <v>2</v>
      </c>
      <c r="I600" s="203"/>
      <c r="J600" s="13"/>
      <c r="K600" s="13"/>
      <c r="L600" s="198"/>
      <c r="M600" s="204"/>
      <c r="N600" s="205"/>
      <c r="O600" s="205"/>
      <c r="P600" s="205"/>
      <c r="Q600" s="205"/>
      <c r="R600" s="205"/>
      <c r="S600" s="205"/>
      <c r="T600" s="206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T600" s="200" t="s">
        <v>159</v>
      </c>
      <c r="AU600" s="200" t="s">
        <v>87</v>
      </c>
      <c r="AV600" s="13" t="s">
        <v>87</v>
      </c>
      <c r="AW600" s="13" t="s">
        <v>33</v>
      </c>
      <c r="AX600" s="13" t="s">
        <v>78</v>
      </c>
      <c r="AY600" s="200" t="s">
        <v>148</v>
      </c>
    </row>
    <row r="601" s="13" customFormat="1">
      <c r="A601" s="13"/>
      <c r="B601" s="198"/>
      <c r="C601" s="13"/>
      <c r="D601" s="199" t="s">
        <v>159</v>
      </c>
      <c r="E601" s="200" t="s">
        <v>1</v>
      </c>
      <c r="F601" s="201" t="s">
        <v>1805</v>
      </c>
      <c r="G601" s="13"/>
      <c r="H601" s="202">
        <v>3</v>
      </c>
      <c r="I601" s="203"/>
      <c r="J601" s="13"/>
      <c r="K601" s="13"/>
      <c r="L601" s="198"/>
      <c r="M601" s="204"/>
      <c r="N601" s="205"/>
      <c r="O601" s="205"/>
      <c r="P601" s="205"/>
      <c r="Q601" s="205"/>
      <c r="R601" s="205"/>
      <c r="S601" s="205"/>
      <c r="T601" s="206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00" t="s">
        <v>159</v>
      </c>
      <c r="AU601" s="200" t="s">
        <v>87</v>
      </c>
      <c r="AV601" s="13" t="s">
        <v>87</v>
      </c>
      <c r="AW601" s="13" t="s">
        <v>33</v>
      </c>
      <c r="AX601" s="13" t="s">
        <v>78</v>
      </c>
      <c r="AY601" s="200" t="s">
        <v>148</v>
      </c>
    </row>
    <row r="602" s="13" customFormat="1">
      <c r="A602" s="13"/>
      <c r="B602" s="198"/>
      <c r="C602" s="13"/>
      <c r="D602" s="199" t="s">
        <v>159</v>
      </c>
      <c r="E602" s="200" t="s">
        <v>1</v>
      </c>
      <c r="F602" s="201" t="s">
        <v>1820</v>
      </c>
      <c r="G602" s="13"/>
      <c r="H602" s="202">
        <v>3</v>
      </c>
      <c r="I602" s="203"/>
      <c r="J602" s="13"/>
      <c r="K602" s="13"/>
      <c r="L602" s="198"/>
      <c r="M602" s="204"/>
      <c r="N602" s="205"/>
      <c r="O602" s="205"/>
      <c r="P602" s="205"/>
      <c r="Q602" s="205"/>
      <c r="R602" s="205"/>
      <c r="S602" s="205"/>
      <c r="T602" s="206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00" t="s">
        <v>159</v>
      </c>
      <c r="AU602" s="200" t="s">
        <v>87</v>
      </c>
      <c r="AV602" s="13" t="s">
        <v>87</v>
      </c>
      <c r="AW602" s="13" t="s">
        <v>33</v>
      </c>
      <c r="AX602" s="13" t="s">
        <v>78</v>
      </c>
      <c r="AY602" s="200" t="s">
        <v>148</v>
      </c>
    </row>
    <row r="603" s="13" customFormat="1">
      <c r="A603" s="13"/>
      <c r="B603" s="198"/>
      <c r="C603" s="13"/>
      <c r="D603" s="199" t="s">
        <v>159</v>
      </c>
      <c r="E603" s="200" t="s">
        <v>1</v>
      </c>
      <c r="F603" s="201" t="s">
        <v>1559</v>
      </c>
      <c r="G603" s="13"/>
      <c r="H603" s="202">
        <v>2</v>
      </c>
      <c r="I603" s="203"/>
      <c r="J603" s="13"/>
      <c r="K603" s="13"/>
      <c r="L603" s="198"/>
      <c r="M603" s="204"/>
      <c r="N603" s="205"/>
      <c r="O603" s="205"/>
      <c r="P603" s="205"/>
      <c r="Q603" s="205"/>
      <c r="R603" s="205"/>
      <c r="S603" s="205"/>
      <c r="T603" s="206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00" t="s">
        <v>159</v>
      </c>
      <c r="AU603" s="200" t="s">
        <v>87</v>
      </c>
      <c r="AV603" s="13" t="s">
        <v>87</v>
      </c>
      <c r="AW603" s="13" t="s">
        <v>33</v>
      </c>
      <c r="AX603" s="13" t="s">
        <v>78</v>
      </c>
      <c r="AY603" s="200" t="s">
        <v>148</v>
      </c>
    </row>
    <row r="604" s="13" customFormat="1">
      <c r="A604" s="13"/>
      <c r="B604" s="198"/>
      <c r="C604" s="13"/>
      <c r="D604" s="199" t="s">
        <v>159</v>
      </c>
      <c r="E604" s="200" t="s">
        <v>1</v>
      </c>
      <c r="F604" s="201" t="s">
        <v>1807</v>
      </c>
      <c r="G604" s="13"/>
      <c r="H604" s="202">
        <v>1</v>
      </c>
      <c r="I604" s="203"/>
      <c r="J604" s="13"/>
      <c r="K604" s="13"/>
      <c r="L604" s="198"/>
      <c r="M604" s="204"/>
      <c r="N604" s="205"/>
      <c r="O604" s="205"/>
      <c r="P604" s="205"/>
      <c r="Q604" s="205"/>
      <c r="R604" s="205"/>
      <c r="S604" s="205"/>
      <c r="T604" s="206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T604" s="200" t="s">
        <v>159</v>
      </c>
      <c r="AU604" s="200" t="s">
        <v>87</v>
      </c>
      <c r="AV604" s="13" t="s">
        <v>87</v>
      </c>
      <c r="AW604" s="13" t="s">
        <v>33</v>
      </c>
      <c r="AX604" s="13" t="s">
        <v>78</v>
      </c>
      <c r="AY604" s="200" t="s">
        <v>148</v>
      </c>
    </row>
    <row r="605" s="14" customFormat="1">
      <c r="A605" s="14"/>
      <c r="B605" s="207"/>
      <c r="C605" s="14"/>
      <c r="D605" s="199" t="s">
        <v>159</v>
      </c>
      <c r="E605" s="208" t="s">
        <v>1</v>
      </c>
      <c r="F605" s="209" t="s">
        <v>164</v>
      </c>
      <c r="G605" s="14"/>
      <c r="H605" s="210">
        <v>37</v>
      </c>
      <c r="I605" s="211"/>
      <c r="J605" s="14"/>
      <c r="K605" s="14"/>
      <c r="L605" s="207"/>
      <c r="M605" s="212"/>
      <c r="N605" s="213"/>
      <c r="O605" s="213"/>
      <c r="P605" s="213"/>
      <c r="Q605" s="213"/>
      <c r="R605" s="213"/>
      <c r="S605" s="213"/>
      <c r="T605" s="2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T605" s="208" t="s">
        <v>159</v>
      </c>
      <c r="AU605" s="208" t="s">
        <v>87</v>
      </c>
      <c r="AV605" s="14" t="s">
        <v>155</v>
      </c>
      <c r="AW605" s="14" t="s">
        <v>33</v>
      </c>
      <c r="AX605" s="14" t="s">
        <v>85</v>
      </c>
      <c r="AY605" s="208" t="s">
        <v>148</v>
      </c>
    </row>
    <row r="606" s="2" customFormat="1" ht="16.5" customHeight="1">
      <c r="A606" s="38"/>
      <c r="B606" s="179"/>
      <c r="C606" s="223" t="s">
        <v>552</v>
      </c>
      <c r="D606" s="223" t="s">
        <v>288</v>
      </c>
      <c r="E606" s="224" t="s">
        <v>998</v>
      </c>
      <c r="F606" s="225" t="s">
        <v>999</v>
      </c>
      <c r="G606" s="226" t="s">
        <v>346</v>
      </c>
      <c r="H606" s="227">
        <v>37</v>
      </c>
      <c r="I606" s="228"/>
      <c r="J606" s="229">
        <f>ROUND(I606*H606,2)</f>
        <v>0</v>
      </c>
      <c r="K606" s="225" t="s">
        <v>154</v>
      </c>
      <c r="L606" s="230"/>
      <c r="M606" s="231" t="s">
        <v>1</v>
      </c>
      <c r="N606" s="232" t="s">
        <v>43</v>
      </c>
      <c r="O606" s="77"/>
      <c r="P606" s="189">
        <f>O606*H606</f>
        <v>0</v>
      </c>
      <c r="Q606" s="189">
        <v>0.26200000000000001</v>
      </c>
      <c r="R606" s="189">
        <f>Q606*H606</f>
        <v>9.6940000000000008</v>
      </c>
      <c r="S606" s="189">
        <v>0</v>
      </c>
      <c r="T606" s="190">
        <f>S606*H606</f>
        <v>0</v>
      </c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R606" s="191" t="s">
        <v>199</v>
      </c>
      <c r="AT606" s="191" t="s">
        <v>288</v>
      </c>
      <c r="AU606" s="191" t="s">
        <v>87</v>
      </c>
      <c r="AY606" s="19" t="s">
        <v>148</v>
      </c>
      <c r="BE606" s="192">
        <f>IF(N606="základní",J606,0)</f>
        <v>0</v>
      </c>
      <c r="BF606" s="192">
        <f>IF(N606="snížená",J606,0)</f>
        <v>0</v>
      </c>
      <c r="BG606" s="192">
        <f>IF(N606="zákl. přenesená",J606,0)</f>
        <v>0</v>
      </c>
      <c r="BH606" s="192">
        <f>IF(N606="sníž. přenesená",J606,0)</f>
        <v>0</v>
      </c>
      <c r="BI606" s="192">
        <f>IF(N606="nulová",J606,0)</f>
        <v>0</v>
      </c>
      <c r="BJ606" s="19" t="s">
        <v>85</v>
      </c>
      <c r="BK606" s="192">
        <f>ROUND(I606*H606,2)</f>
        <v>0</v>
      </c>
      <c r="BL606" s="19" t="s">
        <v>155</v>
      </c>
      <c r="BM606" s="191" t="s">
        <v>1821</v>
      </c>
    </row>
    <row r="607" s="2" customFormat="1" ht="24.15" customHeight="1">
      <c r="A607" s="38"/>
      <c r="B607" s="179"/>
      <c r="C607" s="180" t="s">
        <v>558</v>
      </c>
      <c r="D607" s="180" t="s">
        <v>150</v>
      </c>
      <c r="E607" s="181" t="s">
        <v>1001</v>
      </c>
      <c r="F607" s="182" t="s">
        <v>1002</v>
      </c>
      <c r="G607" s="183" t="s">
        <v>346</v>
      </c>
      <c r="H607" s="184">
        <v>9</v>
      </c>
      <c r="I607" s="185"/>
      <c r="J607" s="186">
        <f>ROUND(I607*H607,2)</f>
        <v>0</v>
      </c>
      <c r="K607" s="182" t="s">
        <v>154</v>
      </c>
      <c r="L607" s="39"/>
      <c r="M607" s="187" t="s">
        <v>1</v>
      </c>
      <c r="N607" s="188" t="s">
        <v>43</v>
      </c>
      <c r="O607" s="77"/>
      <c r="P607" s="189">
        <f>O607*H607</f>
        <v>0</v>
      </c>
      <c r="Q607" s="189">
        <v>0.0098899999999999995</v>
      </c>
      <c r="R607" s="189">
        <f>Q607*H607</f>
        <v>0.089009999999999992</v>
      </c>
      <c r="S607" s="189">
        <v>0</v>
      </c>
      <c r="T607" s="190">
        <f>S607*H607</f>
        <v>0</v>
      </c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R607" s="191" t="s">
        <v>155</v>
      </c>
      <c r="AT607" s="191" t="s">
        <v>150</v>
      </c>
      <c r="AU607" s="191" t="s">
        <v>87</v>
      </c>
      <c r="AY607" s="19" t="s">
        <v>148</v>
      </c>
      <c r="BE607" s="192">
        <f>IF(N607="základní",J607,0)</f>
        <v>0</v>
      </c>
      <c r="BF607" s="192">
        <f>IF(N607="snížená",J607,0)</f>
        <v>0</v>
      </c>
      <c r="BG607" s="192">
        <f>IF(N607="zákl. přenesená",J607,0)</f>
        <v>0</v>
      </c>
      <c r="BH607" s="192">
        <f>IF(N607="sníž. přenesená",J607,0)</f>
        <v>0</v>
      </c>
      <c r="BI607" s="192">
        <f>IF(N607="nulová",J607,0)</f>
        <v>0</v>
      </c>
      <c r="BJ607" s="19" t="s">
        <v>85</v>
      </c>
      <c r="BK607" s="192">
        <f>ROUND(I607*H607,2)</f>
        <v>0</v>
      </c>
      <c r="BL607" s="19" t="s">
        <v>155</v>
      </c>
      <c r="BM607" s="191" t="s">
        <v>1822</v>
      </c>
    </row>
    <row r="608" s="2" customFormat="1">
      <c r="A608" s="38"/>
      <c r="B608" s="39"/>
      <c r="C608" s="38"/>
      <c r="D608" s="193" t="s">
        <v>157</v>
      </c>
      <c r="E608" s="38"/>
      <c r="F608" s="194" t="s">
        <v>1004</v>
      </c>
      <c r="G608" s="38"/>
      <c r="H608" s="38"/>
      <c r="I608" s="195"/>
      <c r="J608" s="38"/>
      <c r="K608" s="38"/>
      <c r="L608" s="39"/>
      <c r="M608" s="196"/>
      <c r="N608" s="197"/>
      <c r="O608" s="77"/>
      <c r="P608" s="77"/>
      <c r="Q608" s="77"/>
      <c r="R608" s="77"/>
      <c r="S608" s="77"/>
      <c r="T608" s="7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9" t="s">
        <v>157</v>
      </c>
      <c r="AU608" s="19" t="s">
        <v>87</v>
      </c>
    </row>
    <row r="609" s="13" customFormat="1">
      <c r="A609" s="13"/>
      <c r="B609" s="198"/>
      <c r="C609" s="13"/>
      <c r="D609" s="199" t="s">
        <v>159</v>
      </c>
      <c r="E609" s="200" t="s">
        <v>1</v>
      </c>
      <c r="F609" s="201" t="s">
        <v>1823</v>
      </c>
      <c r="G609" s="13"/>
      <c r="H609" s="202">
        <v>5</v>
      </c>
      <c r="I609" s="203"/>
      <c r="J609" s="13"/>
      <c r="K609" s="13"/>
      <c r="L609" s="198"/>
      <c r="M609" s="204"/>
      <c r="N609" s="205"/>
      <c r="O609" s="205"/>
      <c r="P609" s="205"/>
      <c r="Q609" s="205"/>
      <c r="R609" s="205"/>
      <c r="S609" s="205"/>
      <c r="T609" s="206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00" t="s">
        <v>159</v>
      </c>
      <c r="AU609" s="200" t="s">
        <v>87</v>
      </c>
      <c r="AV609" s="13" t="s">
        <v>87</v>
      </c>
      <c r="AW609" s="13" t="s">
        <v>33</v>
      </c>
      <c r="AX609" s="13" t="s">
        <v>78</v>
      </c>
      <c r="AY609" s="200" t="s">
        <v>148</v>
      </c>
    </row>
    <row r="610" s="16" customFormat="1">
      <c r="A610" s="16"/>
      <c r="B610" s="241"/>
      <c r="C610" s="16"/>
      <c r="D610" s="199" t="s">
        <v>159</v>
      </c>
      <c r="E610" s="242" t="s">
        <v>1</v>
      </c>
      <c r="F610" s="243" t="s">
        <v>1698</v>
      </c>
      <c r="G610" s="16"/>
      <c r="H610" s="242" t="s">
        <v>1</v>
      </c>
      <c r="I610" s="244"/>
      <c r="J610" s="16"/>
      <c r="K610" s="16"/>
      <c r="L610" s="241"/>
      <c r="M610" s="245"/>
      <c r="N610" s="246"/>
      <c r="O610" s="246"/>
      <c r="P610" s="246"/>
      <c r="Q610" s="246"/>
      <c r="R610" s="246"/>
      <c r="S610" s="246"/>
      <c r="T610" s="247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T610" s="242" t="s">
        <v>159</v>
      </c>
      <c r="AU610" s="242" t="s">
        <v>87</v>
      </c>
      <c r="AV610" s="16" t="s">
        <v>85</v>
      </c>
      <c r="AW610" s="16" t="s">
        <v>33</v>
      </c>
      <c r="AX610" s="16" t="s">
        <v>78</v>
      </c>
      <c r="AY610" s="242" t="s">
        <v>148</v>
      </c>
    </row>
    <row r="611" s="16" customFormat="1">
      <c r="A611" s="16"/>
      <c r="B611" s="241"/>
      <c r="C611" s="16"/>
      <c r="D611" s="199" t="s">
        <v>159</v>
      </c>
      <c r="E611" s="242" t="s">
        <v>1</v>
      </c>
      <c r="F611" s="243" t="s">
        <v>1699</v>
      </c>
      <c r="G611" s="16"/>
      <c r="H611" s="242" t="s">
        <v>1</v>
      </c>
      <c r="I611" s="244"/>
      <c r="J611" s="16"/>
      <c r="K611" s="16"/>
      <c r="L611" s="241"/>
      <c r="M611" s="245"/>
      <c r="N611" s="246"/>
      <c r="O611" s="246"/>
      <c r="P611" s="246"/>
      <c r="Q611" s="246"/>
      <c r="R611" s="246"/>
      <c r="S611" s="246"/>
      <c r="T611" s="247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T611" s="242" t="s">
        <v>159</v>
      </c>
      <c r="AU611" s="242" t="s">
        <v>87</v>
      </c>
      <c r="AV611" s="16" t="s">
        <v>85</v>
      </c>
      <c r="AW611" s="16" t="s">
        <v>33</v>
      </c>
      <c r="AX611" s="16" t="s">
        <v>78</v>
      </c>
      <c r="AY611" s="242" t="s">
        <v>148</v>
      </c>
    </row>
    <row r="612" s="16" customFormat="1">
      <c r="A612" s="16"/>
      <c r="B612" s="241"/>
      <c r="C612" s="16"/>
      <c r="D612" s="199" t="s">
        <v>159</v>
      </c>
      <c r="E612" s="242" t="s">
        <v>1</v>
      </c>
      <c r="F612" s="243" t="s">
        <v>1545</v>
      </c>
      <c r="G612" s="16"/>
      <c r="H612" s="242" t="s">
        <v>1</v>
      </c>
      <c r="I612" s="244"/>
      <c r="J612" s="16"/>
      <c r="K612" s="16"/>
      <c r="L612" s="241"/>
      <c r="M612" s="245"/>
      <c r="N612" s="246"/>
      <c r="O612" s="246"/>
      <c r="P612" s="246"/>
      <c r="Q612" s="246"/>
      <c r="R612" s="246"/>
      <c r="S612" s="246"/>
      <c r="T612" s="247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T612" s="242" t="s">
        <v>159</v>
      </c>
      <c r="AU612" s="242" t="s">
        <v>87</v>
      </c>
      <c r="AV612" s="16" t="s">
        <v>85</v>
      </c>
      <c r="AW612" s="16" t="s">
        <v>33</v>
      </c>
      <c r="AX612" s="16" t="s">
        <v>78</v>
      </c>
      <c r="AY612" s="242" t="s">
        <v>148</v>
      </c>
    </row>
    <row r="613" s="16" customFormat="1">
      <c r="A613" s="16"/>
      <c r="B613" s="241"/>
      <c r="C613" s="16"/>
      <c r="D613" s="199" t="s">
        <v>159</v>
      </c>
      <c r="E613" s="242" t="s">
        <v>1</v>
      </c>
      <c r="F613" s="243" t="s">
        <v>1700</v>
      </c>
      <c r="G613" s="16"/>
      <c r="H613" s="242" t="s">
        <v>1</v>
      </c>
      <c r="I613" s="244"/>
      <c r="J613" s="16"/>
      <c r="K613" s="16"/>
      <c r="L613" s="241"/>
      <c r="M613" s="245"/>
      <c r="N613" s="246"/>
      <c r="O613" s="246"/>
      <c r="P613" s="246"/>
      <c r="Q613" s="246"/>
      <c r="R613" s="246"/>
      <c r="S613" s="246"/>
      <c r="T613" s="247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T613" s="242" t="s">
        <v>159</v>
      </c>
      <c r="AU613" s="242" t="s">
        <v>87</v>
      </c>
      <c r="AV613" s="16" t="s">
        <v>85</v>
      </c>
      <c r="AW613" s="16" t="s">
        <v>33</v>
      </c>
      <c r="AX613" s="16" t="s">
        <v>78</v>
      </c>
      <c r="AY613" s="242" t="s">
        <v>148</v>
      </c>
    </row>
    <row r="614" s="13" customFormat="1">
      <c r="A614" s="13"/>
      <c r="B614" s="198"/>
      <c r="C614" s="13"/>
      <c r="D614" s="199" t="s">
        <v>159</v>
      </c>
      <c r="E614" s="200" t="s">
        <v>1</v>
      </c>
      <c r="F614" s="201" t="s">
        <v>1820</v>
      </c>
      <c r="G614" s="13"/>
      <c r="H614" s="202">
        <v>3</v>
      </c>
      <c r="I614" s="203"/>
      <c r="J614" s="13"/>
      <c r="K614" s="13"/>
      <c r="L614" s="198"/>
      <c r="M614" s="204"/>
      <c r="N614" s="205"/>
      <c r="O614" s="205"/>
      <c r="P614" s="205"/>
      <c r="Q614" s="205"/>
      <c r="R614" s="205"/>
      <c r="S614" s="205"/>
      <c r="T614" s="206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00" t="s">
        <v>159</v>
      </c>
      <c r="AU614" s="200" t="s">
        <v>87</v>
      </c>
      <c r="AV614" s="13" t="s">
        <v>87</v>
      </c>
      <c r="AW614" s="13" t="s">
        <v>33</v>
      </c>
      <c r="AX614" s="13" t="s">
        <v>78</v>
      </c>
      <c r="AY614" s="200" t="s">
        <v>148</v>
      </c>
    </row>
    <row r="615" s="16" customFormat="1">
      <c r="A615" s="16"/>
      <c r="B615" s="241"/>
      <c r="C615" s="16"/>
      <c r="D615" s="199" t="s">
        <v>159</v>
      </c>
      <c r="E615" s="242" t="s">
        <v>1</v>
      </c>
      <c r="F615" s="243" t="s">
        <v>1701</v>
      </c>
      <c r="G615" s="16"/>
      <c r="H615" s="242" t="s">
        <v>1</v>
      </c>
      <c r="I615" s="244"/>
      <c r="J615" s="16"/>
      <c r="K615" s="16"/>
      <c r="L615" s="241"/>
      <c r="M615" s="245"/>
      <c r="N615" s="246"/>
      <c r="O615" s="246"/>
      <c r="P615" s="246"/>
      <c r="Q615" s="246"/>
      <c r="R615" s="246"/>
      <c r="S615" s="246"/>
      <c r="T615" s="247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T615" s="242" t="s">
        <v>159</v>
      </c>
      <c r="AU615" s="242" t="s">
        <v>87</v>
      </c>
      <c r="AV615" s="16" t="s">
        <v>85</v>
      </c>
      <c r="AW615" s="16" t="s">
        <v>33</v>
      </c>
      <c r="AX615" s="16" t="s">
        <v>78</v>
      </c>
      <c r="AY615" s="242" t="s">
        <v>148</v>
      </c>
    </row>
    <row r="616" s="13" customFormat="1">
      <c r="A616" s="13"/>
      <c r="B616" s="198"/>
      <c r="C616" s="13"/>
      <c r="D616" s="199" t="s">
        <v>159</v>
      </c>
      <c r="E616" s="200" t="s">
        <v>1</v>
      </c>
      <c r="F616" s="201" t="s">
        <v>1807</v>
      </c>
      <c r="G616" s="13"/>
      <c r="H616" s="202">
        <v>1</v>
      </c>
      <c r="I616" s="203"/>
      <c r="J616" s="13"/>
      <c r="K616" s="13"/>
      <c r="L616" s="198"/>
      <c r="M616" s="204"/>
      <c r="N616" s="205"/>
      <c r="O616" s="205"/>
      <c r="P616" s="205"/>
      <c r="Q616" s="205"/>
      <c r="R616" s="205"/>
      <c r="S616" s="205"/>
      <c r="T616" s="206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00" t="s">
        <v>159</v>
      </c>
      <c r="AU616" s="200" t="s">
        <v>87</v>
      </c>
      <c r="AV616" s="13" t="s">
        <v>87</v>
      </c>
      <c r="AW616" s="13" t="s">
        <v>33</v>
      </c>
      <c r="AX616" s="13" t="s">
        <v>78</v>
      </c>
      <c r="AY616" s="200" t="s">
        <v>148</v>
      </c>
    </row>
    <row r="617" s="14" customFormat="1">
      <c r="A617" s="14"/>
      <c r="B617" s="207"/>
      <c r="C617" s="14"/>
      <c r="D617" s="199" t="s">
        <v>159</v>
      </c>
      <c r="E617" s="208" t="s">
        <v>1</v>
      </c>
      <c r="F617" s="209" t="s">
        <v>164</v>
      </c>
      <c r="G617" s="14"/>
      <c r="H617" s="210">
        <v>9</v>
      </c>
      <c r="I617" s="211"/>
      <c r="J617" s="14"/>
      <c r="K617" s="14"/>
      <c r="L617" s="207"/>
      <c r="M617" s="212"/>
      <c r="N617" s="213"/>
      <c r="O617" s="213"/>
      <c r="P617" s="213"/>
      <c r="Q617" s="213"/>
      <c r="R617" s="213"/>
      <c r="S617" s="213"/>
      <c r="T617" s="2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208" t="s">
        <v>159</v>
      </c>
      <c r="AU617" s="208" t="s">
        <v>87</v>
      </c>
      <c r="AV617" s="14" t="s">
        <v>155</v>
      </c>
      <c r="AW617" s="14" t="s">
        <v>33</v>
      </c>
      <c r="AX617" s="14" t="s">
        <v>85</v>
      </c>
      <c r="AY617" s="208" t="s">
        <v>148</v>
      </c>
    </row>
    <row r="618" s="2" customFormat="1" ht="16.5" customHeight="1">
      <c r="A618" s="38"/>
      <c r="B618" s="179"/>
      <c r="C618" s="223" t="s">
        <v>562</v>
      </c>
      <c r="D618" s="223" t="s">
        <v>288</v>
      </c>
      <c r="E618" s="224" t="s">
        <v>1005</v>
      </c>
      <c r="F618" s="225" t="s">
        <v>1006</v>
      </c>
      <c r="G618" s="226" t="s">
        <v>346</v>
      </c>
      <c r="H618" s="227">
        <v>9</v>
      </c>
      <c r="I618" s="228"/>
      <c r="J618" s="229">
        <f>ROUND(I618*H618,2)</f>
        <v>0</v>
      </c>
      <c r="K618" s="225" t="s">
        <v>154</v>
      </c>
      <c r="L618" s="230"/>
      <c r="M618" s="231" t="s">
        <v>1</v>
      </c>
      <c r="N618" s="232" t="s">
        <v>43</v>
      </c>
      <c r="O618" s="77"/>
      <c r="P618" s="189">
        <f>O618*H618</f>
        <v>0</v>
      </c>
      <c r="Q618" s="189">
        <v>0.52600000000000002</v>
      </c>
      <c r="R618" s="189">
        <f>Q618*H618</f>
        <v>4.734</v>
      </c>
      <c r="S618" s="189">
        <v>0</v>
      </c>
      <c r="T618" s="190">
        <f>S618*H618</f>
        <v>0</v>
      </c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R618" s="191" t="s">
        <v>199</v>
      </c>
      <c r="AT618" s="191" t="s">
        <v>288</v>
      </c>
      <c r="AU618" s="191" t="s">
        <v>87</v>
      </c>
      <c r="AY618" s="19" t="s">
        <v>148</v>
      </c>
      <c r="BE618" s="192">
        <f>IF(N618="základní",J618,0)</f>
        <v>0</v>
      </c>
      <c r="BF618" s="192">
        <f>IF(N618="snížená",J618,0)</f>
        <v>0</v>
      </c>
      <c r="BG618" s="192">
        <f>IF(N618="zákl. přenesená",J618,0)</f>
        <v>0</v>
      </c>
      <c r="BH618" s="192">
        <f>IF(N618="sníž. přenesená",J618,0)</f>
        <v>0</v>
      </c>
      <c r="BI618" s="192">
        <f>IF(N618="nulová",J618,0)</f>
        <v>0</v>
      </c>
      <c r="BJ618" s="19" t="s">
        <v>85</v>
      </c>
      <c r="BK618" s="192">
        <f>ROUND(I618*H618,2)</f>
        <v>0</v>
      </c>
      <c r="BL618" s="19" t="s">
        <v>155</v>
      </c>
      <c r="BM618" s="191" t="s">
        <v>1824</v>
      </c>
    </row>
    <row r="619" s="2" customFormat="1" ht="24.15" customHeight="1">
      <c r="A619" s="38"/>
      <c r="B619" s="179"/>
      <c r="C619" s="180" t="s">
        <v>566</v>
      </c>
      <c r="D619" s="180" t="s">
        <v>150</v>
      </c>
      <c r="E619" s="181" t="s">
        <v>1008</v>
      </c>
      <c r="F619" s="182" t="s">
        <v>1009</v>
      </c>
      <c r="G619" s="183" t="s">
        <v>346</v>
      </c>
      <c r="H619" s="184">
        <v>36</v>
      </c>
      <c r="I619" s="185"/>
      <c r="J619" s="186">
        <f>ROUND(I619*H619,2)</f>
        <v>0</v>
      </c>
      <c r="K619" s="182" t="s">
        <v>154</v>
      </c>
      <c r="L619" s="39"/>
      <c r="M619" s="187" t="s">
        <v>1</v>
      </c>
      <c r="N619" s="188" t="s">
        <v>43</v>
      </c>
      <c r="O619" s="77"/>
      <c r="P619" s="189">
        <f>O619*H619</f>
        <v>0</v>
      </c>
      <c r="Q619" s="189">
        <v>0.0098899999999999995</v>
      </c>
      <c r="R619" s="189">
        <f>Q619*H619</f>
        <v>0.35603999999999997</v>
      </c>
      <c r="S619" s="189">
        <v>0</v>
      </c>
      <c r="T619" s="190">
        <f>S619*H619</f>
        <v>0</v>
      </c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R619" s="191" t="s">
        <v>155</v>
      </c>
      <c r="AT619" s="191" t="s">
        <v>150</v>
      </c>
      <c r="AU619" s="191" t="s">
        <v>87</v>
      </c>
      <c r="AY619" s="19" t="s">
        <v>148</v>
      </c>
      <c r="BE619" s="192">
        <f>IF(N619="základní",J619,0)</f>
        <v>0</v>
      </c>
      <c r="BF619" s="192">
        <f>IF(N619="snížená",J619,0)</f>
        <v>0</v>
      </c>
      <c r="BG619" s="192">
        <f>IF(N619="zákl. přenesená",J619,0)</f>
        <v>0</v>
      </c>
      <c r="BH619" s="192">
        <f>IF(N619="sníž. přenesená",J619,0)</f>
        <v>0</v>
      </c>
      <c r="BI619" s="192">
        <f>IF(N619="nulová",J619,0)</f>
        <v>0</v>
      </c>
      <c r="BJ619" s="19" t="s">
        <v>85</v>
      </c>
      <c r="BK619" s="192">
        <f>ROUND(I619*H619,2)</f>
        <v>0</v>
      </c>
      <c r="BL619" s="19" t="s">
        <v>155</v>
      </c>
      <c r="BM619" s="191" t="s">
        <v>1825</v>
      </c>
    </row>
    <row r="620" s="2" customFormat="1">
      <c r="A620" s="38"/>
      <c r="B620" s="39"/>
      <c r="C620" s="38"/>
      <c r="D620" s="193" t="s">
        <v>157</v>
      </c>
      <c r="E620" s="38"/>
      <c r="F620" s="194" t="s">
        <v>1011</v>
      </c>
      <c r="G620" s="38"/>
      <c r="H620" s="38"/>
      <c r="I620" s="195"/>
      <c r="J620" s="38"/>
      <c r="K620" s="38"/>
      <c r="L620" s="39"/>
      <c r="M620" s="196"/>
      <c r="N620" s="197"/>
      <c r="O620" s="77"/>
      <c r="P620" s="77"/>
      <c r="Q620" s="77"/>
      <c r="R620" s="77"/>
      <c r="S620" s="77"/>
      <c r="T620" s="7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T620" s="19" t="s">
        <v>157</v>
      </c>
      <c r="AU620" s="19" t="s">
        <v>87</v>
      </c>
    </row>
    <row r="621" s="13" customFormat="1">
      <c r="A621" s="13"/>
      <c r="B621" s="198"/>
      <c r="C621" s="13"/>
      <c r="D621" s="199" t="s">
        <v>159</v>
      </c>
      <c r="E621" s="200" t="s">
        <v>1</v>
      </c>
      <c r="F621" s="201" t="s">
        <v>1826</v>
      </c>
      <c r="G621" s="13"/>
      <c r="H621" s="202">
        <v>17</v>
      </c>
      <c r="I621" s="203"/>
      <c r="J621" s="13"/>
      <c r="K621" s="13"/>
      <c r="L621" s="198"/>
      <c r="M621" s="204"/>
      <c r="N621" s="205"/>
      <c r="O621" s="205"/>
      <c r="P621" s="205"/>
      <c r="Q621" s="205"/>
      <c r="R621" s="205"/>
      <c r="S621" s="205"/>
      <c r="T621" s="206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00" t="s">
        <v>159</v>
      </c>
      <c r="AU621" s="200" t="s">
        <v>87</v>
      </c>
      <c r="AV621" s="13" t="s">
        <v>87</v>
      </c>
      <c r="AW621" s="13" t="s">
        <v>33</v>
      </c>
      <c r="AX621" s="13" t="s">
        <v>78</v>
      </c>
      <c r="AY621" s="200" t="s">
        <v>148</v>
      </c>
    </row>
    <row r="622" s="13" customFormat="1">
      <c r="A622" s="13"/>
      <c r="B622" s="198"/>
      <c r="C622" s="13"/>
      <c r="D622" s="199" t="s">
        <v>159</v>
      </c>
      <c r="E622" s="200" t="s">
        <v>1</v>
      </c>
      <c r="F622" s="201" t="s">
        <v>1802</v>
      </c>
      <c r="G622" s="13"/>
      <c r="H622" s="202">
        <v>8</v>
      </c>
      <c r="I622" s="203"/>
      <c r="J622" s="13"/>
      <c r="K622" s="13"/>
      <c r="L622" s="198"/>
      <c r="M622" s="204"/>
      <c r="N622" s="205"/>
      <c r="O622" s="205"/>
      <c r="P622" s="205"/>
      <c r="Q622" s="205"/>
      <c r="R622" s="205"/>
      <c r="S622" s="205"/>
      <c r="T622" s="206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00" t="s">
        <v>159</v>
      </c>
      <c r="AU622" s="200" t="s">
        <v>87</v>
      </c>
      <c r="AV622" s="13" t="s">
        <v>87</v>
      </c>
      <c r="AW622" s="13" t="s">
        <v>33</v>
      </c>
      <c r="AX622" s="13" t="s">
        <v>78</v>
      </c>
      <c r="AY622" s="200" t="s">
        <v>148</v>
      </c>
    </row>
    <row r="623" s="13" customFormat="1">
      <c r="A623" s="13"/>
      <c r="B623" s="198"/>
      <c r="C623" s="13"/>
      <c r="D623" s="199" t="s">
        <v>159</v>
      </c>
      <c r="E623" s="200" t="s">
        <v>1</v>
      </c>
      <c r="F623" s="201" t="s">
        <v>1803</v>
      </c>
      <c r="G623" s="13"/>
      <c r="H623" s="202">
        <v>3</v>
      </c>
      <c r="I623" s="203"/>
      <c r="J623" s="13"/>
      <c r="K623" s="13"/>
      <c r="L623" s="198"/>
      <c r="M623" s="204"/>
      <c r="N623" s="205"/>
      <c r="O623" s="205"/>
      <c r="P623" s="205"/>
      <c r="Q623" s="205"/>
      <c r="R623" s="205"/>
      <c r="S623" s="205"/>
      <c r="T623" s="206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00" t="s">
        <v>159</v>
      </c>
      <c r="AU623" s="200" t="s">
        <v>87</v>
      </c>
      <c r="AV623" s="13" t="s">
        <v>87</v>
      </c>
      <c r="AW623" s="13" t="s">
        <v>33</v>
      </c>
      <c r="AX623" s="13" t="s">
        <v>78</v>
      </c>
      <c r="AY623" s="200" t="s">
        <v>148</v>
      </c>
    </row>
    <row r="624" s="13" customFormat="1">
      <c r="A624" s="13"/>
      <c r="B624" s="198"/>
      <c r="C624" s="13"/>
      <c r="D624" s="199" t="s">
        <v>159</v>
      </c>
      <c r="E624" s="200" t="s">
        <v>1</v>
      </c>
      <c r="F624" s="201" t="s">
        <v>1804</v>
      </c>
      <c r="G624" s="13"/>
      <c r="H624" s="202">
        <v>2</v>
      </c>
      <c r="I624" s="203"/>
      <c r="J624" s="13"/>
      <c r="K624" s="13"/>
      <c r="L624" s="198"/>
      <c r="M624" s="204"/>
      <c r="N624" s="205"/>
      <c r="O624" s="205"/>
      <c r="P624" s="205"/>
      <c r="Q624" s="205"/>
      <c r="R624" s="205"/>
      <c r="S624" s="205"/>
      <c r="T624" s="206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00" t="s">
        <v>159</v>
      </c>
      <c r="AU624" s="200" t="s">
        <v>87</v>
      </c>
      <c r="AV624" s="13" t="s">
        <v>87</v>
      </c>
      <c r="AW624" s="13" t="s">
        <v>33</v>
      </c>
      <c r="AX624" s="13" t="s">
        <v>78</v>
      </c>
      <c r="AY624" s="200" t="s">
        <v>148</v>
      </c>
    </row>
    <row r="625" s="13" customFormat="1">
      <c r="A625" s="13"/>
      <c r="B625" s="198"/>
      <c r="C625" s="13"/>
      <c r="D625" s="199" t="s">
        <v>159</v>
      </c>
      <c r="E625" s="200" t="s">
        <v>1</v>
      </c>
      <c r="F625" s="201" t="s">
        <v>1805</v>
      </c>
      <c r="G625" s="13"/>
      <c r="H625" s="202">
        <v>3</v>
      </c>
      <c r="I625" s="203"/>
      <c r="J625" s="13"/>
      <c r="K625" s="13"/>
      <c r="L625" s="198"/>
      <c r="M625" s="204"/>
      <c r="N625" s="205"/>
      <c r="O625" s="205"/>
      <c r="P625" s="205"/>
      <c r="Q625" s="205"/>
      <c r="R625" s="205"/>
      <c r="S625" s="205"/>
      <c r="T625" s="206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00" t="s">
        <v>159</v>
      </c>
      <c r="AU625" s="200" t="s">
        <v>87</v>
      </c>
      <c r="AV625" s="13" t="s">
        <v>87</v>
      </c>
      <c r="AW625" s="13" t="s">
        <v>33</v>
      </c>
      <c r="AX625" s="13" t="s">
        <v>78</v>
      </c>
      <c r="AY625" s="200" t="s">
        <v>148</v>
      </c>
    </row>
    <row r="626" s="13" customFormat="1">
      <c r="A626" s="13"/>
      <c r="B626" s="198"/>
      <c r="C626" s="13"/>
      <c r="D626" s="199" t="s">
        <v>159</v>
      </c>
      <c r="E626" s="200" t="s">
        <v>1</v>
      </c>
      <c r="F626" s="201" t="s">
        <v>1558</v>
      </c>
      <c r="G626" s="13"/>
      <c r="H626" s="202">
        <v>1</v>
      </c>
      <c r="I626" s="203"/>
      <c r="J626" s="13"/>
      <c r="K626" s="13"/>
      <c r="L626" s="198"/>
      <c r="M626" s="204"/>
      <c r="N626" s="205"/>
      <c r="O626" s="205"/>
      <c r="P626" s="205"/>
      <c r="Q626" s="205"/>
      <c r="R626" s="205"/>
      <c r="S626" s="205"/>
      <c r="T626" s="206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00" t="s">
        <v>159</v>
      </c>
      <c r="AU626" s="200" t="s">
        <v>87</v>
      </c>
      <c r="AV626" s="13" t="s">
        <v>87</v>
      </c>
      <c r="AW626" s="13" t="s">
        <v>33</v>
      </c>
      <c r="AX626" s="13" t="s">
        <v>78</v>
      </c>
      <c r="AY626" s="200" t="s">
        <v>148</v>
      </c>
    </row>
    <row r="627" s="13" customFormat="1">
      <c r="A627" s="13"/>
      <c r="B627" s="198"/>
      <c r="C627" s="13"/>
      <c r="D627" s="199" t="s">
        <v>159</v>
      </c>
      <c r="E627" s="200" t="s">
        <v>1</v>
      </c>
      <c r="F627" s="201" t="s">
        <v>1559</v>
      </c>
      <c r="G627" s="13"/>
      <c r="H627" s="202">
        <v>2</v>
      </c>
      <c r="I627" s="203"/>
      <c r="J627" s="13"/>
      <c r="K627" s="13"/>
      <c r="L627" s="198"/>
      <c r="M627" s="204"/>
      <c r="N627" s="205"/>
      <c r="O627" s="205"/>
      <c r="P627" s="205"/>
      <c r="Q627" s="205"/>
      <c r="R627" s="205"/>
      <c r="S627" s="205"/>
      <c r="T627" s="206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00" t="s">
        <v>159</v>
      </c>
      <c r="AU627" s="200" t="s">
        <v>87</v>
      </c>
      <c r="AV627" s="13" t="s">
        <v>87</v>
      </c>
      <c r="AW627" s="13" t="s">
        <v>33</v>
      </c>
      <c r="AX627" s="13" t="s">
        <v>78</v>
      </c>
      <c r="AY627" s="200" t="s">
        <v>148</v>
      </c>
    </row>
    <row r="628" s="16" customFormat="1">
      <c r="A628" s="16"/>
      <c r="B628" s="241"/>
      <c r="C628" s="16"/>
      <c r="D628" s="199" t="s">
        <v>159</v>
      </c>
      <c r="E628" s="242" t="s">
        <v>1</v>
      </c>
      <c r="F628" s="243" t="s">
        <v>1549</v>
      </c>
      <c r="G628" s="16"/>
      <c r="H628" s="242" t="s">
        <v>1</v>
      </c>
      <c r="I628" s="244"/>
      <c r="J628" s="16"/>
      <c r="K628" s="16"/>
      <c r="L628" s="241"/>
      <c r="M628" s="245"/>
      <c r="N628" s="246"/>
      <c r="O628" s="246"/>
      <c r="P628" s="246"/>
      <c r="Q628" s="246"/>
      <c r="R628" s="246"/>
      <c r="S628" s="246"/>
      <c r="T628" s="247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T628" s="242" t="s">
        <v>159</v>
      </c>
      <c r="AU628" s="242" t="s">
        <v>87</v>
      </c>
      <c r="AV628" s="16" t="s">
        <v>85</v>
      </c>
      <c r="AW628" s="16" t="s">
        <v>33</v>
      </c>
      <c r="AX628" s="16" t="s">
        <v>78</v>
      </c>
      <c r="AY628" s="242" t="s">
        <v>148</v>
      </c>
    </row>
    <row r="629" s="14" customFormat="1">
      <c r="A629" s="14"/>
      <c r="B629" s="207"/>
      <c r="C629" s="14"/>
      <c r="D629" s="199" t="s">
        <v>159</v>
      </c>
      <c r="E629" s="208" t="s">
        <v>1</v>
      </c>
      <c r="F629" s="209" t="s">
        <v>164</v>
      </c>
      <c r="G629" s="14"/>
      <c r="H629" s="210">
        <v>36</v>
      </c>
      <c r="I629" s="211"/>
      <c r="J629" s="14"/>
      <c r="K629" s="14"/>
      <c r="L629" s="207"/>
      <c r="M629" s="212"/>
      <c r="N629" s="213"/>
      <c r="O629" s="213"/>
      <c r="P629" s="213"/>
      <c r="Q629" s="213"/>
      <c r="R629" s="213"/>
      <c r="S629" s="213"/>
      <c r="T629" s="2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T629" s="208" t="s">
        <v>159</v>
      </c>
      <c r="AU629" s="208" t="s">
        <v>87</v>
      </c>
      <c r="AV629" s="14" t="s">
        <v>155</v>
      </c>
      <c r="AW629" s="14" t="s">
        <v>33</v>
      </c>
      <c r="AX629" s="14" t="s">
        <v>85</v>
      </c>
      <c r="AY629" s="208" t="s">
        <v>148</v>
      </c>
    </row>
    <row r="630" s="2" customFormat="1" ht="21.75" customHeight="1">
      <c r="A630" s="38"/>
      <c r="B630" s="179"/>
      <c r="C630" s="223" t="s">
        <v>571</v>
      </c>
      <c r="D630" s="223" t="s">
        <v>288</v>
      </c>
      <c r="E630" s="224" t="s">
        <v>1012</v>
      </c>
      <c r="F630" s="225" t="s">
        <v>1013</v>
      </c>
      <c r="G630" s="226" t="s">
        <v>346</v>
      </c>
      <c r="H630" s="227">
        <v>36</v>
      </c>
      <c r="I630" s="228"/>
      <c r="J630" s="229">
        <f>ROUND(I630*H630,2)</f>
        <v>0</v>
      </c>
      <c r="K630" s="225" t="s">
        <v>154</v>
      </c>
      <c r="L630" s="230"/>
      <c r="M630" s="231" t="s">
        <v>1</v>
      </c>
      <c r="N630" s="232" t="s">
        <v>43</v>
      </c>
      <c r="O630" s="77"/>
      <c r="P630" s="189">
        <f>O630*H630</f>
        <v>0</v>
      </c>
      <c r="Q630" s="189">
        <v>1.0129999999999999</v>
      </c>
      <c r="R630" s="189">
        <f>Q630*H630</f>
        <v>36.467999999999996</v>
      </c>
      <c r="S630" s="189">
        <v>0</v>
      </c>
      <c r="T630" s="190">
        <f>S630*H630</f>
        <v>0</v>
      </c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R630" s="191" t="s">
        <v>199</v>
      </c>
      <c r="AT630" s="191" t="s">
        <v>288</v>
      </c>
      <c r="AU630" s="191" t="s">
        <v>87</v>
      </c>
      <c r="AY630" s="19" t="s">
        <v>148</v>
      </c>
      <c r="BE630" s="192">
        <f>IF(N630="základní",J630,0)</f>
        <v>0</v>
      </c>
      <c r="BF630" s="192">
        <f>IF(N630="snížená",J630,0)</f>
        <v>0</v>
      </c>
      <c r="BG630" s="192">
        <f>IF(N630="zákl. přenesená",J630,0)</f>
        <v>0</v>
      </c>
      <c r="BH630" s="192">
        <f>IF(N630="sníž. přenesená",J630,0)</f>
        <v>0</v>
      </c>
      <c r="BI630" s="192">
        <f>IF(N630="nulová",J630,0)</f>
        <v>0</v>
      </c>
      <c r="BJ630" s="19" t="s">
        <v>85</v>
      </c>
      <c r="BK630" s="192">
        <f>ROUND(I630*H630,2)</f>
        <v>0</v>
      </c>
      <c r="BL630" s="19" t="s">
        <v>155</v>
      </c>
      <c r="BM630" s="191" t="s">
        <v>1827</v>
      </c>
    </row>
    <row r="631" s="2" customFormat="1" ht="24.15" customHeight="1">
      <c r="A631" s="38"/>
      <c r="B631" s="179"/>
      <c r="C631" s="180" t="s">
        <v>575</v>
      </c>
      <c r="D631" s="180" t="s">
        <v>150</v>
      </c>
      <c r="E631" s="181" t="s">
        <v>1015</v>
      </c>
      <c r="F631" s="182" t="s">
        <v>1016</v>
      </c>
      <c r="G631" s="183" t="s">
        <v>346</v>
      </c>
      <c r="H631" s="184">
        <v>46</v>
      </c>
      <c r="I631" s="185"/>
      <c r="J631" s="186">
        <f>ROUND(I631*H631,2)</f>
        <v>0</v>
      </c>
      <c r="K631" s="182" t="s">
        <v>154</v>
      </c>
      <c r="L631" s="39"/>
      <c r="M631" s="187" t="s">
        <v>1</v>
      </c>
      <c r="N631" s="188" t="s">
        <v>43</v>
      </c>
      <c r="O631" s="77"/>
      <c r="P631" s="189">
        <f>O631*H631</f>
        <v>0</v>
      </c>
      <c r="Q631" s="189">
        <v>0.01218</v>
      </c>
      <c r="R631" s="189">
        <f>Q631*H631</f>
        <v>0.56028</v>
      </c>
      <c r="S631" s="189">
        <v>0</v>
      </c>
      <c r="T631" s="190">
        <f>S631*H631</f>
        <v>0</v>
      </c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R631" s="191" t="s">
        <v>155</v>
      </c>
      <c r="AT631" s="191" t="s">
        <v>150</v>
      </c>
      <c r="AU631" s="191" t="s">
        <v>87</v>
      </c>
      <c r="AY631" s="19" t="s">
        <v>148</v>
      </c>
      <c r="BE631" s="192">
        <f>IF(N631="základní",J631,0)</f>
        <v>0</v>
      </c>
      <c r="BF631" s="192">
        <f>IF(N631="snížená",J631,0)</f>
        <v>0</v>
      </c>
      <c r="BG631" s="192">
        <f>IF(N631="zákl. přenesená",J631,0)</f>
        <v>0</v>
      </c>
      <c r="BH631" s="192">
        <f>IF(N631="sníž. přenesená",J631,0)</f>
        <v>0</v>
      </c>
      <c r="BI631" s="192">
        <f>IF(N631="nulová",J631,0)</f>
        <v>0</v>
      </c>
      <c r="BJ631" s="19" t="s">
        <v>85</v>
      </c>
      <c r="BK631" s="192">
        <f>ROUND(I631*H631,2)</f>
        <v>0</v>
      </c>
      <c r="BL631" s="19" t="s">
        <v>155</v>
      </c>
      <c r="BM631" s="191" t="s">
        <v>1828</v>
      </c>
    </row>
    <row r="632" s="2" customFormat="1">
      <c r="A632" s="38"/>
      <c r="B632" s="39"/>
      <c r="C632" s="38"/>
      <c r="D632" s="193" t="s">
        <v>157</v>
      </c>
      <c r="E632" s="38"/>
      <c r="F632" s="194" t="s">
        <v>1018</v>
      </c>
      <c r="G632" s="38"/>
      <c r="H632" s="38"/>
      <c r="I632" s="195"/>
      <c r="J632" s="38"/>
      <c r="K632" s="38"/>
      <c r="L632" s="39"/>
      <c r="M632" s="196"/>
      <c r="N632" s="197"/>
      <c r="O632" s="77"/>
      <c r="P632" s="77"/>
      <c r="Q632" s="77"/>
      <c r="R632" s="77"/>
      <c r="S632" s="77"/>
      <c r="T632" s="7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T632" s="19" t="s">
        <v>157</v>
      </c>
      <c r="AU632" s="19" t="s">
        <v>87</v>
      </c>
    </row>
    <row r="633" s="13" customFormat="1">
      <c r="A633" s="13"/>
      <c r="B633" s="198"/>
      <c r="C633" s="13"/>
      <c r="D633" s="199" t="s">
        <v>159</v>
      </c>
      <c r="E633" s="200" t="s">
        <v>1</v>
      </c>
      <c r="F633" s="201" t="s">
        <v>1829</v>
      </c>
      <c r="G633" s="13"/>
      <c r="H633" s="202">
        <v>23</v>
      </c>
      <c r="I633" s="203"/>
      <c r="J633" s="13"/>
      <c r="K633" s="13"/>
      <c r="L633" s="198"/>
      <c r="M633" s="204"/>
      <c r="N633" s="205"/>
      <c r="O633" s="205"/>
      <c r="P633" s="205"/>
      <c r="Q633" s="205"/>
      <c r="R633" s="205"/>
      <c r="S633" s="205"/>
      <c r="T633" s="206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00" t="s">
        <v>159</v>
      </c>
      <c r="AU633" s="200" t="s">
        <v>87</v>
      </c>
      <c r="AV633" s="13" t="s">
        <v>87</v>
      </c>
      <c r="AW633" s="13" t="s">
        <v>33</v>
      </c>
      <c r="AX633" s="13" t="s">
        <v>78</v>
      </c>
      <c r="AY633" s="200" t="s">
        <v>148</v>
      </c>
    </row>
    <row r="634" s="13" customFormat="1">
      <c r="A634" s="13"/>
      <c r="B634" s="198"/>
      <c r="C634" s="13"/>
      <c r="D634" s="199" t="s">
        <v>159</v>
      </c>
      <c r="E634" s="200" t="s">
        <v>1</v>
      </c>
      <c r="F634" s="201" t="s">
        <v>1802</v>
      </c>
      <c r="G634" s="13"/>
      <c r="H634" s="202">
        <v>8</v>
      </c>
      <c r="I634" s="203"/>
      <c r="J634" s="13"/>
      <c r="K634" s="13"/>
      <c r="L634" s="198"/>
      <c r="M634" s="204"/>
      <c r="N634" s="205"/>
      <c r="O634" s="205"/>
      <c r="P634" s="205"/>
      <c r="Q634" s="205"/>
      <c r="R634" s="205"/>
      <c r="S634" s="205"/>
      <c r="T634" s="206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00" t="s">
        <v>159</v>
      </c>
      <c r="AU634" s="200" t="s">
        <v>87</v>
      </c>
      <c r="AV634" s="13" t="s">
        <v>87</v>
      </c>
      <c r="AW634" s="13" t="s">
        <v>33</v>
      </c>
      <c r="AX634" s="13" t="s">
        <v>78</v>
      </c>
      <c r="AY634" s="200" t="s">
        <v>148</v>
      </c>
    </row>
    <row r="635" s="13" customFormat="1">
      <c r="A635" s="13"/>
      <c r="B635" s="198"/>
      <c r="C635" s="13"/>
      <c r="D635" s="199" t="s">
        <v>159</v>
      </c>
      <c r="E635" s="200" t="s">
        <v>1</v>
      </c>
      <c r="F635" s="201" t="s">
        <v>1803</v>
      </c>
      <c r="G635" s="13"/>
      <c r="H635" s="202">
        <v>3</v>
      </c>
      <c r="I635" s="203"/>
      <c r="J635" s="13"/>
      <c r="K635" s="13"/>
      <c r="L635" s="198"/>
      <c r="M635" s="204"/>
      <c r="N635" s="205"/>
      <c r="O635" s="205"/>
      <c r="P635" s="205"/>
      <c r="Q635" s="205"/>
      <c r="R635" s="205"/>
      <c r="S635" s="205"/>
      <c r="T635" s="206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00" t="s">
        <v>159</v>
      </c>
      <c r="AU635" s="200" t="s">
        <v>87</v>
      </c>
      <c r="AV635" s="13" t="s">
        <v>87</v>
      </c>
      <c r="AW635" s="13" t="s">
        <v>33</v>
      </c>
      <c r="AX635" s="13" t="s">
        <v>78</v>
      </c>
      <c r="AY635" s="200" t="s">
        <v>148</v>
      </c>
    </row>
    <row r="636" s="13" customFormat="1">
      <c r="A636" s="13"/>
      <c r="B636" s="198"/>
      <c r="C636" s="13"/>
      <c r="D636" s="199" t="s">
        <v>159</v>
      </c>
      <c r="E636" s="200" t="s">
        <v>1</v>
      </c>
      <c r="F636" s="201" t="s">
        <v>1804</v>
      </c>
      <c r="G636" s="13"/>
      <c r="H636" s="202">
        <v>2</v>
      </c>
      <c r="I636" s="203"/>
      <c r="J636" s="13"/>
      <c r="K636" s="13"/>
      <c r="L636" s="198"/>
      <c r="M636" s="204"/>
      <c r="N636" s="205"/>
      <c r="O636" s="205"/>
      <c r="P636" s="205"/>
      <c r="Q636" s="205"/>
      <c r="R636" s="205"/>
      <c r="S636" s="205"/>
      <c r="T636" s="206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00" t="s">
        <v>159</v>
      </c>
      <c r="AU636" s="200" t="s">
        <v>87</v>
      </c>
      <c r="AV636" s="13" t="s">
        <v>87</v>
      </c>
      <c r="AW636" s="13" t="s">
        <v>33</v>
      </c>
      <c r="AX636" s="13" t="s">
        <v>78</v>
      </c>
      <c r="AY636" s="200" t="s">
        <v>148</v>
      </c>
    </row>
    <row r="637" s="13" customFormat="1">
      <c r="A637" s="13"/>
      <c r="B637" s="198"/>
      <c r="C637" s="13"/>
      <c r="D637" s="199" t="s">
        <v>159</v>
      </c>
      <c r="E637" s="200" t="s">
        <v>1</v>
      </c>
      <c r="F637" s="201" t="s">
        <v>1805</v>
      </c>
      <c r="G637" s="13"/>
      <c r="H637" s="202">
        <v>3</v>
      </c>
      <c r="I637" s="203"/>
      <c r="J637" s="13"/>
      <c r="K637" s="13"/>
      <c r="L637" s="198"/>
      <c r="M637" s="204"/>
      <c r="N637" s="205"/>
      <c r="O637" s="205"/>
      <c r="P637" s="205"/>
      <c r="Q637" s="205"/>
      <c r="R637" s="205"/>
      <c r="S637" s="205"/>
      <c r="T637" s="206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00" t="s">
        <v>159</v>
      </c>
      <c r="AU637" s="200" t="s">
        <v>87</v>
      </c>
      <c r="AV637" s="13" t="s">
        <v>87</v>
      </c>
      <c r="AW637" s="13" t="s">
        <v>33</v>
      </c>
      <c r="AX637" s="13" t="s">
        <v>78</v>
      </c>
      <c r="AY637" s="200" t="s">
        <v>148</v>
      </c>
    </row>
    <row r="638" s="13" customFormat="1">
      <c r="A638" s="13"/>
      <c r="B638" s="198"/>
      <c r="C638" s="13"/>
      <c r="D638" s="199" t="s">
        <v>159</v>
      </c>
      <c r="E638" s="200" t="s">
        <v>1</v>
      </c>
      <c r="F638" s="201" t="s">
        <v>1806</v>
      </c>
      <c r="G638" s="13"/>
      <c r="H638" s="202">
        <v>4</v>
      </c>
      <c r="I638" s="203"/>
      <c r="J638" s="13"/>
      <c r="K638" s="13"/>
      <c r="L638" s="198"/>
      <c r="M638" s="204"/>
      <c r="N638" s="205"/>
      <c r="O638" s="205"/>
      <c r="P638" s="205"/>
      <c r="Q638" s="205"/>
      <c r="R638" s="205"/>
      <c r="S638" s="205"/>
      <c r="T638" s="206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00" t="s">
        <v>159</v>
      </c>
      <c r="AU638" s="200" t="s">
        <v>87</v>
      </c>
      <c r="AV638" s="13" t="s">
        <v>87</v>
      </c>
      <c r="AW638" s="13" t="s">
        <v>33</v>
      </c>
      <c r="AX638" s="13" t="s">
        <v>78</v>
      </c>
      <c r="AY638" s="200" t="s">
        <v>148</v>
      </c>
    </row>
    <row r="639" s="13" customFormat="1">
      <c r="A639" s="13"/>
      <c r="B639" s="198"/>
      <c r="C639" s="13"/>
      <c r="D639" s="199" t="s">
        <v>159</v>
      </c>
      <c r="E639" s="200" t="s">
        <v>1</v>
      </c>
      <c r="F639" s="201" t="s">
        <v>1559</v>
      </c>
      <c r="G639" s="13"/>
      <c r="H639" s="202">
        <v>2</v>
      </c>
      <c r="I639" s="203"/>
      <c r="J639" s="13"/>
      <c r="K639" s="13"/>
      <c r="L639" s="198"/>
      <c r="M639" s="204"/>
      <c r="N639" s="205"/>
      <c r="O639" s="205"/>
      <c r="P639" s="205"/>
      <c r="Q639" s="205"/>
      <c r="R639" s="205"/>
      <c r="S639" s="205"/>
      <c r="T639" s="206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00" t="s">
        <v>159</v>
      </c>
      <c r="AU639" s="200" t="s">
        <v>87</v>
      </c>
      <c r="AV639" s="13" t="s">
        <v>87</v>
      </c>
      <c r="AW639" s="13" t="s">
        <v>33</v>
      </c>
      <c r="AX639" s="13" t="s">
        <v>78</v>
      </c>
      <c r="AY639" s="200" t="s">
        <v>148</v>
      </c>
    </row>
    <row r="640" s="13" customFormat="1">
      <c r="A640" s="13"/>
      <c r="B640" s="198"/>
      <c r="C640" s="13"/>
      <c r="D640" s="199" t="s">
        <v>159</v>
      </c>
      <c r="E640" s="200" t="s">
        <v>1</v>
      </c>
      <c r="F640" s="201" t="s">
        <v>1807</v>
      </c>
      <c r="G640" s="13"/>
      <c r="H640" s="202">
        <v>1</v>
      </c>
      <c r="I640" s="203"/>
      <c r="J640" s="13"/>
      <c r="K640" s="13"/>
      <c r="L640" s="198"/>
      <c r="M640" s="204"/>
      <c r="N640" s="205"/>
      <c r="O640" s="205"/>
      <c r="P640" s="205"/>
      <c r="Q640" s="205"/>
      <c r="R640" s="205"/>
      <c r="S640" s="205"/>
      <c r="T640" s="206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00" t="s">
        <v>159</v>
      </c>
      <c r="AU640" s="200" t="s">
        <v>87</v>
      </c>
      <c r="AV640" s="13" t="s">
        <v>87</v>
      </c>
      <c r="AW640" s="13" t="s">
        <v>33</v>
      </c>
      <c r="AX640" s="13" t="s">
        <v>78</v>
      </c>
      <c r="AY640" s="200" t="s">
        <v>148</v>
      </c>
    </row>
    <row r="641" s="14" customFormat="1">
      <c r="A641" s="14"/>
      <c r="B641" s="207"/>
      <c r="C641" s="14"/>
      <c r="D641" s="199" t="s">
        <v>159</v>
      </c>
      <c r="E641" s="208" t="s">
        <v>1</v>
      </c>
      <c r="F641" s="209" t="s">
        <v>164</v>
      </c>
      <c r="G641" s="14"/>
      <c r="H641" s="210">
        <v>46</v>
      </c>
      <c r="I641" s="211"/>
      <c r="J641" s="14"/>
      <c r="K641" s="14"/>
      <c r="L641" s="207"/>
      <c r="M641" s="212"/>
      <c r="N641" s="213"/>
      <c r="O641" s="213"/>
      <c r="P641" s="213"/>
      <c r="Q641" s="213"/>
      <c r="R641" s="213"/>
      <c r="S641" s="213"/>
      <c r="T641" s="2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08" t="s">
        <v>159</v>
      </c>
      <c r="AU641" s="208" t="s">
        <v>87</v>
      </c>
      <c r="AV641" s="14" t="s">
        <v>155</v>
      </c>
      <c r="AW641" s="14" t="s">
        <v>33</v>
      </c>
      <c r="AX641" s="14" t="s">
        <v>85</v>
      </c>
      <c r="AY641" s="208" t="s">
        <v>148</v>
      </c>
    </row>
    <row r="642" s="2" customFormat="1" ht="24.15" customHeight="1">
      <c r="A642" s="38"/>
      <c r="B642" s="179"/>
      <c r="C642" s="223" t="s">
        <v>579</v>
      </c>
      <c r="D642" s="223" t="s">
        <v>288</v>
      </c>
      <c r="E642" s="224" t="s">
        <v>1019</v>
      </c>
      <c r="F642" s="225" t="s">
        <v>1020</v>
      </c>
      <c r="G642" s="226" t="s">
        <v>346</v>
      </c>
      <c r="H642" s="227">
        <v>46</v>
      </c>
      <c r="I642" s="228"/>
      <c r="J642" s="229">
        <f>ROUND(I642*H642,2)</f>
        <v>0</v>
      </c>
      <c r="K642" s="225" t="s">
        <v>154</v>
      </c>
      <c r="L642" s="230"/>
      <c r="M642" s="231" t="s">
        <v>1</v>
      </c>
      <c r="N642" s="232" t="s">
        <v>43</v>
      </c>
      <c r="O642" s="77"/>
      <c r="P642" s="189">
        <f>O642*H642</f>
        <v>0</v>
      </c>
      <c r="Q642" s="189">
        <v>0.58499999999999996</v>
      </c>
      <c r="R642" s="189">
        <f>Q642*H642</f>
        <v>26.909999999999997</v>
      </c>
      <c r="S642" s="189">
        <v>0</v>
      </c>
      <c r="T642" s="190">
        <f>S642*H642</f>
        <v>0</v>
      </c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R642" s="191" t="s">
        <v>199</v>
      </c>
      <c r="AT642" s="191" t="s">
        <v>288</v>
      </c>
      <c r="AU642" s="191" t="s">
        <v>87</v>
      </c>
      <c r="AY642" s="19" t="s">
        <v>148</v>
      </c>
      <c r="BE642" s="192">
        <f>IF(N642="základní",J642,0)</f>
        <v>0</v>
      </c>
      <c r="BF642" s="192">
        <f>IF(N642="snížená",J642,0)</f>
        <v>0</v>
      </c>
      <c r="BG642" s="192">
        <f>IF(N642="zákl. přenesená",J642,0)</f>
        <v>0</v>
      </c>
      <c r="BH642" s="192">
        <f>IF(N642="sníž. přenesená",J642,0)</f>
        <v>0</v>
      </c>
      <c r="BI642" s="192">
        <f>IF(N642="nulová",J642,0)</f>
        <v>0</v>
      </c>
      <c r="BJ642" s="19" t="s">
        <v>85</v>
      </c>
      <c r="BK642" s="192">
        <f>ROUND(I642*H642,2)</f>
        <v>0</v>
      </c>
      <c r="BL642" s="19" t="s">
        <v>155</v>
      </c>
      <c r="BM642" s="191" t="s">
        <v>1830</v>
      </c>
    </row>
    <row r="643" s="2" customFormat="1" ht="33" customHeight="1">
      <c r="A643" s="38"/>
      <c r="B643" s="179"/>
      <c r="C643" s="180" t="s">
        <v>584</v>
      </c>
      <c r="D643" s="180" t="s">
        <v>150</v>
      </c>
      <c r="E643" s="181" t="s">
        <v>1831</v>
      </c>
      <c r="F643" s="182" t="s">
        <v>1832</v>
      </c>
      <c r="G643" s="183" t="s">
        <v>346</v>
      </c>
      <c r="H643" s="184">
        <v>1</v>
      </c>
      <c r="I643" s="185"/>
      <c r="J643" s="186">
        <f>ROUND(I643*H643,2)</f>
        <v>0</v>
      </c>
      <c r="K643" s="182" t="s">
        <v>154</v>
      </c>
      <c r="L643" s="39"/>
      <c r="M643" s="187" t="s">
        <v>1</v>
      </c>
      <c r="N643" s="188" t="s">
        <v>43</v>
      </c>
      <c r="O643" s="77"/>
      <c r="P643" s="189">
        <f>O643*H643</f>
        <v>0</v>
      </c>
      <c r="Q643" s="189">
        <v>4.6848299999999998</v>
      </c>
      <c r="R643" s="189">
        <f>Q643*H643</f>
        <v>4.6848299999999998</v>
      </c>
      <c r="S643" s="189">
        <v>0</v>
      </c>
      <c r="T643" s="190">
        <f>S643*H643</f>
        <v>0</v>
      </c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R643" s="191" t="s">
        <v>155</v>
      </c>
      <c r="AT643" s="191" t="s">
        <v>150</v>
      </c>
      <c r="AU643" s="191" t="s">
        <v>87</v>
      </c>
      <c r="AY643" s="19" t="s">
        <v>148</v>
      </c>
      <c r="BE643" s="192">
        <f>IF(N643="základní",J643,0)</f>
        <v>0</v>
      </c>
      <c r="BF643" s="192">
        <f>IF(N643="snížená",J643,0)</f>
        <v>0</v>
      </c>
      <c r="BG643" s="192">
        <f>IF(N643="zákl. přenesená",J643,0)</f>
        <v>0</v>
      </c>
      <c r="BH643" s="192">
        <f>IF(N643="sníž. přenesená",J643,0)</f>
        <v>0</v>
      </c>
      <c r="BI643" s="192">
        <f>IF(N643="nulová",J643,0)</f>
        <v>0</v>
      </c>
      <c r="BJ643" s="19" t="s">
        <v>85</v>
      </c>
      <c r="BK643" s="192">
        <f>ROUND(I643*H643,2)</f>
        <v>0</v>
      </c>
      <c r="BL643" s="19" t="s">
        <v>155</v>
      </c>
      <c r="BM643" s="191" t="s">
        <v>1833</v>
      </c>
    </row>
    <row r="644" s="2" customFormat="1">
      <c r="A644" s="38"/>
      <c r="B644" s="39"/>
      <c r="C644" s="38"/>
      <c r="D644" s="193" t="s">
        <v>157</v>
      </c>
      <c r="E644" s="38"/>
      <c r="F644" s="194" t="s">
        <v>1834</v>
      </c>
      <c r="G644" s="38"/>
      <c r="H644" s="38"/>
      <c r="I644" s="195"/>
      <c r="J644" s="38"/>
      <c r="K644" s="38"/>
      <c r="L644" s="39"/>
      <c r="M644" s="196"/>
      <c r="N644" s="197"/>
      <c r="O644" s="77"/>
      <c r="P644" s="77"/>
      <c r="Q644" s="77"/>
      <c r="R644" s="77"/>
      <c r="S644" s="77"/>
      <c r="T644" s="7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T644" s="19" t="s">
        <v>157</v>
      </c>
      <c r="AU644" s="19" t="s">
        <v>87</v>
      </c>
    </row>
    <row r="645" s="2" customFormat="1" ht="24.15" customHeight="1">
      <c r="A645" s="38"/>
      <c r="B645" s="179"/>
      <c r="C645" s="180" t="s">
        <v>588</v>
      </c>
      <c r="D645" s="180" t="s">
        <v>150</v>
      </c>
      <c r="E645" s="181" t="s">
        <v>1835</v>
      </c>
      <c r="F645" s="182" t="s">
        <v>1836</v>
      </c>
      <c r="G645" s="183" t="s">
        <v>346</v>
      </c>
      <c r="H645" s="184">
        <v>4</v>
      </c>
      <c r="I645" s="185"/>
      <c r="J645" s="186">
        <f>ROUND(I645*H645,2)</f>
        <v>0</v>
      </c>
      <c r="K645" s="182" t="s">
        <v>154</v>
      </c>
      <c r="L645" s="39"/>
      <c r="M645" s="187" t="s">
        <v>1</v>
      </c>
      <c r="N645" s="188" t="s">
        <v>43</v>
      </c>
      <c r="O645" s="77"/>
      <c r="P645" s="189">
        <f>O645*H645</f>
        <v>0</v>
      </c>
      <c r="Q645" s="189">
        <v>1.06087</v>
      </c>
      <c r="R645" s="189">
        <f>Q645*H645</f>
        <v>4.2434799999999999</v>
      </c>
      <c r="S645" s="189">
        <v>0</v>
      </c>
      <c r="T645" s="190">
        <f>S645*H645</f>
        <v>0</v>
      </c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R645" s="191" t="s">
        <v>155</v>
      </c>
      <c r="AT645" s="191" t="s">
        <v>150</v>
      </c>
      <c r="AU645" s="191" t="s">
        <v>87</v>
      </c>
      <c r="AY645" s="19" t="s">
        <v>148</v>
      </c>
      <c r="BE645" s="192">
        <f>IF(N645="základní",J645,0)</f>
        <v>0</v>
      </c>
      <c r="BF645" s="192">
        <f>IF(N645="snížená",J645,0)</f>
        <v>0</v>
      </c>
      <c r="BG645" s="192">
        <f>IF(N645="zákl. přenesená",J645,0)</f>
        <v>0</v>
      </c>
      <c r="BH645" s="192">
        <f>IF(N645="sníž. přenesená",J645,0)</f>
        <v>0</v>
      </c>
      <c r="BI645" s="192">
        <f>IF(N645="nulová",J645,0)</f>
        <v>0</v>
      </c>
      <c r="BJ645" s="19" t="s">
        <v>85</v>
      </c>
      <c r="BK645" s="192">
        <f>ROUND(I645*H645,2)</f>
        <v>0</v>
      </c>
      <c r="BL645" s="19" t="s">
        <v>155</v>
      </c>
      <c r="BM645" s="191" t="s">
        <v>1837</v>
      </c>
    </row>
    <row r="646" s="2" customFormat="1">
      <c r="A646" s="38"/>
      <c r="B646" s="39"/>
      <c r="C646" s="38"/>
      <c r="D646" s="193" t="s">
        <v>157</v>
      </c>
      <c r="E646" s="38"/>
      <c r="F646" s="194" t="s">
        <v>1838</v>
      </c>
      <c r="G646" s="38"/>
      <c r="H646" s="38"/>
      <c r="I646" s="195"/>
      <c r="J646" s="38"/>
      <c r="K646" s="38"/>
      <c r="L646" s="39"/>
      <c r="M646" s="196"/>
      <c r="N646" s="197"/>
      <c r="O646" s="77"/>
      <c r="P646" s="77"/>
      <c r="Q646" s="77"/>
      <c r="R646" s="77"/>
      <c r="S646" s="77"/>
      <c r="T646" s="7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T646" s="19" t="s">
        <v>157</v>
      </c>
      <c r="AU646" s="19" t="s">
        <v>87</v>
      </c>
    </row>
    <row r="647" s="2" customFormat="1" ht="37.8" customHeight="1">
      <c r="A647" s="38"/>
      <c r="B647" s="179"/>
      <c r="C647" s="180" t="s">
        <v>592</v>
      </c>
      <c r="D647" s="180" t="s">
        <v>150</v>
      </c>
      <c r="E647" s="181" t="s">
        <v>670</v>
      </c>
      <c r="F647" s="182" t="s">
        <v>671</v>
      </c>
      <c r="G647" s="183" t="s">
        <v>346</v>
      </c>
      <c r="H647" s="184">
        <v>46</v>
      </c>
      <c r="I647" s="185"/>
      <c r="J647" s="186">
        <f>ROUND(I647*H647,2)</f>
        <v>0</v>
      </c>
      <c r="K647" s="182" t="s">
        <v>154</v>
      </c>
      <c r="L647" s="39"/>
      <c r="M647" s="187" t="s">
        <v>1</v>
      </c>
      <c r="N647" s="188" t="s">
        <v>43</v>
      </c>
      <c r="O647" s="77"/>
      <c r="P647" s="189">
        <f>O647*H647</f>
        <v>0</v>
      </c>
      <c r="Q647" s="189">
        <v>0.089999999999999997</v>
      </c>
      <c r="R647" s="189">
        <f>Q647*H647</f>
        <v>4.1399999999999997</v>
      </c>
      <c r="S647" s="189">
        <v>0</v>
      </c>
      <c r="T647" s="190">
        <f>S647*H647</f>
        <v>0</v>
      </c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R647" s="191" t="s">
        <v>155</v>
      </c>
      <c r="AT647" s="191" t="s">
        <v>150</v>
      </c>
      <c r="AU647" s="191" t="s">
        <v>87</v>
      </c>
      <c r="AY647" s="19" t="s">
        <v>148</v>
      </c>
      <c r="BE647" s="192">
        <f>IF(N647="základní",J647,0)</f>
        <v>0</v>
      </c>
      <c r="BF647" s="192">
        <f>IF(N647="snížená",J647,0)</f>
        <v>0</v>
      </c>
      <c r="BG647" s="192">
        <f>IF(N647="zákl. přenesená",J647,0)</f>
        <v>0</v>
      </c>
      <c r="BH647" s="192">
        <f>IF(N647="sníž. přenesená",J647,0)</f>
        <v>0</v>
      </c>
      <c r="BI647" s="192">
        <f>IF(N647="nulová",J647,0)</f>
        <v>0</v>
      </c>
      <c r="BJ647" s="19" t="s">
        <v>85</v>
      </c>
      <c r="BK647" s="192">
        <f>ROUND(I647*H647,2)</f>
        <v>0</v>
      </c>
      <c r="BL647" s="19" t="s">
        <v>155</v>
      </c>
      <c r="BM647" s="191" t="s">
        <v>1839</v>
      </c>
    </row>
    <row r="648" s="2" customFormat="1">
      <c r="A648" s="38"/>
      <c r="B648" s="39"/>
      <c r="C648" s="38"/>
      <c r="D648" s="193" t="s">
        <v>157</v>
      </c>
      <c r="E648" s="38"/>
      <c r="F648" s="194" t="s">
        <v>673</v>
      </c>
      <c r="G648" s="38"/>
      <c r="H648" s="38"/>
      <c r="I648" s="195"/>
      <c r="J648" s="38"/>
      <c r="K648" s="38"/>
      <c r="L648" s="39"/>
      <c r="M648" s="196"/>
      <c r="N648" s="197"/>
      <c r="O648" s="77"/>
      <c r="P648" s="77"/>
      <c r="Q648" s="77"/>
      <c r="R648" s="77"/>
      <c r="S648" s="77"/>
      <c r="T648" s="7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T648" s="19" t="s">
        <v>157</v>
      </c>
      <c r="AU648" s="19" t="s">
        <v>87</v>
      </c>
    </row>
    <row r="649" s="13" customFormat="1">
      <c r="A649" s="13"/>
      <c r="B649" s="198"/>
      <c r="C649" s="13"/>
      <c r="D649" s="199" t="s">
        <v>159</v>
      </c>
      <c r="E649" s="200" t="s">
        <v>1</v>
      </c>
      <c r="F649" s="201" t="s">
        <v>1829</v>
      </c>
      <c r="G649" s="13"/>
      <c r="H649" s="202">
        <v>23</v>
      </c>
      <c r="I649" s="203"/>
      <c r="J649" s="13"/>
      <c r="K649" s="13"/>
      <c r="L649" s="198"/>
      <c r="M649" s="204"/>
      <c r="N649" s="205"/>
      <c r="O649" s="205"/>
      <c r="P649" s="205"/>
      <c r="Q649" s="205"/>
      <c r="R649" s="205"/>
      <c r="S649" s="205"/>
      <c r="T649" s="206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00" t="s">
        <v>159</v>
      </c>
      <c r="AU649" s="200" t="s">
        <v>87</v>
      </c>
      <c r="AV649" s="13" t="s">
        <v>87</v>
      </c>
      <c r="AW649" s="13" t="s">
        <v>33</v>
      </c>
      <c r="AX649" s="13" t="s">
        <v>78</v>
      </c>
      <c r="AY649" s="200" t="s">
        <v>148</v>
      </c>
    </row>
    <row r="650" s="13" customFormat="1">
      <c r="A650" s="13"/>
      <c r="B650" s="198"/>
      <c r="C650" s="13"/>
      <c r="D650" s="199" t="s">
        <v>159</v>
      </c>
      <c r="E650" s="200" t="s">
        <v>1</v>
      </c>
      <c r="F650" s="201" t="s">
        <v>1802</v>
      </c>
      <c r="G650" s="13"/>
      <c r="H650" s="202">
        <v>8</v>
      </c>
      <c r="I650" s="203"/>
      <c r="J650" s="13"/>
      <c r="K650" s="13"/>
      <c r="L650" s="198"/>
      <c r="M650" s="204"/>
      <c r="N650" s="205"/>
      <c r="O650" s="205"/>
      <c r="P650" s="205"/>
      <c r="Q650" s="205"/>
      <c r="R650" s="205"/>
      <c r="S650" s="205"/>
      <c r="T650" s="206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00" t="s">
        <v>159</v>
      </c>
      <c r="AU650" s="200" t="s">
        <v>87</v>
      </c>
      <c r="AV650" s="13" t="s">
        <v>87</v>
      </c>
      <c r="AW650" s="13" t="s">
        <v>33</v>
      </c>
      <c r="AX650" s="13" t="s">
        <v>78</v>
      </c>
      <c r="AY650" s="200" t="s">
        <v>148</v>
      </c>
    </row>
    <row r="651" s="13" customFormat="1">
      <c r="A651" s="13"/>
      <c r="B651" s="198"/>
      <c r="C651" s="13"/>
      <c r="D651" s="199" t="s">
        <v>159</v>
      </c>
      <c r="E651" s="200" t="s">
        <v>1</v>
      </c>
      <c r="F651" s="201" t="s">
        <v>1803</v>
      </c>
      <c r="G651" s="13"/>
      <c r="H651" s="202">
        <v>3</v>
      </c>
      <c r="I651" s="203"/>
      <c r="J651" s="13"/>
      <c r="K651" s="13"/>
      <c r="L651" s="198"/>
      <c r="M651" s="204"/>
      <c r="N651" s="205"/>
      <c r="O651" s="205"/>
      <c r="P651" s="205"/>
      <c r="Q651" s="205"/>
      <c r="R651" s="205"/>
      <c r="S651" s="205"/>
      <c r="T651" s="206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00" t="s">
        <v>159</v>
      </c>
      <c r="AU651" s="200" t="s">
        <v>87</v>
      </c>
      <c r="AV651" s="13" t="s">
        <v>87</v>
      </c>
      <c r="AW651" s="13" t="s">
        <v>33</v>
      </c>
      <c r="AX651" s="13" t="s">
        <v>78</v>
      </c>
      <c r="AY651" s="200" t="s">
        <v>148</v>
      </c>
    </row>
    <row r="652" s="13" customFormat="1">
      <c r="A652" s="13"/>
      <c r="B652" s="198"/>
      <c r="C652" s="13"/>
      <c r="D652" s="199" t="s">
        <v>159</v>
      </c>
      <c r="E652" s="200" t="s">
        <v>1</v>
      </c>
      <c r="F652" s="201" t="s">
        <v>1804</v>
      </c>
      <c r="G652" s="13"/>
      <c r="H652" s="202">
        <v>2</v>
      </c>
      <c r="I652" s="203"/>
      <c r="J652" s="13"/>
      <c r="K652" s="13"/>
      <c r="L652" s="198"/>
      <c r="M652" s="204"/>
      <c r="N652" s="205"/>
      <c r="O652" s="205"/>
      <c r="P652" s="205"/>
      <c r="Q652" s="205"/>
      <c r="R652" s="205"/>
      <c r="S652" s="205"/>
      <c r="T652" s="206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00" t="s">
        <v>159</v>
      </c>
      <c r="AU652" s="200" t="s">
        <v>87</v>
      </c>
      <c r="AV652" s="13" t="s">
        <v>87</v>
      </c>
      <c r="AW652" s="13" t="s">
        <v>33</v>
      </c>
      <c r="AX652" s="13" t="s">
        <v>78</v>
      </c>
      <c r="AY652" s="200" t="s">
        <v>148</v>
      </c>
    </row>
    <row r="653" s="13" customFormat="1">
      <c r="A653" s="13"/>
      <c r="B653" s="198"/>
      <c r="C653" s="13"/>
      <c r="D653" s="199" t="s">
        <v>159</v>
      </c>
      <c r="E653" s="200" t="s">
        <v>1</v>
      </c>
      <c r="F653" s="201" t="s">
        <v>1805</v>
      </c>
      <c r="G653" s="13"/>
      <c r="H653" s="202">
        <v>3</v>
      </c>
      <c r="I653" s="203"/>
      <c r="J653" s="13"/>
      <c r="K653" s="13"/>
      <c r="L653" s="198"/>
      <c r="M653" s="204"/>
      <c r="N653" s="205"/>
      <c r="O653" s="205"/>
      <c r="P653" s="205"/>
      <c r="Q653" s="205"/>
      <c r="R653" s="205"/>
      <c r="S653" s="205"/>
      <c r="T653" s="206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00" t="s">
        <v>159</v>
      </c>
      <c r="AU653" s="200" t="s">
        <v>87</v>
      </c>
      <c r="AV653" s="13" t="s">
        <v>87</v>
      </c>
      <c r="AW653" s="13" t="s">
        <v>33</v>
      </c>
      <c r="AX653" s="13" t="s">
        <v>78</v>
      </c>
      <c r="AY653" s="200" t="s">
        <v>148</v>
      </c>
    </row>
    <row r="654" s="13" customFormat="1">
      <c r="A654" s="13"/>
      <c r="B654" s="198"/>
      <c r="C654" s="13"/>
      <c r="D654" s="199" t="s">
        <v>159</v>
      </c>
      <c r="E654" s="200" t="s">
        <v>1</v>
      </c>
      <c r="F654" s="201" t="s">
        <v>1806</v>
      </c>
      <c r="G654" s="13"/>
      <c r="H654" s="202">
        <v>4</v>
      </c>
      <c r="I654" s="203"/>
      <c r="J654" s="13"/>
      <c r="K654" s="13"/>
      <c r="L654" s="198"/>
      <c r="M654" s="204"/>
      <c r="N654" s="205"/>
      <c r="O654" s="205"/>
      <c r="P654" s="205"/>
      <c r="Q654" s="205"/>
      <c r="R654" s="205"/>
      <c r="S654" s="205"/>
      <c r="T654" s="206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00" t="s">
        <v>159</v>
      </c>
      <c r="AU654" s="200" t="s">
        <v>87</v>
      </c>
      <c r="AV654" s="13" t="s">
        <v>87</v>
      </c>
      <c r="AW654" s="13" t="s">
        <v>33</v>
      </c>
      <c r="AX654" s="13" t="s">
        <v>78</v>
      </c>
      <c r="AY654" s="200" t="s">
        <v>148</v>
      </c>
    </row>
    <row r="655" s="13" customFormat="1">
      <c r="A655" s="13"/>
      <c r="B655" s="198"/>
      <c r="C655" s="13"/>
      <c r="D655" s="199" t="s">
        <v>159</v>
      </c>
      <c r="E655" s="200" t="s">
        <v>1</v>
      </c>
      <c r="F655" s="201" t="s">
        <v>1559</v>
      </c>
      <c r="G655" s="13"/>
      <c r="H655" s="202">
        <v>2</v>
      </c>
      <c r="I655" s="203"/>
      <c r="J655" s="13"/>
      <c r="K655" s="13"/>
      <c r="L655" s="198"/>
      <c r="M655" s="204"/>
      <c r="N655" s="205"/>
      <c r="O655" s="205"/>
      <c r="P655" s="205"/>
      <c r="Q655" s="205"/>
      <c r="R655" s="205"/>
      <c r="S655" s="205"/>
      <c r="T655" s="206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00" t="s">
        <v>159</v>
      </c>
      <c r="AU655" s="200" t="s">
        <v>87</v>
      </c>
      <c r="AV655" s="13" t="s">
        <v>87</v>
      </c>
      <c r="AW655" s="13" t="s">
        <v>33</v>
      </c>
      <c r="AX655" s="13" t="s">
        <v>78</v>
      </c>
      <c r="AY655" s="200" t="s">
        <v>148</v>
      </c>
    </row>
    <row r="656" s="13" customFormat="1">
      <c r="A656" s="13"/>
      <c r="B656" s="198"/>
      <c r="C656" s="13"/>
      <c r="D656" s="199" t="s">
        <v>159</v>
      </c>
      <c r="E656" s="200" t="s">
        <v>1</v>
      </c>
      <c r="F656" s="201" t="s">
        <v>1807</v>
      </c>
      <c r="G656" s="13"/>
      <c r="H656" s="202">
        <v>1</v>
      </c>
      <c r="I656" s="203"/>
      <c r="J656" s="13"/>
      <c r="K656" s="13"/>
      <c r="L656" s="198"/>
      <c r="M656" s="204"/>
      <c r="N656" s="205"/>
      <c r="O656" s="205"/>
      <c r="P656" s="205"/>
      <c r="Q656" s="205"/>
      <c r="R656" s="205"/>
      <c r="S656" s="205"/>
      <c r="T656" s="206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00" t="s">
        <v>159</v>
      </c>
      <c r="AU656" s="200" t="s">
        <v>87</v>
      </c>
      <c r="AV656" s="13" t="s">
        <v>87</v>
      </c>
      <c r="AW656" s="13" t="s">
        <v>33</v>
      </c>
      <c r="AX656" s="13" t="s">
        <v>78</v>
      </c>
      <c r="AY656" s="200" t="s">
        <v>148</v>
      </c>
    </row>
    <row r="657" s="14" customFormat="1">
      <c r="A657" s="14"/>
      <c r="B657" s="207"/>
      <c r="C657" s="14"/>
      <c r="D657" s="199" t="s">
        <v>159</v>
      </c>
      <c r="E657" s="208" t="s">
        <v>1</v>
      </c>
      <c r="F657" s="209" t="s">
        <v>164</v>
      </c>
      <c r="G657" s="14"/>
      <c r="H657" s="210">
        <v>46</v>
      </c>
      <c r="I657" s="211"/>
      <c r="J657" s="14"/>
      <c r="K657" s="14"/>
      <c r="L657" s="207"/>
      <c r="M657" s="212"/>
      <c r="N657" s="213"/>
      <c r="O657" s="213"/>
      <c r="P657" s="213"/>
      <c r="Q657" s="213"/>
      <c r="R657" s="213"/>
      <c r="S657" s="213"/>
      <c r="T657" s="2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08" t="s">
        <v>159</v>
      </c>
      <c r="AU657" s="208" t="s">
        <v>87</v>
      </c>
      <c r="AV657" s="14" t="s">
        <v>155</v>
      </c>
      <c r="AW657" s="14" t="s">
        <v>33</v>
      </c>
      <c r="AX657" s="14" t="s">
        <v>85</v>
      </c>
      <c r="AY657" s="208" t="s">
        <v>148</v>
      </c>
    </row>
    <row r="658" s="2" customFormat="1" ht="16.5" customHeight="1">
      <c r="A658" s="38"/>
      <c r="B658" s="179"/>
      <c r="C658" s="223" t="s">
        <v>596</v>
      </c>
      <c r="D658" s="223" t="s">
        <v>288</v>
      </c>
      <c r="E658" s="224" t="s">
        <v>1023</v>
      </c>
      <c r="F658" s="225" t="s">
        <v>1024</v>
      </c>
      <c r="G658" s="226" t="s">
        <v>346</v>
      </c>
      <c r="H658" s="227">
        <v>46</v>
      </c>
      <c r="I658" s="228"/>
      <c r="J658" s="229">
        <f>ROUND(I658*H658,2)</f>
        <v>0</v>
      </c>
      <c r="K658" s="225" t="s">
        <v>154</v>
      </c>
      <c r="L658" s="230"/>
      <c r="M658" s="231" t="s">
        <v>1</v>
      </c>
      <c r="N658" s="232" t="s">
        <v>43</v>
      </c>
      <c r="O658" s="77"/>
      <c r="P658" s="189">
        <f>O658*H658</f>
        <v>0</v>
      </c>
      <c r="Q658" s="189">
        <v>0.081000000000000003</v>
      </c>
      <c r="R658" s="189">
        <f>Q658*H658</f>
        <v>3.726</v>
      </c>
      <c r="S658" s="189">
        <v>0</v>
      </c>
      <c r="T658" s="190">
        <f>S658*H658</f>
        <v>0</v>
      </c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R658" s="191" t="s">
        <v>199</v>
      </c>
      <c r="AT658" s="191" t="s">
        <v>288</v>
      </c>
      <c r="AU658" s="191" t="s">
        <v>87</v>
      </c>
      <c r="AY658" s="19" t="s">
        <v>148</v>
      </c>
      <c r="BE658" s="192">
        <f>IF(N658="základní",J658,0)</f>
        <v>0</v>
      </c>
      <c r="BF658" s="192">
        <f>IF(N658="snížená",J658,0)</f>
        <v>0</v>
      </c>
      <c r="BG658" s="192">
        <f>IF(N658="zákl. přenesená",J658,0)</f>
        <v>0</v>
      </c>
      <c r="BH658" s="192">
        <f>IF(N658="sníž. přenesená",J658,0)</f>
        <v>0</v>
      </c>
      <c r="BI658" s="192">
        <f>IF(N658="nulová",J658,0)</f>
        <v>0</v>
      </c>
      <c r="BJ658" s="19" t="s">
        <v>85</v>
      </c>
      <c r="BK658" s="192">
        <f>ROUND(I658*H658,2)</f>
        <v>0</v>
      </c>
      <c r="BL658" s="19" t="s">
        <v>155</v>
      </c>
      <c r="BM658" s="191" t="s">
        <v>1840</v>
      </c>
    </row>
    <row r="659" s="2" customFormat="1" ht="24.15" customHeight="1">
      <c r="A659" s="38"/>
      <c r="B659" s="179"/>
      <c r="C659" s="180" t="s">
        <v>601</v>
      </c>
      <c r="D659" s="180" t="s">
        <v>150</v>
      </c>
      <c r="E659" s="181" t="s">
        <v>1841</v>
      </c>
      <c r="F659" s="182" t="s">
        <v>1842</v>
      </c>
      <c r="G659" s="183" t="s">
        <v>346</v>
      </c>
      <c r="H659" s="184">
        <v>13</v>
      </c>
      <c r="I659" s="185"/>
      <c r="J659" s="186">
        <f>ROUND(I659*H659,2)</f>
        <v>0</v>
      </c>
      <c r="K659" s="182" t="s">
        <v>154</v>
      </c>
      <c r="L659" s="39"/>
      <c r="M659" s="187" t="s">
        <v>1</v>
      </c>
      <c r="N659" s="188" t="s">
        <v>43</v>
      </c>
      <c r="O659" s="77"/>
      <c r="P659" s="189">
        <f>O659*H659</f>
        <v>0</v>
      </c>
      <c r="Q659" s="189">
        <v>0.001</v>
      </c>
      <c r="R659" s="189">
        <f>Q659*H659</f>
        <v>0.013000000000000001</v>
      </c>
      <c r="S659" s="189">
        <v>0</v>
      </c>
      <c r="T659" s="190">
        <f>S659*H659</f>
        <v>0</v>
      </c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191" t="s">
        <v>155</v>
      </c>
      <c r="AT659" s="191" t="s">
        <v>150</v>
      </c>
      <c r="AU659" s="191" t="s">
        <v>87</v>
      </c>
      <c r="AY659" s="19" t="s">
        <v>148</v>
      </c>
      <c r="BE659" s="192">
        <f>IF(N659="základní",J659,0)</f>
        <v>0</v>
      </c>
      <c r="BF659" s="192">
        <f>IF(N659="snížená",J659,0)</f>
        <v>0</v>
      </c>
      <c r="BG659" s="192">
        <f>IF(N659="zákl. přenesená",J659,0)</f>
        <v>0</v>
      </c>
      <c r="BH659" s="192">
        <f>IF(N659="sníž. přenesená",J659,0)</f>
        <v>0</v>
      </c>
      <c r="BI659" s="192">
        <f>IF(N659="nulová",J659,0)</f>
        <v>0</v>
      </c>
      <c r="BJ659" s="19" t="s">
        <v>85</v>
      </c>
      <c r="BK659" s="192">
        <f>ROUND(I659*H659,2)</f>
        <v>0</v>
      </c>
      <c r="BL659" s="19" t="s">
        <v>155</v>
      </c>
      <c r="BM659" s="191" t="s">
        <v>1843</v>
      </c>
    </row>
    <row r="660" s="2" customFormat="1">
      <c r="A660" s="38"/>
      <c r="B660" s="39"/>
      <c r="C660" s="38"/>
      <c r="D660" s="193" t="s">
        <v>157</v>
      </c>
      <c r="E660" s="38"/>
      <c r="F660" s="194" t="s">
        <v>1844</v>
      </c>
      <c r="G660" s="38"/>
      <c r="H660" s="38"/>
      <c r="I660" s="195"/>
      <c r="J660" s="38"/>
      <c r="K660" s="38"/>
      <c r="L660" s="39"/>
      <c r="M660" s="196"/>
      <c r="N660" s="197"/>
      <c r="O660" s="77"/>
      <c r="P660" s="77"/>
      <c r="Q660" s="77"/>
      <c r="R660" s="77"/>
      <c r="S660" s="77"/>
      <c r="T660" s="7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9" t="s">
        <v>157</v>
      </c>
      <c r="AU660" s="19" t="s">
        <v>87</v>
      </c>
    </row>
    <row r="661" s="13" customFormat="1">
      <c r="A661" s="13"/>
      <c r="B661" s="198"/>
      <c r="C661" s="13"/>
      <c r="D661" s="199" t="s">
        <v>159</v>
      </c>
      <c r="E661" s="200" t="s">
        <v>1</v>
      </c>
      <c r="F661" s="201" t="s">
        <v>1845</v>
      </c>
      <c r="G661" s="13"/>
      <c r="H661" s="202">
        <v>6</v>
      </c>
      <c r="I661" s="203"/>
      <c r="J661" s="13"/>
      <c r="K661" s="13"/>
      <c r="L661" s="198"/>
      <c r="M661" s="204"/>
      <c r="N661" s="205"/>
      <c r="O661" s="205"/>
      <c r="P661" s="205"/>
      <c r="Q661" s="205"/>
      <c r="R661" s="205"/>
      <c r="S661" s="205"/>
      <c r="T661" s="206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00" t="s">
        <v>159</v>
      </c>
      <c r="AU661" s="200" t="s">
        <v>87</v>
      </c>
      <c r="AV661" s="13" t="s">
        <v>87</v>
      </c>
      <c r="AW661" s="13" t="s">
        <v>33</v>
      </c>
      <c r="AX661" s="13" t="s">
        <v>78</v>
      </c>
      <c r="AY661" s="200" t="s">
        <v>148</v>
      </c>
    </row>
    <row r="662" s="13" customFormat="1">
      <c r="A662" s="13"/>
      <c r="B662" s="198"/>
      <c r="C662" s="13"/>
      <c r="D662" s="199" t="s">
        <v>159</v>
      </c>
      <c r="E662" s="200" t="s">
        <v>1</v>
      </c>
      <c r="F662" s="201" t="s">
        <v>1846</v>
      </c>
      <c r="G662" s="13"/>
      <c r="H662" s="202">
        <v>7</v>
      </c>
      <c r="I662" s="203"/>
      <c r="J662" s="13"/>
      <c r="K662" s="13"/>
      <c r="L662" s="198"/>
      <c r="M662" s="204"/>
      <c r="N662" s="205"/>
      <c r="O662" s="205"/>
      <c r="P662" s="205"/>
      <c r="Q662" s="205"/>
      <c r="R662" s="205"/>
      <c r="S662" s="205"/>
      <c r="T662" s="206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00" t="s">
        <v>159</v>
      </c>
      <c r="AU662" s="200" t="s">
        <v>87</v>
      </c>
      <c r="AV662" s="13" t="s">
        <v>87</v>
      </c>
      <c r="AW662" s="13" t="s">
        <v>33</v>
      </c>
      <c r="AX662" s="13" t="s">
        <v>78</v>
      </c>
      <c r="AY662" s="200" t="s">
        <v>148</v>
      </c>
    </row>
    <row r="663" s="14" customFormat="1">
      <c r="A663" s="14"/>
      <c r="B663" s="207"/>
      <c r="C663" s="14"/>
      <c r="D663" s="199" t="s">
        <v>159</v>
      </c>
      <c r="E663" s="208" t="s">
        <v>1</v>
      </c>
      <c r="F663" s="209" t="s">
        <v>164</v>
      </c>
      <c r="G663" s="14"/>
      <c r="H663" s="210">
        <v>13</v>
      </c>
      <c r="I663" s="211"/>
      <c r="J663" s="14"/>
      <c r="K663" s="14"/>
      <c r="L663" s="207"/>
      <c r="M663" s="212"/>
      <c r="N663" s="213"/>
      <c r="O663" s="213"/>
      <c r="P663" s="213"/>
      <c r="Q663" s="213"/>
      <c r="R663" s="213"/>
      <c r="S663" s="213"/>
      <c r="T663" s="2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08" t="s">
        <v>159</v>
      </c>
      <c r="AU663" s="208" t="s">
        <v>87</v>
      </c>
      <c r="AV663" s="14" t="s">
        <v>155</v>
      </c>
      <c r="AW663" s="14" t="s">
        <v>33</v>
      </c>
      <c r="AX663" s="14" t="s">
        <v>85</v>
      </c>
      <c r="AY663" s="208" t="s">
        <v>148</v>
      </c>
    </row>
    <row r="664" s="2" customFormat="1" ht="21.75" customHeight="1">
      <c r="A664" s="38"/>
      <c r="B664" s="179"/>
      <c r="C664" s="180" t="s">
        <v>605</v>
      </c>
      <c r="D664" s="180" t="s">
        <v>150</v>
      </c>
      <c r="E664" s="181" t="s">
        <v>1847</v>
      </c>
      <c r="F664" s="182" t="s">
        <v>1848</v>
      </c>
      <c r="G664" s="183" t="s">
        <v>346</v>
      </c>
      <c r="H664" s="184">
        <v>4</v>
      </c>
      <c r="I664" s="185"/>
      <c r="J664" s="186">
        <f>ROUND(I664*H664,2)</f>
        <v>0</v>
      </c>
      <c r="K664" s="182" t="s">
        <v>154</v>
      </c>
      <c r="L664" s="39"/>
      <c r="M664" s="187" t="s">
        <v>1</v>
      </c>
      <c r="N664" s="188" t="s">
        <v>43</v>
      </c>
      <c r="O664" s="77"/>
      <c r="P664" s="189">
        <f>O664*H664</f>
        <v>0</v>
      </c>
      <c r="Q664" s="189">
        <v>0.00114</v>
      </c>
      <c r="R664" s="189">
        <f>Q664*H664</f>
        <v>0.0045599999999999998</v>
      </c>
      <c r="S664" s="189">
        <v>0</v>
      </c>
      <c r="T664" s="190">
        <f>S664*H664</f>
        <v>0</v>
      </c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R664" s="191" t="s">
        <v>155</v>
      </c>
      <c r="AT664" s="191" t="s">
        <v>150</v>
      </c>
      <c r="AU664" s="191" t="s">
        <v>87</v>
      </c>
      <c r="AY664" s="19" t="s">
        <v>148</v>
      </c>
      <c r="BE664" s="192">
        <f>IF(N664="základní",J664,0)</f>
        <v>0</v>
      </c>
      <c r="BF664" s="192">
        <f>IF(N664="snížená",J664,0)</f>
        <v>0</v>
      </c>
      <c r="BG664" s="192">
        <f>IF(N664="zákl. přenesená",J664,0)</f>
        <v>0</v>
      </c>
      <c r="BH664" s="192">
        <f>IF(N664="sníž. přenesená",J664,0)</f>
        <v>0</v>
      </c>
      <c r="BI664" s="192">
        <f>IF(N664="nulová",J664,0)</f>
        <v>0</v>
      </c>
      <c r="BJ664" s="19" t="s">
        <v>85</v>
      </c>
      <c r="BK664" s="192">
        <f>ROUND(I664*H664,2)</f>
        <v>0</v>
      </c>
      <c r="BL664" s="19" t="s">
        <v>155</v>
      </c>
      <c r="BM664" s="191" t="s">
        <v>1849</v>
      </c>
    </row>
    <row r="665" s="2" customFormat="1">
      <c r="A665" s="38"/>
      <c r="B665" s="39"/>
      <c r="C665" s="38"/>
      <c r="D665" s="193" t="s">
        <v>157</v>
      </c>
      <c r="E665" s="38"/>
      <c r="F665" s="194" t="s">
        <v>1850</v>
      </c>
      <c r="G665" s="38"/>
      <c r="H665" s="38"/>
      <c r="I665" s="195"/>
      <c r="J665" s="38"/>
      <c r="K665" s="38"/>
      <c r="L665" s="39"/>
      <c r="M665" s="196"/>
      <c r="N665" s="197"/>
      <c r="O665" s="77"/>
      <c r="P665" s="77"/>
      <c r="Q665" s="77"/>
      <c r="R665" s="77"/>
      <c r="S665" s="77"/>
      <c r="T665" s="7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T665" s="19" t="s">
        <v>157</v>
      </c>
      <c r="AU665" s="19" t="s">
        <v>87</v>
      </c>
    </row>
    <row r="666" s="13" customFormat="1">
      <c r="A666" s="13"/>
      <c r="B666" s="198"/>
      <c r="C666" s="13"/>
      <c r="D666" s="199" t="s">
        <v>159</v>
      </c>
      <c r="E666" s="200" t="s">
        <v>1</v>
      </c>
      <c r="F666" s="201" t="s">
        <v>1789</v>
      </c>
      <c r="G666" s="13"/>
      <c r="H666" s="202">
        <v>2</v>
      </c>
      <c r="I666" s="203"/>
      <c r="J666" s="13"/>
      <c r="K666" s="13"/>
      <c r="L666" s="198"/>
      <c r="M666" s="204"/>
      <c r="N666" s="205"/>
      <c r="O666" s="205"/>
      <c r="P666" s="205"/>
      <c r="Q666" s="205"/>
      <c r="R666" s="205"/>
      <c r="S666" s="205"/>
      <c r="T666" s="206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00" t="s">
        <v>159</v>
      </c>
      <c r="AU666" s="200" t="s">
        <v>87</v>
      </c>
      <c r="AV666" s="13" t="s">
        <v>87</v>
      </c>
      <c r="AW666" s="13" t="s">
        <v>33</v>
      </c>
      <c r="AX666" s="13" t="s">
        <v>78</v>
      </c>
      <c r="AY666" s="200" t="s">
        <v>148</v>
      </c>
    </row>
    <row r="667" s="13" customFormat="1">
      <c r="A667" s="13"/>
      <c r="B667" s="198"/>
      <c r="C667" s="13"/>
      <c r="D667" s="199" t="s">
        <v>159</v>
      </c>
      <c r="E667" s="200" t="s">
        <v>1</v>
      </c>
      <c r="F667" s="201" t="s">
        <v>1567</v>
      </c>
      <c r="G667" s="13"/>
      <c r="H667" s="202">
        <v>2</v>
      </c>
      <c r="I667" s="203"/>
      <c r="J667" s="13"/>
      <c r="K667" s="13"/>
      <c r="L667" s="198"/>
      <c r="M667" s="204"/>
      <c r="N667" s="205"/>
      <c r="O667" s="205"/>
      <c r="P667" s="205"/>
      <c r="Q667" s="205"/>
      <c r="R667" s="205"/>
      <c r="S667" s="205"/>
      <c r="T667" s="206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00" t="s">
        <v>159</v>
      </c>
      <c r="AU667" s="200" t="s">
        <v>87</v>
      </c>
      <c r="AV667" s="13" t="s">
        <v>87</v>
      </c>
      <c r="AW667" s="13" t="s">
        <v>33</v>
      </c>
      <c r="AX667" s="13" t="s">
        <v>78</v>
      </c>
      <c r="AY667" s="200" t="s">
        <v>148</v>
      </c>
    </row>
    <row r="668" s="14" customFormat="1">
      <c r="A668" s="14"/>
      <c r="B668" s="207"/>
      <c r="C668" s="14"/>
      <c r="D668" s="199" t="s">
        <v>159</v>
      </c>
      <c r="E668" s="208" t="s">
        <v>1</v>
      </c>
      <c r="F668" s="209" t="s">
        <v>164</v>
      </c>
      <c r="G668" s="14"/>
      <c r="H668" s="210">
        <v>4</v>
      </c>
      <c r="I668" s="211"/>
      <c r="J668" s="14"/>
      <c r="K668" s="14"/>
      <c r="L668" s="207"/>
      <c r="M668" s="212"/>
      <c r="N668" s="213"/>
      <c r="O668" s="213"/>
      <c r="P668" s="213"/>
      <c r="Q668" s="213"/>
      <c r="R668" s="213"/>
      <c r="S668" s="213"/>
      <c r="T668" s="2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T668" s="208" t="s">
        <v>159</v>
      </c>
      <c r="AU668" s="208" t="s">
        <v>87</v>
      </c>
      <c r="AV668" s="14" t="s">
        <v>155</v>
      </c>
      <c r="AW668" s="14" t="s">
        <v>33</v>
      </c>
      <c r="AX668" s="14" t="s">
        <v>85</v>
      </c>
      <c r="AY668" s="208" t="s">
        <v>148</v>
      </c>
    </row>
    <row r="669" s="2" customFormat="1" ht="21.75" customHeight="1">
      <c r="A669" s="38"/>
      <c r="B669" s="179"/>
      <c r="C669" s="180" t="s">
        <v>610</v>
      </c>
      <c r="D669" s="180" t="s">
        <v>150</v>
      </c>
      <c r="E669" s="181" t="s">
        <v>1851</v>
      </c>
      <c r="F669" s="182" t="s">
        <v>1852</v>
      </c>
      <c r="G669" s="183" t="s">
        <v>183</v>
      </c>
      <c r="H669" s="184">
        <v>13.699999999999999</v>
      </c>
      <c r="I669" s="185"/>
      <c r="J669" s="186">
        <f>ROUND(I669*H669,2)</f>
        <v>0</v>
      </c>
      <c r="K669" s="182" t="s">
        <v>154</v>
      </c>
      <c r="L669" s="39"/>
      <c r="M669" s="187" t="s">
        <v>1</v>
      </c>
      <c r="N669" s="188" t="s">
        <v>43</v>
      </c>
      <c r="O669" s="77"/>
      <c r="P669" s="189">
        <f>O669*H669</f>
        <v>0</v>
      </c>
      <c r="Q669" s="189">
        <v>0.00079000000000000001</v>
      </c>
      <c r="R669" s="189">
        <f>Q669*H669</f>
        <v>0.010822999999999999</v>
      </c>
      <c r="S669" s="189">
        <v>0</v>
      </c>
      <c r="T669" s="190">
        <f>S669*H669</f>
        <v>0</v>
      </c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R669" s="191" t="s">
        <v>155</v>
      </c>
      <c r="AT669" s="191" t="s">
        <v>150</v>
      </c>
      <c r="AU669" s="191" t="s">
        <v>87</v>
      </c>
      <c r="AY669" s="19" t="s">
        <v>148</v>
      </c>
      <c r="BE669" s="192">
        <f>IF(N669="základní",J669,0)</f>
        <v>0</v>
      </c>
      <c r="BF669" s="192">
        <f>IF(N669="snížená",J669,0)</f>
        <v>0</v>
      </c>
      <c r="BG669" s="192">
        <f>IF(N669="zákl. přenesená",J669,0)</f>
        <v>0</v>
      </c>
      <c r="BH669" s="192">
        <f>IF(N669="sníž. přenesená",J669,0)</f>
        <v>0</v>
      </c>
      <c r="BI669" s="192">
        <f>IF(N669="nulová",J669,0)</f>
        <v>0</v>
      </c>
      <c r="BJ669" s="19" t="s">
        <v>85</v>
      </c>
      <c r="BK669" s="192">
        <f>ROUND(I669*H669,2)</f>
        <v>0</v>
      </c>
      <c r="BL669" s="19" t="s">
        <v>155</v>
      </c>
      <c r="BM669" s="191" t="s">
        <v>1853</v>
      </c>
    </row>
    <row r="670" s="2" customFormat="1">
      <c r="A670" s="38"/>
      <c r="B670" s="39"/>
      <c r="C670" s="38"/>
      <c r="D670" s="193" t="s">
        <v>157</v>
      </c>
      <c r="E670" s="38"/>
      <c r="F670" s="194" t="s">
        <v>1854</v>
      </c>
      <c r="G670" s="38"/>
      <c r="H670" s="38"/>
      <c r="I670" s="195"/>
      <c r="J670" s="38"/>
      <c r="K670" s="38"/>
      <c r="L670" s="39"/>
      <c r="M670" s="196"/>
      <c r="N670" s="197"/>
      <c r="O670" s="77"/>
      <c r="P670" s="77"/>
      <c r="Q670" s="77"/>
      <c r="R670" s="77"/>
      <c r="S670" s="77"/>
      <c r="T670" s="7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T670" s="19" t="s">
        <v>157</v>
      </c>
      <c r="AU670" s="19" t="s">
        <v>87</v>
      </c>
    </row>
    <row r="671" s="13" customFormat="1">
      <c r="A671" s="13"/>
      <c r="B671" s="198"/>
      <c r="C671" s="13"/>
      <c r="D671" s="199" t="s">
        <v>159</v>
      </c>
      <c r="E671" s="200" t="s">
        <v>1</v>
      </c>
      <c r="F671" s="201" t="s">
        <v>1855</v>
      </c>
      <c r="G671" s="13"/>
      <c r="H671" s="202">
        <v>6.2000000000000002</v>
      </c>
      <c r="I671" s="203"/>
      <c r="J671" s="13"/>
      <c r="K671" s="13"/>
      <c r="L671" s="198"/>
      <c r="M671" s="204"/>
      <c r="N671" s="205"/>
      <c r="O671" s="205"/>
      <c r="P671" s="205"/>
      <c r="Q671" s="205"/>
      <c r="R671" s="205"/>
      <c r="S671" s="205"/>
      <c r="T671" s="206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00" t="s">
        <v>159</v>
      </c>
      <c r="AU671" s="200" t="s">
        <v>87</v>
      </c>
      <c r="AV671" s="13" t="s">
        <v>87</v>
      </c>
      <c r="AW671" s="13" t="s">
        <v>33</v>
      </c>
      <c r="AX671" s="13" t="s">
        <v>78</v>
      </c>
      <c r="AY671" s="200" t="s">
        <v>148</v>
      </c>
    </row>
    <row r="672" s="13" customFormat="1">
      <c r="A672" s="13"/>
      <c r="B672" s="198"/>
      <c r="C672" s="13"/>
      <c r="D672" s="199" t="s">
        <v>159</v>
      </c>
      <c r="E672" s="200" t="s">
        <v>1</v>
      </c>
      <c r="F672" s="201" t="s">
        <v>1856</v>
      </c>
      <c r="G672" s="13"/>
      <c r="H672" s="202">
        <v>7.5</v>
      </c>
      <c r="I672" s="203"/>
      <c r="J672" s="13"/>
      <c r="K672" s="13"/>
      <c r="L672" s="198"/>
      <c r="M672" s="204"/>
      <c r="N672" s="205"/>
      <c r="O672" s="205"/>
      <c r="P672" s="205"/>
      <c r="Q672" s="205"/>
      <c r="R672" s="205"/>
      <c r="S672" s="205"/>
      <c r="T672" s="206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00" t="s">
        <v>159</v>
      </c>
      <c r="AU672" s="200" t="s">
        <v>87</v>
      </c>
      <c r="AV672" s="13" t="s">
        <v>87</v>
      </c>
      <c r="AW672" s="13" t="s">
        <v>33</v>
      </c>
      <c r="AX672" s="13" t="s">
        <v>78</v>
      </c>
      <c r="AY672" s="200" t="s">
        <v>148</v>
      </c>
    </row>
    <row r="673" s="14" customFormat="1">
      <c r="A673" s="14"/>
      <c r="B673" s="207"/>
      <c r="C673" s="14"/>
      <c r="D673" s="199" t="s">
        <v>159</v>
      </c>
      <c r="E673" s="208" t="s">
        <v>1</v>
      </c>
      <c r="F673" s="209" t="s">
        <v>164</v>
      </c>
      <c r="G673" s="14"/>
      <c r="H673" s="210">
        <v>13.699999999999999</v>
      </c>
      <c r="I673" s="211"/>
      <c r="J673" s="14"/>
      <c r="K673" s="14"/>
      <c r="L673" s="207"/>
      <c r="M673" s="212"/>
      <c r="N673" s="213"/>
      <c r="O673" s="213"/>
      <c r="P673" s="213"/>
      <c r="Q673" s="213"/>
      <c r="R673" s="213"/>
      <c r="S673" s="213"/>
      <c r="T673" s="2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08" t="s">
        <v>159</v>
      </c>
      <c r="AU673" s="208" t="s">
        <v>87</v>
      </c>
      <c r="AV673" s="14" t="s">
        <v>155</v>
      </c>
      <c r="AW673" s="14" t="s">
        <v>33</v>
      </c>
      <c r="AX673" s="14" t="s">
        <v>85</v>
      </c>
      <c r="AY673" s="208" t="s">
        <v>148</v>
      </c>
    </row>
    <row r="674" s="2" customFormat="1" ht="24.15" customHeight="1">
      <c r="A674" s="38"/>
      <c r="B674" s="179"/>
      <c r="C674" s="223" t="s">
        <v>614</v>
      </c>
      <c r="D674" s="223" t="s">
        <v>288</v>
      </c>
      <c r="E674" s="224" t="s">
        <v>1857</v>
      </c>
      <c r="F674" s="225" t="s">
        <v>1858</v>
      </c>
      <c r="G674" s="226" t="s">
        <v>183</v>
      </c>
      <c r="H674" s="227">
        <v>14.385</v>
      </c>
      <c r="I674" s="228"/>
      <c r="J674" s="229">
        <f>ROUND(I674*H674,2)</f>
        <v>0</v>
      </c>
      <c r="K674" s="225" t="s">
        <v>154</v>
      </c>
      <c r="L674" s="230"/>
      <c r="M674" s="231" t="s">
        <v>1</v>
      </c>
      <c r="N674" s="232" t="s">
        <v>43</v>
      </c>
      <c r="O674" s="77"/>
      <c r="P674" s="189">
        <f>O674*H674</f>
        <v>0</v>
      </c>
      <c r="Q674" s="189">
        <v>0.091130000000000003</v>
      </c>
      <c r="R674" s="189">
        <f>Q674*H674</f>
        <v>1.3109050500000001</v>
      </c>
      <c r="S674" s="189">
        <v>0</v>
      </c>
      <c r="T674" s="190">
        <f>S674*H674</f>
        <v>0</v>
      </c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R674" s="191" t="s">
        <v>199</v>
      </c>
      <c r="AT674" s="191" t="s">
        <v>288</v>
      </c>
      <c r="AU674" s="191" t="s">
        <v>87</v>
      </c>
      <c r="AY674" s="19" t="s">
        <v>148</v>
      </c>
      <c r="BE674" s="192">
        <f>IF(N674="základní",J674,0)</f>
        <v>0</v>
      </c>
      <c r="BF674" s="192">
        <f>IF(N674="snížená",J674,0)</f>
        <v>0</v>
      </c>
      <c r="BG674" s="192">
        <f>IF(N674="zákl. přenesená",J674,0)</f>
        <v>0</v>
      </c>
      <c r="BH674" s="192">
        <f>IF(N674="sníž. přenesená",J674,0)</f>
        <v>0</v>
      </c>
      <c r="BI674" s="192">
        <f>IF(N674="nulová",J674,0)</f>
        <v>0</v>
      </c>
      <c r="BJ674" s="19" t="s">
        <v>85</v>
      </c>
      <c r="BK674" s="192">
        <f>ROUND(I674*H674,2)</f>
        <v>0</v>
      </c>
      <c r="BL674" s="19" t="s">
        <v>155</v>
      </c>
      <c r="BM674" s="191" t="s">
        <v>1859</v>
      </c>
    </row>
    <row r="675" s="13" customFormat="1">
      <c r="A675" s="13"/>
      <c r="B675" s="198"/>
      <c r="C675" s="13"/>
      <c r="D675" s="199" t="s">
        <v>159</v>
      </c>
      <c r="E675" s="200" t="s">
        <v>1</v>
      </c>
      <c r="F675" s="201" t="s">
        <v>1855</v>
      </c>
      <c r="G675" s="13"/>
      <c r="H675" s="202">
        <v>6.2000000000000002</v>
      </c>
      <c r="I675" s="203"/>
      <c r="J675" s="13"/>
      <c r="K675" s="13"/>
      <c r="L675" s="198"/>
      <c r="M675" s="204"/>
      <c r="N675" s="205"/>
      <c r="O675" s="205"/>
      <c r="P675" s="205"/>
      <c r="Q675" s="205"/>
      <c r="R675" s="205"/>
      <c r="S675" s="205"/>
      <c r="T675" s="206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00" t="s">
        <v>159</v>
      </c>
      <c r="AU675" s="200" t="s">
        <v>87</v>
      </c>
      <c r="AV675" s="13" t="s">
        <v>87</v>
      </c>
      <c r="AW675" s="13" t="s">
        <v>33</v>
      </c>
      <c r="AX675" s="13" t="s">
        <v>78</v>
      </c>
      <c r="AY675" s="200" t="s">
        <v>148</v>
      </c>
    </row>
    <row r="676" s="13" customFormat="1">
      <c r="A676" s="13"/>
      <c r="B676" s="198"/>
      <c r="C676" s="13"/>
      <c r="D676" s="199" t="s">
        <v>159</v>
      </c>
      <c r="E676" s="200" t="s">
        <v>1</v>
      </c>
      <c r="F676" s="201" t="s">
        <v>1856</v>
      </c>
      <c r="G676" s="13"/>
      <c r="H676" s="202">
        <v>7.5</v>
      </c>
      <c r="I676" s="203"/>
      <c r="J676" s="13"/>
      <c r="K676" s="13"/>
      <c r="L676" s="198"/>
      <c r="M676" s="204"/>
      <c r="N676" s="205"/>
      <c r="O676" s="205"/>
      <c r="P676" s="205"/>
      <c r="Q676" s="205"/>
      <c r="R676" s="205"/>
      <c r="S676" s="205"/>
      <c r="T676" s="206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00" t="s">
        <v>159</v>
      </c>
      <c r="AU676" s="200" t="s">
        <v>87</v>
      </c>
      <c r="AV676" s="13" t="s">
        <v>87</v>
      </c>
      <c r="AW676" s="13" t="s">
        <v>33</v>
      </c>
      <c r="AX676" s="13" t="s">
        <v>78</v>
      </c>
      <c r="AY676" s="200" t="s">
        <v>148</v>
      </c>
    </row>
    <row r="677" s="14" customFormat="1">
      <c r="A677" s="14"/>
      <c r="B677" s="207"/>
      <c r="C677" s="14"/>
      <c r="D677" s="199" t="s">
        <v>159</v>
      </c>
      <c r="E677" s="208" t="s">
        <v>1</v>
      </c>
      <c r="F677" s="209" t="s">
        <v>164</v>
      </c>
      <c r="G677" s="14"/>
      <c r="H677" s="210">
        <v>13.699999999999999</v>
      </c>
      <c r="I677" s="211"/>
      <c r="J677" s="14"/>
      <c r="K677" s="14"/>
      <c r="L677" s="207"/>
      <c r="M677" s="212"/>
      <c r="N677" s="213"/>
      <c r="O677" s="213"/>
      <c r="P677" s="213"/>
      <c r="Q677" s="213"/>
      <c r="R677" s="213"/>
      <c r="S677" s="213"/>
      <c r="T677" s="2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08" t="s">
        <v>159</v>
      </c>
      <c r="AU677" s="208" t="s">
        <v>87</v>
      </c>
      <c r="AV677" s="14" t="s">
        <v>155</v>
      </c>
      <c r="AW677" s="14" t="s">
        <v>33</v>
      </c>
      <c r="AX677" s="14" t="s">
        <v>85</v>
      </c>
      <c r="AY677" s="208" t="s">
        <v>148</v>
      </c>
    </row>
    <row r="678" s="13" customFormat="1">
      <c r="A678" s="13"/>
      <c r="B678" s="198"/>
      <c r="C678" s="13"/>
      <c r="D678" s="199" t="s">
        <v>159</v>
      </c>
      <c r="E678" s="13"/>
      <c r="F678" s="201" t="s">
        <v>1860</v>
      </c>
      <c r="G678" s="13"/>
      <c r="H678" s="202">
        <v>14.385</v>
      </c>
      <c r="I678" s="203"/>
      <c r="J678" s="13"/>
      <c r="K678" s="13"/>
      <c r="L678" s="198"/>
      <c r="M678" s="204"/>
      <c r="N678" s="205"/>
      <c r="O678" s="205"/>
      <c r="P678" s="205"/>
      <c r="Q678" s="205"/>
      <c r="R678" s="205"/>
      <c r="S678" s="205"/>
      <c r="T678" s="206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00" t="s">
        <v>159</v>
      </c>
      <c r="AU678" s="200" t="s">
        <v>87</v>
      </c>
      <c r="AV678" s="13" t="s">
        <v>87</v>
      </c>
      <c r="AW678" s="13" t="s">
        <v>3</v>
      </c>
      <c r="AX678" s="13" t="s">
        <v>85</v>
      </c>
      <c r="AY678" s="200" t="s">
        <v>148</v>
      </c>
    </row>
    <row r="679" s="12" customFormat="1" ht="22.8" customHeight="1">
      <c r="A679" s="12"/>
      <c r="B679" s="166"/>
      <c r="C679" s="12"/>
      <c r="D679" s="167" t="s">
        <v>77</v>
      </c>
      <c r="E679" s="177" t="s">
        <v>204</v>
      </c>
      <c r="F679" s="177" t="s">
        <v>721</v>
      </c>
      <c r="G679" s="12"/>
      <c r="H679" s="12"/>
      <c r="I679" s="169"/>
      <c r="J679" s="178">
        <f>BK679</f>
        <v>0</v>
      </c>
      <c r="K679" s="12"/>
      <c r="L679" s="166"/>
      <c r="M679" s="171"/>
      <c r="N679" s="172"/>
      <c r="O679" s="172"/>
      <c r="P679" s="173">
        <f>SUM(P680:P705)</f>
        <v>0</v>
      </c>
      <c r="Q679" s="172"/>
      <c r="R679" s="173">
        <f>SUM(R680:R705)</f>
        <v>1.2237819999999999</v>
      </c>
      <c r="S679" s="172"/>
      <c r="T679" s="174">
        <f>SUM(T680:T705)</f>
        <v>0</v>
      </c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R679" s="167" t="s">
        <v>85</v>
      </c>
      <c r="AT679" s="175" t="s">
        <v>77</v>
      </c>
      <c r="AU679" s="175" t="s">
        <v>85</v>
      </c>
      <c r="AY679" s="167" t="s">
        <v>148</v>
      </c>
      <c r="BK679" s="176">
        <f>SUM(BK680:BK705)</f>
        <v>0</v>
      </c>
    </row>
    <row r="680" s="2" customFormat="1" ht="33" customHeight="1">
      <c r="A680" s="38"/>
      <c r="B680" s="179"/>
      <c r="C680" s="180" t="s">
        <v>618</v>
      </c>
      <c r="D680" s="180" t="s">
        <v>150</v>
      </c>
      <c r="E680" s="181" t="s">
        <v>723</v>
      </c>
      <c r="F680" s="182" t="s">
        <v>724</v>
      </c>
      <c r="G680" s="183" t="s">
        <v>183</v>
      </c>
      <c r="H680" s="184">
        <v>2006.2000000000001</v>
      </c>
      <c r="I680" s="185"/>
      <c r="J680" s="186">
        <f>ROUND(I680*H680,2)</f>
        <v>0</v>
      </c>
      <c r="K680" s="182" t="s">
        <v>154</v>
      </c>
      <c r="L680" s="39"/>
      <c r="M680" s="187" t="s">
        <v>1</v>
      </c>
      <c r="N680" s="188" t="s">
        <v>43</v>
      </c>
      <c r="O680" s="77"/>
      <c r="P680" s="189">
        <f>O680*H680</f>
        <v>0</v>
      </c>
      <c r="Q680" s="189">
        <v>0.00060999999999999997</v>
      </c>
      <c r="R680" s="189">
        <f>Q680*H680</f>
        <v>1.2237819999999999</v>
      </c>
      <c r="S680" s="189">
        <v>0</v>
      </c>
      <c r="T680" s="190">
        <f>S680*H680</f>
        <v>0</v>
      </c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R680" s="191" t="s">
        <v>155</v>
      </c>
      <c r="AT680" s="191" t="s">
        <v>150</v>
      </c>
      <c r="AU680" s="191" t="s">
        <v>87</v>
      </c>
      <c r="AY680" s="19" t="s">
        <v>148</v>
      </c>
      <c r="BE680" s="192">
        <f>IF(N680="základní",J680,0)</f>
        <v>0</v>
      </c>
      <c r="BF680" s="192">
        <f>IF(N680="snížená",J680,0)</f>
        <v>0</v>
      </c>
      <c r="BG680" s="192">
        <f>IF(N680="zákl. přenesená",J680,0)</f>
        <v>0</v>
      </c>
      <c r="BH680" s="192">
        <f>IF(N680="sníž. přenesená",J680,0)</f>
        <v>0</v>
      </c>
      <c r="BI680" s="192">
        <f>IF(N680="nulová",J680,0)</f>
        <v>0</v>
      </c>
      <c r="BJ680" s="19" t="s">
        <v>85</v>
      </c>
      <c r="BK680" s="192">
        <f>ROUND(I680*H680,2)</f>
        <v>0</v>
      </c>
      <c r="BL680" s="19" t="s">
        <v>155</v>
      </c>
      <c r="BM680" s="191" t="s">
        <v>1861</v>
      </c>
    </row>
    <row r="681" s="2" customFormat="1">
      <c r="A681" s="38"/>
      <c r="B681" s="39"/>
      <c r="C681" s="38"/>
      <c r="D681" s="193" t="s">
        <v>157</v>
      </c>
      <c r="E681" s="38"/>
      <c r="F681" s="194" t="s">
        <v>726</v>
      </c>
      <c r="G681" s="38"/>
      <c r="H681" s="38"/>
      <c r="I681" s="195"/>
      <c r="J681" s="38"/>
      <c r="K681" s="38"/>
      <c r="L681" s="39"/>
      <c r="M681" s="196"/>
      <c r="N681" s="197"/>
      <c r="O681" s="77"/>
      <c r="P681" s="77"/>
      <c r="Q681" s="77"/>
      <c r="R681" s="77"/>
      <c r="S681" s="77"/>
      <c r="T681" s="7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T681" s="19" t="s">
        <v>157</v>
      </c>
      <c r="AU681" s="19" t="s">
        <v>87</v>
      </c>
    </row>
    <row r="682" s="13" customFormat="1">
      <c r="A682" s="13"/>
      <c r="B682" s="198"/>
      <c r="C682" s="13"/>
      <c r="D682" s="199" t="s">
        <v>159</v>
      </c>
      <c r="E682" s="200" t="s">
        <v>1</v>
      </c>
      <c r="F682" s="201" t="s">
        <v>1862</v>
      </c>
      <c r="G682" s="13"/>
      <c r="H682" s="202">
        <v>914.79999999999995</v>
      </c>
      <c r="I682" s="203"/>
      <c r="J682" s="13"/>
      <c r="K682" s="13"/>
      <c r="L682" s="198"/>
      <c r="M682" s="204"/>
      <c r="N682" s="205"/>
      <c r="O682" s="205"/>
      <c r="P682" s="205"/>
      <c r="Q682" s="205"/>
      <c r="R682" s="205"/>
      <c r="S682" s="205"/>
      <c r="T682" s="206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00" t="s">
        <v>159</v>
      </c>
      <c r="AU682" s="200" t="s">
        <v>87</v>
      </c>
      <c r="AV682" s="13" t="s">
        <v>87</v>
      </c>
      <c r="AW682" s="13" t="s">
        <v>33</v>
      </c>
      <c r="AX682" s="13" t="s">
        <v>78</v>
      </c>
      <c r="AY682" s="200" t="s">
        <v>148</v>
      </c>
    </row>
    <row r="683" s="13" customFormat="1">
      <c r="A683" s="13"/>
      <c r="B683" s="198"/>
      <c r="C683" s="13"/>
      <c r="D683" s="199" t="s">
        <v>159</v>
      </c>
      <c r="E683" s="200" t="s">
        <v>1</v>
      </c>
      <c r="F683" s="201" t="s">
        <v>1863</v>
      </c>
      <c r="G683" s="13"/>
      <c r="H683" s="202">
        <v>484</v>
      </c>
      <c r="I683" s="203"/>
      <c r="J683" s="13"/>
      <c r="K683" s="13"/>
      <c r="L683" s="198"/>
      <c r="M683" s="204"/>
      <c r="N683" s="205"/>
      <c r="O683" s="205"/>
      <c r="P683" s="205"/>
      <c r="Q683" s="205"/>
      <c r="R683" s="205"/>
      <c r="S683" s="205"/>
      <c r="T683" s="206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00" t="s">
        <v>159</v>
      </c>
      <c r="AU683" s="200" t="s">
        <v>87</v>
      </c>
      <c r="AV683" s="13" t="s">
        <v>87</v>
      </c>
      <c r="AW683" s="13" t="s">
        <v>33</v>
      </c>
      <c r="AX683" s="13" t="s">
        <v>78</v>
      </c>
      <c r="AY683" s="200" t="s">
        <v>148</v>
      </c>
    </row>
    <row r="684" s="13" customFormat="1">
      <c r="A684" s="13"/>
      <c r="B684" s="198"/>
      <c r="C684" s="13"/>
      <c r="D684" s="199" t="s">
        <v>159</v>
      </c>
      <c r="E684" s="200" t="s">
        <v>1</v>
      </c>
      <c r="F684" s="201" t="s">
        <v>1864</v>
      </c>
      <c r="G684" s="13"/>
      <c r="H684" s="202">
        <v>104</v>
      </c>
      <c r="I684" s="203"/>
      <c r="J684" s="13"/>
      <c r="K684" s="13"/>
      <c r="L684" s="198"/>
      <c r="M684" s="204"/>
      <c r="N684" s="205"/>
      <c r="O684" s="205"/>
      <c r="P684" s="205"/>
      <c r="Q684" s="205"/>
      <c r="R684" s="205"/>
      <c r="S684" s="205"/>
      <c r="T684" s="206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00" t="s">
        <v>159</v>
      </c>
      <c r="AU684" s="200" t="s">
        <v>87</v>
      </c>
      <c r="AV684" s="13" t="s">
        <v>87</v>
      </c>
      <c r="AW684" s="13" t="s">
        <v>33</v>
      </c>
      <c r="AX684" s="13" t="s">
        <v>78</v>
      </c>
      <c r="AY684" s="200" t="s">
        <v>148</v>
      </c>
    </row>
    <row r="685" s="13" customFormat="1">
      <c r="A685" s="13"/>
      <c r="B685" s="198"/>
      <c r="C685" s="13"/>
      <c r="D685" s="199" t="s">
        <v>159</v>
      </c>
      <c r="E685" s="200" t="s">
        <v>1</v>
      </c>
      <c r="F685" s="201" t="s">
        <v>1865</v>
      </c>
      <c r="G685" s="13"/>
      <c r="H685" s="202">
        <v>79.400000000000006</v>
      </c>
      <c r="I685" s="203"/>
      <c r="J685" s="13"/>
      <c r="K685" s="13"/>
      <c r="L685" s="198"/>
      <c r="M685" s="204"/>
      <c r="N685" s="205"/>
      <c r="O685" s="205"/>
      <c r="P685" s="205"/>
      <c r="Q685" s="205"/>
      <c r="R685" s="205"/>
      <c r="S685" s="205"/>
      <c r="T685" s="206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00" t="s">
        <v>159</v>
      </c>
      <c r="AU685" s="200" t="s">
        <v>87</v>
      </c>
      <c r="AV685" s="13" t="s">
        <v>87</v>
      </c>
      <c r="AW685" s="13" t="s">
        <v>33</v>
      </c>
      <c r="AX685" s="13" t="s">
        <v>78</v>
      </c>
      <c r="AY685" s="200" t="s">
        <v>148</v>
      </c>
    </row>
    <row r="686" s="13" customFormat="1">
      <c r="A686" s="13"/>
      <c r="B686" s="198"/>
      <c r="C686" s="13"/>
      <c r="D686" s="199" t="s">
        <v>159</v>
      </c>
      <c r="E686" s="200" t="s">
        <v>1</v>
      </c>
      <c r="F686" s="201" t="s">
        <v>1866</v>
      </c>
      <c r="G686" s="13"/>
      <c r="H686" s="202">
        <v>96.200000000000003</v>
      </c>
      <c r="I686" s="203"/>
      <c r="J686" s="13"/>
      <c r="K686" s="13"/>
      <c r="L686" s="198"/>
      <c r="M686" s="204"/>
      <c r="N686" s="205"/>
      <c r="O686" s="205"/>
      <c r="P686" s="205"/>
      <c r="Q686" s="205"/>
      <c r="R686" s="205"/>
      <c r="S686" s="205"/>
      <c r="T686" s="206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00" t="s">
        <v>159</v>
      </c>
      <c r="AU686" s="200" t="s">
        <v>87</v>
      </c>
      <c r="AV686" s="13" t="s">
        <v>87</v>
      </c>
      <c r="AW686" s="13" t="s">
        <v>33</v>
      </c>
      <c r="AX686" s="13" t="s">
        <v>78</v>
      </c>
      <c r="AY686" s="200" t="s">
        <v>148</v>
      </c>
    </row>
    <row r="687" s="13" customFormat="1">
      <c r="A687" s="13"/>
      <c r="B687" s="198"/>
      <c r="C687" s="13"/>
      <c r="D687" s="199" t="s">
        <v>159</v>
      </c>
      <c r="E687" s="200" t="s">
        <v>1</v>
      </c>
      <c r="F687" s="201" t="s">
        <v>1867</v>
      </c>
      <c r="G687" s="13"/>
      <c r="H687" s="202">
        <v>214</v>
      </c>
      <c r="I687" s="203"/>
      <c r="J687" s="13"/>
      <c r="K687" s="13"/>
      <c r="L687" s="198"/>
      <c r="M687" s="204"/>
      <c r="N687" s="205"/>
      <c r="O687" s="205"/>
      <c r="P687" s="205"/>
      <c r="Q687" s="205"/>
      <c r="R687" s="205"/>
      <c r="S687" s="205"/>
      <c r="T687" s="206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00" t="s">
        <v>159</v>
      </c>
      <c r="AU687" s="200" t="s">
        <v>87</v>
      </c>
      <c r="AV687" s="13" t="s">
        <v>87</v>
      </c>
      <c r="AW687" s="13" t="s">
        <v>33</v>
      </c>
      <c r="AX687" s="13" t="s">
        <v>78</v>
      </c>
      <c r="AY687" s="200" t="s">
        <v>148</v>
      </c>
    </row>
    <row r="688" s="13" customFormat="1">
      <c r="A688" s="13"/>
      <c r="B688" s="198"/>
      <c r="C688" s="13"/>
      <c r="D688" s="199" t="s">
        <v>159</v>
      </c>
      <c r="E688" s="200" t="s">
        <v>1</v>
      </c>
      <c r="F688" s="201" t="s">
        <v>1868</v>
      </c>
      <c r="G688" s="13"/>
      <c r="H688" s="202">
        <v>20</v>
      </c>
      <c r="I688" s="203"/>
      <c r="J688" s="13"/>
      <c r="K688" s="13"/>
      <c r="L688" s="198"/>
      <c r="M688" s="204"/>
      <c r="N688" s="205"/>
      <c r="O688" s="205"/>
      <c r="P688" s="205"/>
      <c r="Q688" s="205"/>
      <c r="R688" s="205"/>
      <c r="S688" s="205"/>
      <c r="T688" s="206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00" t="s">
        <v>159</v>
      </c>
      <c r="AU688" s="200" t="s">
        <v>87</v>
      </c>
      <c r="AV688" s="13" t="s">
        <v>87</v>
      </c>
      <c r="AW688" s="13" t="s">
        <v>33</v>
      </c>
      <c r="AX688" s="13" t="s">
        <v>78</v>
      </c>
      <c r="AY688" s="200" t="s">
        <v>148</v>
      </c>
    </row>
    <row r="689" s="13" customFormat="1">
      <c r="A689" s="13"/>
      <c r="B689" s="198"/>
      <c r="C689" s="13"/>
      <c r="D689" s="199" t="s">
        <v>159</v>
      </c>
      <c r="E689" s="200" t="s">
        <v>1</v>
      </c>
      <c r="F689" s="201" t="s">
        <v>1869</v>
      </c>
      <c r="G689" s="13"/>
      <c r="H689" s="202">
        <v>10</v>
      </c>
      <c r="I689" s="203"/>
      <c r="J689" s="13"/>
      <c r="K689" s="13"/>
      <c r="L689" s="198"/>
      <c r="M689" s="204"/>
      <c r="N689" s="205"/>
      <c r="O689" s="205"/>
      <c r="P689" s="205"/>
      <c r="Q689" s="205"/>
      <c r="R689" s="205"/>
      <c r="S689" s="205"/>
      <c r="T689" s="206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00" t="s">
        <v>159</v>
      </c>
      <c r="AU689" s="200" t="s">
        <v>87</v>
      </c>
      <c r="AV689" s="13" t="s">
        <v>87</v>
      </c>
      <c r="AW689" s="13" t="s">
        <v>33</v>
      </c>
      <c r="AX689" s="13" t="s">
        <v>78</v>
      </c>
      <c r="AY689" s="200" t="s">
        <v>148</v>
      </c>
    </row>
    <row r="690" s="13" customFormat="1">
      <c r="A690" s="13"/>
      <c r="B690" s="198"/>
      <c r="C690" s="13"/>
      <c r="D690" s="199" t="s">
        <v>159</v>
      </c>
      <c r="E690" s="200" t="s">
        <v>1</v>
      </c>
      <c r="F690" s="201" t="s">
        <v>1870</v>
      </c>
      <c r="G690" s="13"/>
      <c r="H690" s="202">
        <v>41.399999999999999</v>
      </c>
      <c r="I690" s="203"/>
      <c r="J690" s="13"/>
      <c r="K690" s="13"/>
      <c r="L690" s="198"/>
      <c r="M690" s="204"/>
      <c r="N690" s="205"/>
      <c r="O690" s="205"/>
      <c r="P690" s="205"/>
      <c r="Q690" s="205"/>
      <c r="R690" s="205"/>
      <c r="S690" s="205"/>
      <c r="T690" s="206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00" t="s">
        <v>159</v>
      </c>
      <c r="AU690" s="200" t="s">
        <v>87</v>
      </c>
      <c r="AV690" s="13" t="s">
        <v>87</v>
      </c>
      <c r="AW690" s="13" t="s">
        <v>33</v>
      </c>
      <c r="AX690" s="13" t="s">
        <v>78</v>
      </c>
      <c r="AY690" s="200" t="s">
        <v>148</v>
      </c>
    </row>
    <row r="691" s="13" customFormat="1">
      <c r="A691" s="13"/>
      <c r="B691" s="198"/>
      <c r="C691" s="13"/>
      <c r="D691" s="199" t="s">
        <v>159</v>
      </c>
      <c r="E691" s="200" t="s">
        <v>1</v>
      </c>
      <c r="F691" s="201" t="s">
        <v>1871</v>
      </c>
      <c r="G691" s="13"/>
      <c r="H691" s="202">
        <v>42.399999999999999</v>
      </c>
      <c r="I691" s="203"/>
      <c r="J691" s="13"/>
      <c r="K691" s="13"/>
      <c r="L691" s="198"/>
      <c r="M691" s="204"/>
      <c r="N691" s="205"/>
      <c r="O691" s="205"/>
      <c r="P691" s="205"/>
      <c r="Q691" s="205"/>
      <c r="R691" s="205"/>
      <c r="S691" s="205"/>
      <c r="T691" s="206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00" t="s">
        <v>159</v>
      </c>
      <c r="AU691" s="200" t="s">
        <v>87</v>
      </c>
      <c r="AV691" s="13" t="s">
        <v>87</v>
      </c>
      <c r="AW691" s="13" t="s">
        <v>33</v>
      </c>
      <c r="AX691" s="13" t="s">
        <v>78</v>
      </c>
      <c r="AY691" s="200" t="s">
        <v>148</v>
      </c>
    </row>
    <row r="692" s="14" customFormat="1">
      <c r="A692" s="14"/>
      <c r="B692" s="207"/>
      <c r="C692" s="14"/>
      <c r="D692" s="199" t="s">
        <v>159</v>
      </c>
      <c r="E692" s="208" t="s">
        <v>1</v>
      </c>
      <c r="F692" s="209" t="s">
        <v>164</v>
      </c>
      <c r="G692" s="14"/>
      <c r="H692" s="210">
        <v>2006.2000000000003</v>
      </c>
      <c r="I692" s="211"/>
      <c r="J692" s="14"/>
      <c r="K692" s="14"/>
      <c r="L692" s="207"/>
      <c r="M692" s="212"/>
      <c r="N692" s="213"/>
      <c r="O692" s="213"/>
      <c r="P692" s="213"/>
      <c r="Q692" s="213"/>
      <c r="R692" s="213"/>
      <c r="S692" s="213"/>
      <c r="T692" s="2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08" t="s">
        <v>159</v>
      </c>
      <c r="AU692" s="208" t="s">
        <v>87</v>
      </c>
      <c r="AV692" s="14" t="s">
        <v>155</v>
      </c>
      <c r="AW692" s="14" t="s">
        <v>33</v>
      </c>
      <c r="AX692" s="14" t="s">
        <v>85</v>
      </c>
      <c r="AY692" s="208" t="s">
        <v>148</v>
      </c>
    </row>
    <row r="693" s="2" customFormat="1" ht="24.15" customHeight="1">
      <c r="A693" s="38"/>
      <c r="B693" s="179"/>
      <c r="C693" s="180" t="s">
        <v>623</v>
      </c>
      <c r="D693" s="180" t="s">
        <v>150</v>
      </c>
      <c r="E693" s="181" t="s">
        <v>730</v>
      </c>
      <c r="F693" s="182" t="s">
        <v>731</v>
      </c>
      <c r="G693" s="183" t="s">
        <v>183</v>
      </c>
      <c r="H693" s="184">
        <v>1996.5999999999999</v>
      </c>
      <c r="I693" s="185"/>
      <c r="J693" s="186">
        <f>ROUND(I693*H693,2)</f>
        <v>0</v>
      </c>
      <c r="K693" s="182" t="s">
        <v>154</v>
      </c>
      <c r="L693" s="39"/>
      <c r="M693" s="187" t="s">
        <v>1</v>
      </c>
      <c r="N693" s="188" t="s">
        <v>43</v>
      </c>
      <c r="O693" s="77"/>
      <c r="P693" s="189">
        <f>O693*H693</f>
        <v>0</v>
      </c>
      <c r="Q693" s="189">
        <v>0</v>
      </c>
      <c r="R693" s="189">
        <f>Q693*H693</f>
        <v>0</v>
      </c>
      <c r="S693" s="189">
        <v>0</v>
      </c>
      <c r="T693" s="190">
        <f>S693*H693</f>
        <v>0</v>
      </c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R693" s="191" t="s">
        <v>155</v>
      </c>
      <c r="AT693" s="191" t="s">
        <v>150</v>
      </c>
      <c r="AU693" s="191" t="s">
        <v>87</v>
      </c>
      <c r="AY693" s="19" t="s">
        <v>148</v>
      </c>
      <c r="BE693" s="192">
        <f>IF(N693="základní",J693,0)</f>
        <v>0</v>
      </c>
      <c r="BF693" s="192">
        <f>IF(N693="snížená",J693,0)</f>
        <v>0</v>
      </c>
      <c r="BG693" s="192">
        <f>IF(N693="zákl. přenesená",J693,0)</f>
        <v>0</v>
      </c>
      <c r="BH693" s="192">
        <f>IF(N693="sníž. přenesená",J693,0)</f>
        <v>0</v>
      </c>
      <c r="BI693" s="192">
        <f>IF(N693="nulová",J693,0)</f>
        <v>0</v>
      </c>
      <c r="BJ693" s="19" t="s">
        <v>85</v>
      </c>
      <c r="BK693" s="192">
        <f>ROUND(I693*H693,2)</f>
        <v>0</v>
      </c>
      <c r="BL693" s="19" t="s">
        <v>155</v>
      </c>
      <c r="BM693" s="191" t="s">
        <v>1872</v>
      </c>
    </row>
    <row r="694" s="2" customFormat="1">
      <c r="A694" s="38"/>
      <c r="B694" s="39"/>
      <c r="C694" s="38"/>
      <c r="D694" s="193" t="s">
        <v>157</v>
      </c>
      <c r="E694" s="38"/>
      <c r="F694" s="194" t="s">
        <v>733</v>
      </c>
      <c r="G694" s="38"/>
      <c r="H694" s="38"/>
      <c r="I694" s="195"/>
      <c r="J694" s="38"/>
      <c r="K694" s="38"/>
      <c r="L694" s="39"/>
      <c r="M694" s="196"/>
      <c r="N694" s="197"/>
      <c r="O694" s="77"/>
      <c r="P694" s="77"/>
      <c r="Q694" s="77"/>
      <c r="R694" s="77"/>
      <c r="S694" s="77"/>
      <c r="T694" s="7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T694" s="19" t="s">
        <v>157</v>
      </c>
      <c r="AU694" s="19" t="s">
        <v>87</v>
      </c>
    </row>
    <row r="695" s="13" customFormat="1">
      <c r="A695" s="13"/>
      <c r="B695" s="198"/>
      <c r="C695" s="13"/>
      <c r="D695" s="199" t="s">
        <v>159</v>
      </c>
      <c r="E695" s="200" t="s">
        <v>1</v>
      </c>
      <c r="F695" s="201" t="s">
        <v>1873</v>
      </c>
      <c r="G695" s="13"/>
      <c r="H695" s="202">
        <v>914</v>
      </c>
      <c r="I695" s="203"/>
      <c r="J695" s="13"/>
      <c r="K695" s="13"/>
      <c r="L695" s="198"/>
      <c r="M695" s="204"/>
      <c r="N695" s="205"/>
      <c r="O695" s="205"/>
      <c r="P695" s="205"/>
      <c r="Q695" s="205"/>
      <c r="R695" s="205"/>
      <c r="S695" s="205"/>
      <c r="T695" s="206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00" t="s">
        <v>159</v>
      </c>
      <c r="AU695" s="200" t="s">
        <v>87</v>
      </c>
      <c r="AV695" s="13" t="s">
        <v>87</v>
      </c>
      <c r="AW695" s="13" t="s">
        <v>33</v>
      </c>
      <c r="AX695" s="13" t="s">
        <v>78</v>
      </c>
      <c r="AY695" s="200" t="s">
        <v>148</v>
      </c>
    </row>
    <row r="696" s="13" customFormat="1">
      <c r="A696" s="13"/>
      <c r="B696" s="198"/>
      <c r="C696" s="13"/>
      <c r="D696" s="199" t="s">
        <v>159</v>
      </c>
      <c r="E696" s="200" t="s">
        <v>1</v>
      </c>
      <c r="F696" s="201" t="s">
        <v>1874</v>
      </c>
      <c r="G696" s="13"/>
      <c r="H696" s="202">
        <v>483.19999999999999</v>
      </c>
      <c r="I696" s="203"/>
      <c r="J696" s="13"/>
      <c r="K696" s="13"/>
      <c r="L696" s="198"/>
      <c r="M696" s="204"/>
      <c r="N696" s="205"/>
      <c r="O696" s="205"/>
      <c r="P696" s="205"/>
      <c r="Q696" s="205"/>
      <c r="R696" s="205"/>
      <c r="S696" s="205"/>
      <c r="T696" s="206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00" t="s">
        <v>159</v>
      </c>
      <c r="AU696" s="200" t="s">
        <v>87</v>
      </c>
      <c r="AV696" s="13" t="s">
        <v>87</v>
      </c>
      <c r="AW696" s="13" t="s">
        <v>33</v>
      </c>
      <c r="AX696" s="13" t="s">
        <v>78</v>
      </c>
      <c r="AY696" s="200" t="s">
        <v>148</v>
      </c>
    </row>
    <row r="697" s="13" customFormat="1">
      <c r="A697" s="13"/>
      <c r="B697" s="198"/>
      <c r="C697" s="13"/>
      <c r="D697" s="199" t="s">
        <v>159</v>
      </c>
      <c r="E697" s="200" t="s">
        <v>1</v>
      </c>
      <c r="F697" s="201" t="s">
        <v>1875</v>
      </c>
      <c r="G697" s="13"/>
      <c r="H697" s="202">
        <v>103.2</v>
      </c>
      <c r="I697" s="203"/>
      <c r="J697" s="13"/>
      <c r="K697" s="13"/>
      <c r="L697" s="198"/>
      <c r="M697" s="204"/>
      <c r="N697" s="205"/>
      <c r="O697" s="205"/>
      <c r="P697" s="205"/>
      <c r="Q697" s="205"/>
      <c r="R697" s="205"/>
      <c r="S697" s="205"/>
      <c r="T697" s="206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00" t="s">
        <v>159</v>
      </c>
      <c r="AU697" s="200" t="s">
        <v>87</v>
      </c>
      <c r="AV697" s="13" t="s">
        <v>87</v>
      </c>
      <c r="AW697" s="13" t="s">
        <v>33</v>
      </c>
      <c r="AX697" s="13" t="s">
        <v>78</v>
      </c>
      <c r="AY697" s="200" t="s">
        <v>148</v>
      </c>
    </row>
    <row r="698" s="13" customFormat="1">
      <c r="A698" s="13"/>
      <c r="B698" s="198"/>
      <c r="C698" s="13"/>
      <c r="D698" s="199" t="s">
        <v>159</v>
      </c>
      <c r="E698" s="200" t="s">
        <v>1</v>
      </c>
      <c r="F698" s="201" t="s">
        <v>1876</v>
      </c>
      <c r="G698" s="13"/>
      <c r="H698" s="202">
        <v>78.599999999999994</v>
      </c>
      <c r="I698" s="203"/>
      <c r="J698" s="13"/>
      <c r="K698" s="13"/>
      <c r="L698" s="198"/>
      <c r="M698" s="204"/>
      <c r="N698" s="205"/>
      <c r="O698" s="205"/>
      <c r="P698" s="205"/>
      <c r="Q698" s="205"/>
      <c r="R698" s="205"/>
      <c r="S698" s="205"/>
      <c r="T698" s="206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00" t="s">
        <v>159</v>
      </c>
      <c r="AU698" s="200" t="s">
        <v>87</v>
      </c>
      <c r="AV698" s="13" t="s">
        <v>87</v>
      </c>
      <c r="AW698" s="13" t="s">
        <v>33</v>
      </c>
      <c r="AX698" s="13" t="s">
        <v>78</v>
      </c>
      <c r="AY698" s="200" t="s">
        <v>148</v>
      </c>
    </row>
    <row r="699" s="13" customFormat="1">
      <c r="A699" s="13"/>
      <c r="B699" s="198"/>
      <c r="C699" s="13"/>
      <c r="D699" s="199" t="s">
        <v>159</v>
      </c>
      <c r="E699" s="200" t="s">
        <v>1</v>
      </c>
      <c r="F699" s="201" t="s">
        <v>1877</v>
      </c>
      <c r="G699" s="13"/>
      <c r="H699" s="202">
        <v>95.400000000000006</v>
      </c>
      <c r="I699" s="203"/>
      <c r="J699" s="13"/>
      <c r="K699" s="13"/>
      <c r="L699" s="198"/>
      <c r="M699" s="204"/>
      <c r="N699" s="205"/>
      <c r="O699" s="205"/>
      <c r="P699" s="205"/>
      <c r="Q699" s="205"/>
      <c r="R699" s="205"/>
      <c r="S699" s="205"/>
      <c r="T699" s="206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00" t="s">
        <v>159</v>
      </c>
      <c r="AU699" s="200" t="s">
        <v>87</v>
      </c>
      <c r="AV699" s="13" t="s">
        <v>87</v>
      </c>
      <c r="AW699" s="13" t="s">
        <v>33</v>
      </c>
      <c r="AX699" s="13" t="s">
        <v>78</v>
      </c>
      <c r="AY699" s="200" t="s">
        <v>148</v>
      </c>
    </row>
    <row r="700" s="13" customFormat="1">
      <c r="A700" s="13"/>
      <c r="B700" s="198"/>
      <c r="C700" s="13"/>
      <c r="D700" s="199" t="s">
        <v>159</v>
      </c>
      <c r="E700" s="200" t="s">
        <v>1</v>
      </c>
      <c r="F700" s="201" t="s">
        <v>1878</v>
      </c>
      <c r="G700" s="13"/>
      <c r="H700" s="202">
        <v>213.19999999999999</v>
      </c>
      <c r="I700" s="203"/>
      <c r="J700" s="13"/>
      <c r="K700" s="13"/>
      <c r="L700" s="198"/>
      <c r="M700" s="204"/>
      <c r="N700" s="205"/>
      <c r="O700" s="205"/>
      <c r="P700" s="205"/>
      <c r="Q700" s="205"/>
      <c r="R700" s="205"/>
      <c r="S700" s="205"/>
      <c r="T700" s="206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00" t="s">
        <v>159</v>
      </c>
      <c r="AU700" s="200" t="s">
        <v>87</v>
      </c>
      <c r="AV700" s="13" t="s">
        <v>87</v>
      </c>
      <c r="AW700" s="13" t="s">
        <v>33</v>
      </c>
      <c r="AX700" s="13" t="s">
        <v>78</v>
      </c>
      <c r="AY700" s="200" t="s">
        <v>148</v>
      </c>
    </row>
    <row r="701" s="13" customFormat="1">
      <c r="A701" s="13"/>
      <c r="B701" s="198"/>
      <c r="C701" s="13"/>
      <c r="D701" s="199" t="s">
        <v>159</v>
      </c>
      <c r="E701" s="200" t="s">
        <v>1</v>
      </c>
      <c r="F701" s="201" t="s">
        <v>1879</v>
      </c>
      <c r="G701" s="13"/>
      <c r="H701" s="202">
        <v>18.399999999999999</v>
      </c>
      <c r="I701" s="203"/>
      <c r="J701" s="13"/>
      <c r="K701" s="13"/>
      <c r="L701" s="198"/>
      <c r="M701" s="204"/>
      <c r="N701" s="205"/>
      <c r="O701" s="205"/>
      <c r="P701" s="205"/>
      <c r="Q701" s="205"/>
      <c r="R701" s="205"/>
      <c r="S701" s="205"/>
      <c r="T701" s="206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00" t="s">
        <v>159</v>
      </c>
      <c r="AU701" s="200" t="s">
        <v>87</v>
      </c>
      <c r="AV701" s="13" t="s">
        <v>87</v>
      </c>
      <c r="AW701" s="13" t="s">
        <v>33</v>
      </c>
      <c r="AX701" s="13" t="s">
        <v>78</v>
      </c>
      <c r="AY701" s="200" t="s">
        <v>148</v>
      </c>
    </row>
    <row r="702" s="13" customFormat="1">
      <c r="A702" s="13"/>
      <c r="B702" s="198"/>
      <c r="C702" s="13"/>
      <c r="D702" s="199" t="s">
        <v>159</v>
      </c>
      <c r="E702" s="200" t="s">
        <v>1</v>
      </c>
      <c r="F702" s="201" t="s">
        <v>1880</v>
      </c>
      <c r="G702" s="13"/>
      <c r="H702" s="202">
        <v>8.4000000000000004</v>
      </c>
      <c r="I702" s="203"/>
      <c r="J702" s="13"/>
      <c r="K702" s="13"/>
      <c r="L702" s="198"/>
      <c r="M702" s="204"/>
      <c r="N702" s="205"/>
      <c r="O702" s="205"/>
      <c r="P702" s="205"/>
      <c r="Q702" s="205"/>
      <c r="R702" s="205"/>
      <c r="S702" s="205"/>
      <c r="T702" s="206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00" t="s">
        <v>159</v>
      </c>
      <c r="AU702" s="200" t="s">
        <v>87</v>
      </c>
      <c r="AV702" s="13" t="s">
        <v>87</v>
      </c>
      <c r="AW702" s="13" t="s">
        <v>33</v>
      </c>
      <c r="AX702" s="13" t="s">
        <v>78</v>
      </c>
      <c r="AY702" s="200" t="s">
        <v>148</v>
      </c>
    </row>
    <row r="703" s="13" customFormat="1">
      <c r="A703" s="13"/>
      <c r="B703" s="198"/>
      <c r="C703" s="13"/>
      <c r="D703" s="199" t="s">
        <v>159</v>
      </c>
      <c r="E703" s="200" t="s">
        <v>1</v>
      </c>
      <c r="F703" s="201" t="s">
        <v>1881</v>
      </c>
      <c r="G703" s="13"/>
      <c r="H703" s="202">
        <v>40.600000000000001</v>
      </c>
      <c r="I703" s="203"/>
      <c r="J703" s="13"/>
      <c r="K703" s="13"/>
      <c r="L703" s="198"/>
      <c r="M703" s="204"/>
      <c r="N703" s="205"/>
      <c r="O703" s="205"/>
      <c r="P703" s="205"/>
      <c r="Q703" s="205"/>
      <c r="R703" s="205"/>
      <c r="S703" s="205"/>
      <c r="T703" s="206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00" t="s">
        <v>159</v>
      </c>
      <c r="AU703" s="200" t="s">
        <v>87</v>
      </c>
      <c r="AV703" s="13" t="s">
        <v>87</v>
      </c>
      <c r="AW703" s="13" t="s">
        <v>33</v>
      </c>
      <c r="AX703" s="13" t="s">
        <v>78</v>
      </c>
      <c r="AY703" s="200" t="s">
        <v>148</v>
      </c>
    </row>
    <row r="704" s="13" customFormat="1">
      <c r="A704" s="13"/>
      <c r="B704" s="198"/>
      <c r="C704" s="13"/>
      <c r="D704" s="199" t="s">
        <v>159</v>
      </c>
      <c r="E704" s="200" t="s">
        <v>1</v>
      </c>
      <c r="F704" s="201" t="s">
        <v>1882</v>
      </c>
      <c r="G704" s="13"/>
      <c r="H704" s="202">
        <v>41.600000000000001</v>
      </c>
      <c r="I704" s="203"/>
      <c r="J704" s="13"/>
      <c r="K704" s="13"/>
      <c r="L704" s="198"/>
      <c r="M704" s="204"/>
      <c r="N704" s="205"/>
      <c r="O704" s="205"/>
      <c r="P704" s="205"/>
      <c r="Q704" s="205"/>
      <c r="R704" s="205"/>
      <c r="S704" s="205"/>
      <c r="T704" s="206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T704" s="200" t="s">
        <v>159</v>
      </c>
      <c r="AU704" s="200" t="s">
        <v>87</v>
      </c>
      <c r="AV704" s="13" t="s">
        <v>87</v>
      </c>
      <c r="AW704" s="13" t="s">
        <v>33</v>
      </c>
      <c r="AX704" s="13" t="s">
        <v>78</v>
      </c>
      <c r="AY704" s="200" t="s">
        <v>148</v>
      </c>
    </row>
    <row r="705" s="14" customFormat="1">
      <c r="A705" s="14"/>
      <c r="B705" s="207"/>
      <c r="C705" s="14"/>
      <c r="D705" s="199" t="s">
        <v>159</v>
      </c>
      <c r="E705" s="208" t="s">
        <v>1</v>
      </c>
      <c r="F705" s="209" t="s">
        <v>164</v>
      </c>
      <c r="G705" s="14"/>
      <c r="H705" s="210">
        <v>1996.6000000000001</v>
      </c>
      <c r="I705" s="211"/>
      <c r="J705" s="14"/>
      <c r="K705" s="14"/>
      <c r="L705" s="207"/>
      <c r="M705" s="212"/>
      <c r="N705" s="213"/>
      <c r="O705" s="213"/>
      <c r="P705" s="213"/>
      <c r="Q705" s="213"/>
      <c r="R705" s="213"/>
      <c r="S705" s="213"/>
      <c r="T705" s="2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T705" s="208" t="s">
        <v>159</v>
      </c>
      <c r="AU705" s="208" t="s">
        <v>87</v>
      </c>
      <c r="AV705" s="14" t="s">
        <v>155</v>
      </c>
      <c r="AW705" s="14" t="s">
        <v>33</v>
      </c>
      <c r="AX705" s="14" t="s">
        <v>85</v>
      </c>
      <c r="AY705" s="208" t="s">
        <v>148</v>
      </c>
    </row>
    <row r="706" s="12" customFormat="1" ht="22.8" customHeight="1">
      <c r="A706" s="12"/>
      <c r="B706" s="166"/>
      <c r="C706" s="12"/>
      <c r="D706" s="167" t="s">
        <v>77</v>
      </c>
      <c r="E706" s="177" t="s">
        <v>734</v>
      </c>
      <c r="F706" s="177" t="s">
        <v>735</v>
      </c>
      <c r="G706" s="12"/>
      <c r="H706" s="12"/>
      <c r="I706" s="169"/>
      <c r="J706" s="178">
        <f>BK706</f>
        <v>0</v>
      </c>
      <c r="K706" s="12"/>
      <c r="L706" s="166"/>
      <c r="M706" s="171"/>
      <c r="N706" s="172"/>
      <c r="O706" s="172"/>
      <c r="P706" s="173">
        <f>SUM(P707:P723)</f>
        <v>0</v>
      </c>
      <c r="Q706" s="172"/>
      <c r="R706" s="173">
        <f>SUM(R707:R723)</f>
        <v>0</v>
      </c>
      <c r="S706" s="172"/>
      <c r="T706" s="174">
        <f>SUM(T707:T723)</f>
        <v>0</v>
      </c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R706" s="167" t="s">
        <v>85</v>
      </c>
      <c r="AT706" s="175" t="s">
        <v>77</v>
      </c>
      <c r="AU706" s="175" t="s">
        <v>85</v>
      </c>
      <c r="AY706" s="167" t="s">
        <v>148</v>
      </c>
      <c r="BK706" s="176">
        <f>SUM(BK707:BK723)</f>
        <v>0</v>
      </c>
    </row>
    <row r="707" s="2" customFormat="1" ht="21.75" customHeight="1">
      <c r="A707" s="38"/>
      <c r="B707" s="179"/>
      <c r="C707" s="180" t="s">
        <v>627</v>
      </c>
      <c r="D707" s="180" t="s">
        <v>150</v>
      </c>
      <c r="E707" s="181" t="s">
        <v>737</v>
      </c>
      <c r="F707" s="182" t="s">
        <v>738</v>
      </c>
      <c r="G707" s="183" t="s">
        <v>273</v>
      </c>
      <c r="H707" s="184">
        <v>1426.501</v>
      </c>
      <c r="I707" s="185"/>
      <c r="J707" s="186">
        <f>ROUND(I707*H707,2)</f>
        <v>0</v>
      </c>
      <c r="K707" s="182" t="s">
        <v>154</v>
      </c>
      <c r="L707" s="39"/>
      <c r="M707" s="187" t="s">
        <v>1</v>
      </c>
      <c r="N707" s="188" t="s">
        <v>43</v>
      </c>
      <c r="O707" s="77"/>
      <c r="P707" s="189">
        <f>O707*H707</f>
        <v>0</v>
      </c>
      <c r="Q707" s="189">
        <v>0</v>
      </c>
      <c r="R707" s="189">
        <f>Q707*H707</f>
        <v>0</v>
      </c>
      <c r="S707" s="189">
        <v>0</v>
      </c>
      <c r="T707" s="190">
        <f>S707*H707</f>
        <v>0</v>
      </c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R707" s="191" t="s">
        <v>155</v>
      </c>
      <c r="AT707" s="191" t="s">
        <v>150</v>
      </c>
      <c r="AU707" s="191" t="s">
        <v>87</v>
      </c>
      <c r="AY707" s="19" t="s">
        <v>148</v>
      </c>
      <c r="BE707" s="192">
        <f>IF(N707="základní",J707,0)</f>
        <v>0</v>
      </c>
      <c r="BF707" s="192">
        <f>IF(N707="snížená",J707,0)</f>
        <v>0</v>
      </c>
      <c r="BG707" s="192">
        <f>IF(N707="zákl. přenesená",J707,0)</f>
        <v>0</v>
      </c>
      <c r="BH707" s="192">
        <f>IF(N707="sníž. přenesená",J707,0)</f>
        <v>0</v>
      </c>
      <c r="BI707" s="192">
        <f>IF(N707="nulová",J707,0)</f>
        <v>0</v>
      </c>
      <c r="BJ707" s="19" t="s">
        <v>85</v>
      </c>
      <c r="BK707" s="192">
        <f>ROUND(I707*H707,2)</f>
        <v>0</v>
      </c>
      <c r="BL707" s="19" t="s">
        <v>155</v>
      </c>
      <c r="BM707" s="191" t="s">
        <v>1883</v>
      </c>
    </row>
    <row r="708" s="2" customFormat="1">
      <c r="A708" s="38"/>
      <c r="B708" s="39"/>
      <c r="C708" s="38"/>
      <c r="D708" s="193" t="s">
        <v>157</v>
      </c>
      <c r="E708" s="38"/>
      <c r="F708" s="194" t="s">
        <v>740</v>
      </c>
      <c r="G708" s="38"/>
      <c r="H708" s="38"/>
      <c r="I708" s="195"/>
      <c r="J708" s="38"/>
      <c r="K708" s="38"/>
      <c r="L708" s="39"/>
      <c r="M708" s="196"/>
      <c r="N708" s="197"/>
      <c r="O708" s="77"/>
      <c r="P708" s="77"/>
      <c r="Q708" s="77"/>
      <c r="R708" s="77"/>
      <c r="S708" s="77"/>
      <c r="T708" s="7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T708" s="19" t="s">
        <v>157</v>
      </c>
      <c r="AU708" s="19" t="s">
        <v>87</v>
      </c>
    </row>
    <row r="709" s="2" customFormat="1" ht="24.15" customHeight="1">
      <c r="A709" s="38"/>
      <c r="B709" s="179"/>
      <c r="C709" s="180" t="s">
        <v>632</v>
      </c>
      <c r="D709" s="180" t="s">
        <v>150</v>
      </c>
      <c r="E709" s="181" t="s">
        <v>742</v>
      </c>
      <c r="F709" s="182" t="s">
        <v>743</v>
      </c>
      <c r="G709" s="183" t="s">
        <v>273</v>
      </c>
      <c r="H709" s="184">
        <v>2853.002</v>
      </c>
      <c r="I709" s="185"/>
      <c r="J709" s="186">
        <f>ROUND(I709*H709,2)</f>
        <v>0</v>
      </c>
      <c r="K709" s="182" t="s">
        <v>154</v>
      </c>
      <c r="L709" s="39"/>
      <c r="M709" s="187" t="s">
        <v>1</v>
      </c>
      <c r="N709" s="188" t="s">
        <v>43</v>
      </c>
      <c r="O709" s="77"/>
      <c r="P709" s="189">
        <f>O709*H709</f>
        <v>0</v>
      </c>
      <c r="Q709" s="189">
        <v>0</v>
      </c>
      <c r="R709" s="189">
        <f>Q709*H709</f>
        <v>0</v>
      </c>
      <c r="S709" s="189">
        <v>0</v>
      </c>
      <c r="T709" s="190">
        <f>S709*H709</f>
        <v>0</v>
      </c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R709" s="191" t="s">
        <v>155</v>
      </c>
      <c r="AT709" s="191" t="s">
        <v>150</v>
      </c>
      <c r="AU709" s="191" t="s">
        <v>87</v>
      </c>
      <c r="AY709" s="19" t="s">
        <v>148</v>
      </c>
      <c r="BE709" s="192">
        <f>IF(N709="základní",J709,0)</f>
        <v>0</v>
      </c>
      <c r="BF709" s="192">
        <f>IF(N709="snížená",J709,0)</f>
        <v>0</v>
      </c>
      <c r="BG709" s="192">
        <f>IF(N709="zákl. přenesená",J709,0)</f>
        <v>0</v>
      </c>
      <c r="BH709" s="192">
        <f>IF(N709="sníž. přenesená",J709,0)</f>
        <v>0</v>
      </c>
      <c r="BI709" s="192">
        <f>IF(N709="nulová",J709,0)</f>
        <v>0</v>
      </c>
      <c r="BJ709" s="19" t="s">
        <v>85</v>
      </c>
      <c r="BK709" s="192">
        <f>ROUND(I709*H709,2)</f>
        <v>0</v>
      </c>
      <c r="BL709" s="19" t="s">
        <v>155</v>
      </c>
      <c r="BM709" s="191" t="s">
        <v>1884</v>
      </c>
    </row>
    <row r="710" s="2" customFormat="1">
      <c r="A710" s="38"/>
      <c r="B710" s="39"/>
      <c r="C710" s="38"/>
      <c r="D710" s="193" t="s">
        <v>157</v>
      </c>
      <c r="E710" s="38"/>
      <c r="F710" s="194" t="s">
        <v>745</v>
      </c>
      <c r="G710" s="38"/>
      <c r="H710" s="38"/>
      <c r="I710" s="195"/>
      <c r="J710" s="38"/>
      <c r="K710" s="38"/>
      <c r="L710" s="39"/>
      <c r="M710" s="196"/>
      <c r="N710" s="197"/>
      <c r="O710" s="77"/>
      <c r="P710" s="77"/>
      <c r="Q710" s="77"/>
      <c r="R710" s="77"/>
      <c r="S710" s="77"/>
      <c r="T710" s="7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T710" s="19" t="s">
        <v>157</v>
      </c>
      <c r="AU710" s="19" t="s">
        <v>87</v>
      </c>
    </row>
    <row r="711" s="13" customFormat="1">
      <c r="A711" s="13"/>
      <c r="B711" s="198"/>
      <c r="C711" s="13"/>
      <c r="D711" s="199" t="s">
        <v>159</v>
      </c>
      <c r="E711" s="13"/>
      <c r="F711" s="201" t="s">
        <v>1885</v>
      </c>
      <c r="G711" s="13"/>
      <c r="H711" s="202">
        <v>2853.002</v>
      </c>
      <c r="I711" s="203"/>
      <c r="J711" s="13"/>
      <c r="K711" s="13"/>
      <c r="L711" s="198"/>
      <c r="M711" s="204"/>
      <c r="N711" s="205"/>
      <c r="O711" s="205"/>
      <c r="P711" s="205"/>
      <c r="Q711" s="205"/>
      <c r="R711" s="205"/>
      <c r="S711" s="205"/>
      <c r="T711" s="206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00" t="s">
        <v>159</v>
      </c>
      <c r="AU711" s="200" t="s">
        <v>87</v>
      </c>
      <c r="AV711" s="13" t="s">
        <v>87</v>
      </c>
      <c r="AW711" s="13" t="s">
        <v>3</v>
      </c>
      <c r="AX711" s="13" t="s">
        <v>85</v>
      </c>
      <c r="AY711" s="200" t="s">
        <v>148</v>
      </c>
    </row>
    <row r="712" s="2" customFormat="1" ht="24.15" customHeight="1">
      <c r="A712" s="38"/>
      <c r="B712" s="179"/>
      <c r="C712" s="180" t="s">
        <v>636</v>
      </c>
      <c r="D712" s="180" t="s">
        <v>150</v>
      </c>
      <c r="E712" s="181" t="s">
        <v>748</v>
      </c>
      <c r="F712" s="182" t="s">
        <v>749</v>
      </c>
      <c r="G712" s="183" t="s">
        <v>273</v>
      </c>
      <c r="H712" s="184">
        <v>1426.501</v>
      </c>
      <c r="I712" s="185"/>
      <c r="J712" s="186">
        <f>ROUND(I712*H712,2)</f>
        <v>0</v>
      </c>
      <c r="K712" s="182" t="s">
        <v>154</v>
      </c>
      <c r="L712" s="39"/>
      <c r="M712" s="187" t="s">
        <v>1</v>
      </c>
      <c r="N712" s="188" t="s">
        <v>43</v>
      </c>
      <c r="O712" s="77"/>
      <c r="P712" s="189">
        <f>O712*H712</f>
        <v>0</v>
      </c>
      <c r="Q712" s="189">
        <v>0</v>
      </c>
      <c r="R712" s="189">
        <f>Q712*H712</f>
        <v>0</v>
      </c>
      <c r="S712" s="189">
        <v>0</v>
      </c>
      <c r="T712" s="190">
        <f>S712*H712</f>
        <v>0</v>
      </c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R712" s="191" t="s">
        <v>155</v>
      </c>
      <c r="AT712" s="191" t="s">
        <v>150</v>
      </c>
      <c r="AU712" s="191" t="s">
        <v>87</v>
      </c>
      <c r="AY712" s="19" t="s">
        <v>148</v>
      </c>
      <c r="BE712" s="192">
        <f>IF(N712="základní",J712,0)</f>
        <v>0</v>
      </c>
      <c r="BF712" s="192">
        <f>IF(N712="snížená",J712,0)</f>
        <v>0</v>
      </c>
      <c r="BG712" s="192">
        <f>IF(N712="zákl. přenesená",J712,0)</f>
        <v>0</v>
      </c>
      <c r="BH712" s="192">
        <f>IF(N712="sníž. přenesená",J712,0)</f>
        <v>0</v>
      </c>
      <c r="BI712" s="192">
        <f>IF(N712="nulová",J712,0)</f>
        <v>0</v>
      </c>
      <c r="BJ712" s="19" t="s">
        <v>85</v>
      </c>
      <c r="BK712" s="192">
        <f>ROUND(I712*H712,2)</f>
        <v>0</v>
      </c>
      <c r="BL712" s="19" t="s">
        <v>155</v>
      </c>
      <c r="BM712" s="191" t="s">
        <v>1886</v>
      </c>
    </row>
    <row r="713" s="2" customFormat="1">
      <c r="A713" s="38"/>
      <c r="B713" s="39"/>
      <c r="C713" s="38"/>
      <c r="D713" s="193" t="s">
        <v>157</v>
      </c>
      <c r="E713" s="38"/>
      <c r="F713" s="194" t="s">
        <v>751</v>
      </c>
      <c r="G713" s="38"/>
      <c r="H713" s="38"/>
      <c r="I713" s="195"/>
      <c r="J713" s="38"/>
      <c r="K713" s="38"/>
      <c r="L713" s="39"/>
      <c r="M713" s="196"/>
      <c r="N713" s="197"/>
      <c r="O713" s="77"/>
      <c r="P713" s="77"/>
      <c r="Q713" s="77"/>
      <c r="R713" s="77"/>
      <c r="S713" s="77"/>
      <c r="T713" s="7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T713" s="19" t="s">
        <v>157</v>
      </c>
      <c r="AU713" s="19" t="s">
        <v>87</v>
      </c>
    </row>
    <row r="714" s="2" customFormat="1" ht="44.25" customHeight="1">
      <c r="A714" s="38"/>
      <c r="B714" s="179"/>
      <c r="C714" s="180" t="s">
        <v>640</v>
      </c>
      <c r="D714" s="180" t="s">
        <v>150</v>
      </c>
      <c r="E714" s="181" t="s">
        <v>753</v>
      </c>
      <c r="F714" s="182" t="s">
        <v>754</v>
      </c>
      <c r="G714" s="183" t="s">
        <v>273</v>
      </c>
      <c r="H714" s="184">
        <v>524.91300000000001</v>
      </c>
      <c r="I714" s="185"/>
      <c r="J714" s="186">
        <f>ROUND(I714*H714,2)</f>
        <v>0</v>
      </c>
      <c r="K714" s="182" t="s">
        <v>154</v>
      </c>
      <c r="L714" s="39"/>
      <c r="M714" s="187" t="s">
        <v>1</v>
      </c>
      <c r="N714" s="188" t="s">
        <v>43</v>
      </c>
      <c r="O714" s="77"/>
      <c r="P714" s="189">
        <f>O714*H714</f>
        <v>0</v>
      </c>
      <c r="Q714" s="189">
        <v>0</v>
      </c>
      <c r="R714" s="189">
        <f>Q714*H714</f>
        <v>0</v>
      </c>
      <c r="S714" s="189">
        <v>0</v>
      </c>
      <c r="T714" s="190">
        <f>S714*H714</f>
        <v>0</v>
      </c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R714" s="191" t="s">
        <v>155</v>
      </c>
      <c r="AT714" s="191" t="s">
        <v>150</v>
      </c>
      <c r="AU714" s="191" t="s">
        <v>87</v>
      </c>
      <c r="AY714" s="19" t="s">
        <v>148</v>
      </c>
      <c r="BE714" s="192">
        <f>IF(N714="základní",J714,0)</f>
        <v>0</v>
      </c>
      <c r="BF714" s="192">
        <f>IF(N714="snížená",J714,0)</f>
        <v>0</v>
      </c>
      <c r="BG714" s="192">
        <f>IF(N714="zákl. přenesená",J714,0)</f>
        <v>0</v>
      </c>
      <c r="BH714" s="192">
        <f>IF(N714="sníž. přenesená",J714,0)</f>
        <v>0</v>
      </c>
      <c r="BI714" s="192">
        <f>IF(N714="nulová",J714,0)</f>
        <v>0</v>
      </c>
      <c r="BJ714" s="19" t="s">
        <v>85</v>
      </c>
      <c r="BK714" s="192">
        <f>ROUND(I714*H714,2)</f>
        <v>0</v>
      </c>
      <c r="BL714" s="19" t="s">
        <v>155</v>
      </c>
      <c r="BM714" s="191" t="s">
        <v>1887</v>
      </c>
    </row>
    <row r="715" s="2" customFormat="1">
      <c r="A715" s="38"/>
      <c r="B715" s="39"/>
      <c r="C715" s="38"/>
      <c r="D715" s="193" t="s">
        <v>157</v>
      </c>
      <c r="E715" s="38"/>
      <c r="F715" s="194" t="s">
        <v>756</v>
      </c>
      <c r="G715" s="38"/>
      <c r="H715" s="38"/>
      <c r="I715" s="195"/>
      <c r="J715" s="38"/>
      <c r="K715" s="38"/>
      <c r="L715" s="39"/>
      <c r="M715" s="196"/>
      <c r="N715" s="197"/>
      <c r="O715" s="77"/>
      <c r="P715" s="77"/>
      <c r="Q715" s="77"/>
      <c r="R715" s="77"/>
      <c r="S715" s="77"/>
      <c r="T715" s="7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T715" s="19" t="s">
        <v>157</v>
      </c>
      <c r="AU715" s="19" t="s">
        <v>87</v>
      </c>
    </row>
    <row r="716" s="13" customFormat="1">
      <c r="A716" s="13"/>
      <c r="B716" s="198"/>
      <c r="C716" s="13"/>
      <c r="D716" s="199" t="s">
        <v>159</v>
      </c>
      <c r="E716" s="200" t="s">
        <v>1</v>
      </c>
      <c r="F716" s="201" t="s">
        <v>1888</v>
      </c>
      <c r="G716" s="13"/>
      <c r="H716" s="202">
        <v>517.99000000000001</v>
      </c>
      <c r="I716" s="203"/>
      <c r="J716" s="13"/>
      <c r="K716" s="13"/>
      <c r="L716" s="198"/>
      <c r="M716" s="204"/>
      <c r="N716" s="205"/>
      <c r="O716" s="205"/>
      <c r="P716" s="205"/>
      <c r="Q716" s="205"/>
      <c r="R716" s="205"/>
      <c r="S716" s="205"/>
      <c r="T716" s="206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00" t="s">
        <v>159</v>
      </c>
      <c r="AU716" s="200" t="s">
        <v>87</v>
      </c>
      <c r="AV716" s="13" t="s">
        <v>87</v>
      </c>
      <c r="AW716" s="13" t="s">
        <v>33</v>
      </c>
      <c r="AX716" s="13" t="s">
        <v>78</v>
      </c>
      <c r="AY716" s="200" t="s">
        <v>148</v>
      </c>
    </row>
    <row r="717" s="13" customFormat="1">
      <c r="A717" s="13"/>
      <c r="B717" s="198"/>
      <c r="C717" s="13"/>
      <c r="D717" s="199" t="s">
        <v>159</v>
      </c>
      <c r="E717" s="200" t="s">
        <v>1</v>
      </c>
      <c r="F717" s="201" t="s">
        <v>1889</v>
      </c>
      <c r="G717" s="13"/>
      <c r="H717" s="202">
        <v>6.923</v>
      </c>
      <c r="I717" s="203"/>
      <c r="J717" s="13"/>
      <c r="K717" s="13"/>
      <c r="L717" s="198"/>
      <c r="M717" s="204"/>
      <c r="N717" s="205"/>
      <c r="O717" s="205"/>
      <c r="P717" s="205"/>
      <c r="Q717" s="205"/>
      <c r="R717" s="205"/>
      <c r="S717" s="205"/>
      <c r="T717" s="206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00" t="s">
        <v>159</v>
      </c>
      <c r="AU717" s="200" t="s">
        <v>87</v>
      </c>
      <c r="AV717" s="13" t="s">
        <v>87</v>
      </c>
      <c r="AW717" s="13" t="s">
        <v>33</v>
      </c>
      <c r="AX717" s="13" t="s">
        <v>78</v>
      </c>
      <c r="AY717" s="200" t="s">
        <v>148</v>
      </c>
    </row>
    <row r="718" s="14" customFormat="1">
      <c r="A718" s="14"/>
      <c r="B718" s="207"/>
      <c r="C718" s="14"/>
      <c r="D718" s="199" t="s">
        <v>159</v>
      </c>
      <c r="E718" s="208" t="s">
        <v>1</v>
      </c>
      <c r="F718" s="209" t="s">
        <v>164</v>
      </c>
      <c r="G718" s="14"/>
      <c r="H718" s="210">
        <v>524.91300000000001</v>
      </c>
      <c r="I718" s="211"/>
      <c r="J718" s="14"/>
      <c r="K718" s="14"/>
      <c r="L718" s="207"/>
      <c r="M718" s="212"/>
      <c r="N718" s="213"/>
      <c r="O718" s="213"/>
      <c r="P718" s="213"/>
      <c r="Q718" s="213"/>
      <c r="R718" s="213"/>
      <c r="S718" s="213"/>
      <c r="T718" s="2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08" t="s">
        <v>159</v>
      </c>
      <c r="AU718" s="208" t="s">
        <v>87</v>
      </c>
      <c r="AV718" s="14" t="s">
        <v>155</v>
      </c>
      <c r="AW718" s="14" t="s">
        <v>33</v>
      </c>
      <c r="AX718" s="14" t="s">
        <v>85</v>
      </c>
      <c r="AY718" s="208" t="s">
        <v>148</v>
      </c>
    </row>
    <row r="719" s="2" customFormat="1" ht="44.25" customHeight="1">
      <c r="A719" s="38"/>
      <c r="B719" s="179"/>
      <c r="C719" s="180" t="s">
        <v>645</v>
      </c>
      <c r="D719" s="180" t="s">
        <v>150</v>
      </c>
      <c r="E719" s="181" t="s">
        <v>759</v>
      </c>
      <c r="F719" s="182" t="s">
        <v>760</v>
      </c>
      <c r="G719" s="183" t="s">
        <v>273</v>
      </c>
      <c r="H719" s="184">
        <v>901.58799999999997</v>
      </c>
      <c r="I719" s="185"/>
      <c r="J719" s="186">
        <f>ROUND(I719*H719,2)</f>
        <v>0</v>
      </c>
      <c r="K719" s="182" t="s">
        <v>154</v>
      </c>
      <c r="L719" s="39"/>
      <c r="M719" s="187" t="s">
        <v>1</v>
      </c>
      <c r="N719" s="188" t="s">
        <v>43</v>
      </c>
      <c r="O719" s="77"/>
      <c r="P719" s="189">
        <f>O719*H719</f>
        <v>0</v>
      </c>
      <c r="Q719" s="189">
        <v>0</v>
      </c>
      <c r="R719" s="189">
        <f>Q719*H719</f>
        <v>0</v>
      </c>
      <c r="S719" s="189">
        <v>0</v>
      </c>
      <c r="T719" s="190">
        <f>S719*H719</f>
        <v>0</v>
      </c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R719" s="191" t="s">
        <v>155</v>
      </c>
      <c r="AT719" s="191" t="s">
        <v>150</v>
      </c>
      <c r="AU719" s="191" t="s">
        <v>87</v>
      </c>
      <c r="AY719" s="19" t="s">
        <v>148</v>
      </c>
      <c r="BE719" s="192">
        <f>IF(N719="základní",J719,0)</f>
        <v>0</v>
      </c>
      <c r="BF719" s="192">
        <f>IF(N719="snížená",J719,0)</f>
        <v>0</v>
      </c>
      <c r="BG719" s="192">
        <f>IF(N719="zákl. přenesená",J719,0)</f>
        <v>0</v>
      </c>
      <c r="BH719" s="192">
        <f>IF(N719="sníž. přenesená",J719,0)</f>
        <v>0</v>
      </c>
      <c r="BI719" s="192">
        <f>IF(N719="nulová",J719,0)</f>
        <v>0</v>
      </c>
      <c r="BJ719" s="19" t="s">
        <v>85</v>
      </c>
      <c r="BK719" s="192">
        <f>ROUND(I719*H719,2)</f>
        <v>0</v>
      </c>
      <c r="BL719" s="19" t="s">
        <v>155</v>
      </c>
      <c r="BM719" s="191" t="s">
        <v>1890</v>
      </c>
    </row>
    <row r="720" s="2" customFormat="1">
      <c r="A720" s="38"/>
      <c r="B720" s="39"/>
      <c r="C720" s="38"/>
      <c r="D720" s="193" t="s">
        <v>157</v>
      </c>
      <c r="E720" s="38"/>
      <c r="F720" s="194" t="s">
        <v>762</v>
      </c>
      <c r="G720" s="38"/>
      <c r="H720" s="38"/>
      <c r="I720" s="195"/>
      <c r="J720" s="38"/>
      <c r="K720" s="38"/>
      <c r="L720" s="39"/>
      <c r="M720" s="196"/>
      <c r="N720" s="197"/>
      <c r="O720" s="77"/>
      <c r="P720" s="77"/>
      <c r="Q720" s="77"/>
      <c r="R720" s="77"/>
      <c r="S720" s="77"/>
      <c r="T720" s="7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T720" s="19" t="s">
        <v>157</v>
      </c>
      <c r="AU720" s="19" t="s">
        <v>87</v>
      </c>
    </row>
    <row r="721" s="13" customFormat="1">
      <c r="A721" s="13"/>
      <c r="B721" s="198"/>
      <c r="C721" s="13"/>
      <c r="D721" s="199" t="s">
        <v>159</v>
      </c>
      <c r="E721" s="200" t="s">
        <v>1</v>
      </c>
      <c r="F721" s="201" t="s">
        <v>1891</v>
      </c>
      <c r="G721" s="13"/>
      <c r="H721" s="202">
        <v>192.982</v>
      </c>
      <c r="I721" s="203"/>
      <c r="J721" s="13"/>
      <c r="K721" s="13"/>
      <c r="L721" s="198"/>
      <c r="M721" s="204"/>
      <c r="N721" s="205"/>
      <c r="O721" s="205"/>
      <c r="P721" s="205"/>
      <c r="Q721" s="205"/>
      <c r="R721" s="205"/>
      <c r="S721" s="205"/>
      <c r="T721" s="206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00" t="s">
        <v>159</v>
      </c>
      <c r="AU721" s="200" t="s">
        <v>87</v>
      </c>
      <c r="AV721" s="13" t="s">
        <v>87</v>
      </c>
      <c r="AW721" s="13" t="s">
        <v>33</v>
      </c>
      <c r="AX721" s="13" t="s">
        <v>78</v>
      </c>
      <c r="AY721" s="200" t="s">
        <v>148</v>
      </c>
    </row>
    <row r="722" s="13" customFormat="1">
      <c r="A722" s="13"/>
      <c r="B722" s="198"/>
      <c r="C722" s="13"/>
      <c r="D722" s="199" t="s">
        <v>159</v>
      </c>
      <c r="E722" s="200" t="s">
        <v>1</v>
      </c>
      <c r="F722" s="201" t="s">
        <v>1892</v>
      </c>
      <c r="G722" s="13"/>
      <c r="H722" s="202">
        <v>708.60599999999999</v>
      </c>
      <c r="I722" s="203"/>
      <c r="J722" s="13"/>
      <c r="K722" s="13"/>
      <c r="L722" s="198"/>
      <c r="M722" s="204"/>
      <c r="N722" s="205"/>
      <c r="O722" s="205"/>
      <c r="P722" s="205"/>
      <c r="Q722" s="205"/>
      <c r="R722" s="205"/>
      <c r="S722" s="205"/>
      <c r="T722" s="206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00" t="s">
        <v>159</v>
      </c>
      <c r="AU722" s="200" t="s">
        <v>87</v>
      </c>
      <c r="AV722" s="13" t="s">
        <v>87</v>
      </c>
      <c r="AW722" s="13" t="s">
        <v>33</v>
      </c>
      <c r="AX722" s="13" t="s">
        <v>78</v>
      </c>
      <c r="AY722" s="200" t="s">
        <v>148</v>
      </c>
    </row>
    <row r="723" s="14" customFormat="1">
      <c r="A723" s="14"/>
      <c r="B723" s="207"/>
      <c r="C723" s="14"/>
      <c r="D723" s="199" t="s">
        <v>159</v>
      </c>
      <c r="E723" s="208" t="s">
        <v>1</v>
      </c>
      <c r="F723" s="209" t="s">
        <v>164</v>
      </c>
      <c r="G723" s="14"/>
      <c r="H723" s="210">
        <v>901.58799999999997</v>
      </c>
      <c r="I723" s="211"/>
      <c r="J723" s="14"/>
      <c r="K723" s="14"/>
      <c r="L723" s="207"/>
      <c r="M723" s="212"/>
      <c r="N723" s="213"/>
      <c r="O723" s="213"/>
      <c r="P723" s="213"/>
      <c r="Q723" s="213"/>
      <c r="R723" s="213"/>
      <c r="S723" s="213"/>
      <c r="T723" s="2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T723" s="208" t="s">
        <v>159</v>
      </c>
      <c r="AU723" s="208" t="s">
        <v>87</v>
      </c>
      <c r="AV723" s="14" t="s">
        <v>155</v>
      </c>
      <c r="AW723" s="14" t="s">
        <v>33</v>
      </c>
      <c r="AX723" s="14" t="s">
        <v>85</v>
      </c>
      <c r="AY723" s="208" t="s">
        <v>148</v>
      </c>
    </row>
    <row r="724" s="12" customFormat="1" ht="22.8" customHeight="1">
      <c r="A724" s="12"/>
      <c r="B724" s="166"/>
      <c r="C724" s="12"/>
      <c r="D724" s="167" t="s">
        <v>77</v>
      </c>
      <c r="E724" s="177" t="s">
        <v>764</v>
      </c>
      <c r="F724" s="177" t="s">
        <v>765</v>
      </c>
      <c r="G724" s="12"/>
      <c r="H724" s="12"/>
      <c r="I724" s="169"/>
      <c r="J724" s="178">
        <f>BK724</f>
        <v>0</v>
      </c>
      <c r="K724" s="12"/>
      <c r="L724" s="166"/>
      <c r="M724" s="171"/>
      <c r="N724" s="172"/>
      <c r="O724" s="172"/>
      <c r="P724" s="173">
        <f>SUM(P725:P726)</f>
        <v>0</v>
      </c>
      <c r="Q724" s="172"/>
      <c r="R724" s="173">
        <f>SUM(R725:R726)</f>
        <v>0</v>
      </c>
      <c r="S724" s="172"/>
      <c r="T724" s="174">
        <f>SUM(T725:T726)</f>
        <v>0</v>
      </c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R724" s="167" t="s">
        <v>85</v>
      </c>
      <c r="AT724" s="175" t="s">
        <v>77</v>
      </c>
      <c r="AU724" s="175" t="s">
        <v>85</v>
      </c>
      <c r="AY724" s="167" t="s">
        <v>148</v>
      </c>
      <c r="BK724" s="176">
        <f>SUM(BK725:BK726)</f>
        <v>0</v>
      </c>
    </row>
    <row r="725" s="2" customFormat="1" ht="24.15" customHeight="1">
      <c r="A725" s="38"/>
      <c r="B725" s="179"/>
      <c r="C725" s="180" t="s">
        <v>649</v>
      </c>
      <c r="D725" s="180" t="s">
        <v>150</v>
      </c>
      <c r="E725" s="181" t="s">
        <v>767</v>
      </c>
      <c r="F725" s="182" t="s">
        <v>768</v>
      </c>
      <c r="G725" s="183" t="s">
        <v>273</v>
      </c>
      <c r="H725" s="184">
        <v>224.78100000000001</v>
      </c>
      <c r="I725" s="185"/>
      <c r="J725" s="186">
        <f>ROUND(I725*H725,2)</f>
        <v>0</v>
      </c>
      <c r="K725" s="182" t="s">
        <v>154</v>
      </c>
      <c r="L725" s="39"/>
      <c r="M725" s="187" t="s">
        <v>1</v>
      </c>
      <c r="N725" s="188" t="s">
        <v>43</v>
      </c>
      <c r="O725" s="77"/>
      <c r="P725" s="189">
        <f>O725*H725</f>
        <v>0</v>
      </c>
      <c r="Q725" s="189">
        <v>0</v>
      </c>
      <c r="R725" s="189">
        <f>Q725*H725</f>
        <v>0</v>
      </c>
      <c r="S725" s="189">
        <v>0</v>
      </c>
      <c r="T725" s="190">
        <f>S725*H725</f>
        <v>0</v>
      </c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R725" s="191" t="s">
        <v>155</v>
      </c>
      <c r="AT725" s="191" t="s">
        <v>150</v>
      </c>
      <c r="AU725" s="191" t="s">
        <v>87</v>
      </c>
      <c r="AY725" s="19" t="s">
        <v>148</v>
      </c>
      <c r="BE725" s="192">
        <f>IF(N725="základní",J725,0)</f>
        <v>0</v>
      </c>
      <c r="BF725" s="192">
        <f>IF(N725="snížená",J725,0)</f>
        <v>0</v>
      </c>
      <c r="BG725" s="192">
        <f>IF(N725="zákl. přenesená",J725,0)</f>
        <v>0</v>
      </c>
      <c r="BH725" s="192">
        <f>IF(N725="sníž. přenesená",J725,0)</f>
        <v>0</v>
      </c>
      <c r="BI725" s="192">
        <f>IF(N725="nulová",J725,0)</f>
        <v>0</v>
      </c>
      <c r="BJ725" s="19" t="s">
        <v>85</v>
      </c>
      <c r="BK725" s="192">
        <f>ROUND(I725*H725,2)</f>
        <v>0</v>
      </c>
      <c r="BL725" s="19" t="s">
        <v>155</v>
      </c>
      <c r="BM725" s="191" t="s">
        <v>1893</v>
      </c>
    </row>
    <row r="726" s="2" customFormat="1">
      <c r="A726" s="38"/>
      <c r="B726" s="39"/>
      <c r="C726" s="38"/>
      <c r="D726" s="193" t="s">
        <v>157</v>
      </c>
      <c r="E726" s="38"/>
      <c r="F726" s="194" t="s">
        <v>770</v>
      </c>
      <c r="G726" s="38"/>
      <c r="H726" s="38"/>
      <c r="I726" s="195"/>
      <c r="J726" s="38"/>
      <c r="K726" s="38"/>
      <c r="L726" s="39"/>
      <c r="M726" s="233"/>
      <c r="N726" s="234"/>
      <c r="O726" s="235"/>
      <c r="P726" s="235"/>
      <c r="Q726" s="235"/>
      <c r="R726" s="235"/>
      <c r="S726" s="235"/>
      <c r="T726" s="236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T726" s="19" t="s">
        <v>157</v>
      </c>
      <c r="AU726" s="19" t="s">
        <v>87</v>
      </c>
    </row>
    <row r="727" s="2" customFormat="1" ht="6.96" customHeight="1">
      <c r="A727" s="38"/>
      <c r="B727" s="60"/>
      <c r="C727" s="61"/>
      <c r="D727" s="61"/>
      <c r="E727" s="61"/>
      <c r="F727" s="61"/>
      <c r="G727" s="61"/>
      <c r="H727" s="61"/>
      <c r="I727" s="61"/>
      <c r="J727" s="61"/>
      <c r="K727" s="61"/>
      <c r="L727" s="39"/>
      <c r="M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</row>
  </sheetData>
  <autoFilter ref="C124:K726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hyperlinks>
    <hyperlink ref="F129" r:id="rId1" display="https://podminky.urs.cz/item/CS_URS_2025_02/113107223"/>
    <hyperlink ref="F142" r:id="rId2" display="https://podminky.urs.cz/item/CS_URS_2025_02/113107241"/>
    <hyperlink ref="F155" r:id="rId3" display="https://podminky.urs.cz/item/CS_URS_2025_02/113107244"/>
    <hyperlink ref="F168" r:id="rId4" display="https://podminky.urs.cz/item/CS_URS_2025_02/113151111"/>
    <hyperlink ref="F173" r:id="rId5" display="https://podminky.urs.cz/item/CS_URS_2025_02/115101201"/>
    <hyperlink ref="F175" r:id="rId6" display="https://podminky.urs.cz/item/CS_URS_2025_02/115101301"/>
    <hyperlink ref="F177" r:id="rId7" display="https://podminky.urs.cz/item/CS_URS_2025_02/119001405"/>
    <hyperlink ref="F188" r:id="rId8" display="https://podminky.urs.cz/item/CS_URS_2025_02/119001406"/>
    <hyperlink ref="F199" r:id="rId9" display="https://podminky.urs.cz/item/CS_URS_2025_02/119001421"/>
    <hyperlink ref="F210" r:id="rId10" display="https://podminky.urs.cz/item/CS_URS_2025_02/119003131"/>
    <hyperlink ref="F225" r:id="rId11" display="https://podminky.urs.cz/item/CS_URS_2025_02/119003132"/>
    <hyperlink ref="F227" r:id="rId12" display="https://podminky.urs.cz/item/CS_URS_2025_02/119003215"/>
    <hyperlink ref="F229" r:id="rId13" display="https://podminky.urs.cz/item/CS_URS_2025_02/119003216"/>
    <hyperlink ref="F231" r:id="rId14" display="https://podminky.urs.cz/item/CS_URS_2025_02/121151103"/>
    <hyperlink ref="F237" r:id="rId15" display="https://podminky.urs.cz/item/CS_URS_2025_02/131251202"/>
    <hyperlink ref="F246" r:id="rId16" display="https://podminky.urs.cz/item/CS_URS_2025_02/132254206"/>
    <hyperlink ref="F258" r:id="rId17" display="https://podminky.urs.cz/item/CS_URS_2025_02/141721222"/>
    <hyperlink ref="F263" r:id="rId18" display="https://podminky.urs.cz/item/CS_URS_2025_02/151101102"/>
    <hyperlink ref="F278" r:id="rId19" display="https://podminky.urs.cz/item/CS_URS_2025_02/151101112"/>
    <hyperlink ref="F280" r:id="rId20" display="https://podminky.urs.cz/item/CS_URS_2025_02/162751117"/>
    <hyperlink ref="F296" r:id="rId21" display="https://podminky.urs.cz/item/CS_URS_2025_02/167151111"/>
    <hyperlink ref="F298" r:id="rId22" display="https://podminky.urs.cz/item/CS_URS_2025_02/171201231"/>
    <hyperlink ref="F301" r:id="rId23" display="https://podminky.urs.cz/item/CS_URS_2025_02/174151101"/>
    <hyperlink ref="F335" r:id="rId24" display="https://podminky.urs.cz/item/CS_URS_2025_02/175151101"/>
    <hyperlink ref="F348" r:id="rId25" display="https://podminky.urs.cz/item/CS_URS_2025_02/181351103"/>
    <hyperlink ref="F350" r:id="rId26" display="https://podminky.urs.cz/item/CS_URS_2025_02/181411131"/>
    <hyperlink ref="F354" r:id="rId27" display="https://podminky.urs.cz/item/CS_URS_2025_02/181951111"/>
    <hyperlink ref="F356" r:id="rId28" display="https://podminky.urs.cz/item/CS_URS_2025_02/181951112"/>
    <hyperlink ref="F358" r:id="rId29" display="https://podminky.urs.cz/item/CS_URS_2025_02/185803111"/>
    <hyperlink ref="F360" r:id="rId30" display="https://podminky.urs.cz/item/CS_URS_2025_02/185804312"/>
    <hyperlink ref="F364" r:id="rId31" display="https://podminky.urs.cz/item/CS_URS_2025_02/291211111"/>
    <hyperlink ref="F371" r:id="rId32" display="https://podminky.urs.cz/item/CS_URS_2025_02/451573111"/>
    <hyperlink ref="F382" r:id="rId33" display="https://podminky.urs.cz/item/CS_URS_2025_02/452112111"/>
    <hyperlink ref="F423" r:id="rId34" display="https://podminky.urs.cz/item/CS_URS_2025_02/452112121"/>
    <hyperlink ref="F444" r:id="rId35" display="https://podminky.urs.cz/item/CS_URS_2025_02/452311121"/>
    <hyperlink ref="F448" r:id="rId36" display="https://podminky.urs.cz/item/CS_URS_2025_02/564871116"/>
    <hyperlink ref="F461" r:id="rId37" display="https://podminky.urs.cz/item/CS_URS_2025_02/565175013"/>
    <hyperlink ref="F474" r:id="rId38" display="https://podminky.urs.cz/item/CS_URS_2025_02/573111111"/>
    <hyperlink ref="F487" r:id="rId39" display="https://podminky.urs.cz/item/CS_URS_2025_02/573211107"/>
    <hyperlink ref="F500" r:id="rId40" display="https://podminky.urs.cz/item/CS_URS_2025_02/577134111"/>
    <hyperlink ref="F513" r:id="rId41" display="https://podminky.urs.cz/item/CS_URS_2025_02/577165111"/>
    <hyperlink ref="F527" r:id="rId42" display="https://podminky.urs.cz/item/CS_URS_2025_02/871353123"/>
    <hyperlink ref="F532" r:id="rId43" display="https://podminky.urs.cz/item/CS_URS_2025_02/871363123"/>
    <hyperlink ref="F545" r:id="rId44" display="https://podminky.urs.cz/item/CS_URS_2025_02/871423123"/>
    <hyperlink ref="F550" r:id="rId45" display="https://podminky.urs.cz/item/CS_URS_2025_02/877350340"/>
    <hyperlink ref="F554" r:id="rId46" display="https://podminky.urs.cz/item/CS_URS_2025_02/877360340"/>
    <hyperlink ref="F566" r:id="rId47" display="https://podminky.urs.cz/item/CS_URS_2025_02/877420340"/>
    <hyperlink ref="F570" r:id="rId48" display="https://podminky.urs.cz/item/CS_URS_2025_02/892351111"/>
    <hyperlink ref="F572" r:id="rId49" display="https://podminky.urs.cz/item/CS_URS_2025_02/892372111"/>
    <hyperlink ref="F574" r:id="rId50" display="https://podminky.urs.cz/item/CS_URS_2025_02/892381111"/>
    <hyperlink ref="F576" r:id="rId51" display="https://podminky.urs.cz/item/CS_URS_2025_02/892421111"/>
    <hyperlink ref="F578" r:id="rId52" display="https://podminky.urs.cz/item/CS_URS_2025_02/894410100"/>
    <hyperlink ref="F592" r:id="rId53" display="https://podminky.urs.cz/item/CS_URS_2025_02/894410103"/>
    <hyperlink ref="F596" r:id="rId54" display="https://podminky.urs.cz/item/CS_URS_2025_02/894410211"/>
    <hyperlink ref="F608" r:id="rId55" display="https://podminky.urs.cz/item/CS_URS_2025_02/894410212"/>
    <hyperlink ref="F620" r:id="rId56" display="https://podminky.urs.cz/item/CS_URS_2025_02/894410213"/>
    <hyperlink ref="F632" r:id="rId57" display="https://podminky.urs.cz/item/CS_URS_2025_02/894410232"/>
    <hyperlink ref="F644" r:id="rId58" display="https://podminky.urs.cz/item/CS_URS_2025_02/896211212"/>
    <hyperlink ref="F646" r:id="rId59" display="https://podminky.urs.cz/item/CS_URS_2025_02/896290113"/>
    <hyperlink ref="F648" r:id="rId60" display="https://podminky.urs.cz/item/CS_URS_2025_02/899104112"/>
    <hyperlink ref="F660" r:id="rId61" display="https://podminky.urs.cz/item/CS_URS_2025_02/899911273"/>
    <hyperlink ref="F665" r:id="rId62" display="https://podminky.urs.cz/item/CS_URS_2025_02/899913163"/>
    <hyperlink ref="F670" r:id="rId63" display="https://podminky.urs.cz/item/CS_URS_2025_02/899914216"/>
    <hyperlink ref="F681" r:id="rId64" display="https://podminky.urs.cz/item/CS_URS_2025_02/919732211"/>
    <hyperlink ref="F694" r:id="rId65" display="https://podminky.urs.cz/item/CS_URS_2025_02/919735113"/>
    <hyperlink ref="F708" r:id="rId66" display="https://podminky.urs.cz/item/CS_URS_2025_02/997221551"/>
    <hyperlink ref="F710" r:id="rId67" display="https://podminky.urs.cz/item/CS_URS_2025_02/997221559"/>
    <hyperlink ref="F713" r:id="rId68" display="https://podminky.urs.cz/item/CS_URS_2025_02/997221611"/>
    <hyperlink ref="F715" r:id="rId69" display="https://podminky.urs.cz/item/CS_URS_2025_02/997221873"/>
    <hyperlink ref="F720" r:id="rId70" display="https://podminky.urs.cz/item/CS_URS_2025_02/997221875"/>
    <hyperlink ref="F726" r:id="rId71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2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111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1" customFormat="1" ht="12" customHeight="1">
      <c r="B8" s="22"/>
      <c r="D8" s="32" t="s">
        <v>117</v>
      </c>
      <c r="L8" s="22"/>
    </row>
    <row r="9" s="2" customFormat="1" ht="16.5" customHeight="1">
      <c r="A9" s="38"/>
      <c r="B9" s="39"/>
      <c r="C9" s="38"/>
      <c r="D9" s="38"/>
      <c r="E9" s="129" t="s">
        <v>1486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771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1894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21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">
        <v>1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">
        <v>26</v>
      </c>
      <c r="F17" s="38"/>
      <c r="G17" s="38"/>
      <c r="H17" s="38"/>
      <c r="I17" s="32" t="s">
        <v>27</v>
      </c>
      <c r="J17" s="27" t="s">
        <v>1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">
        <v>31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">
        <v>32</v>
      </c>
      <c r="F23" s="38"/>
      <c r="G23" s="38"/>
      <c r="H23" s="38"/>
      <c r="I23" s="32" t="s">
        <v>27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34</v>
      </c>
      <c r="E25" s="38"/>
      <c r="F25" s="38"/>
      <c r="G25" s="38"/>
      <c r="H25" s="38"/>
      <c r="I25" s="32" t="s">
        <v>25</v>
      </c>
      <c r="J25" s="27" t="s">
        <v>35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">
        <v>36</v>
      </c>
      <c r="F26" s="38"/>
      <c r="G26" s="38"/>
      <c r="H26" s="38"/>
      <c r="I26" s="32" t="s">
        <v>27</v>
      </c>
      <c r="J26" s="27" t="s">
        <v>1</v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37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0"/>
      <c r="B29" s="131"/>
      <c r="C29" s="130"/>
      <c r="D29" s="130"/>
      <c r="E29" s="36" t="s">
        <v>1</v>
      </c>
      <c r="F29" s="36"/>
      <c r="G29" s="36"/>
      <c r="H29" s="36"/>
      <c r="I29" s="130"/>
      <c r="J29" s="130"/>
      <c r="K29" s="130"/>
      <c r="L29" s="132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3" t="s">
        <v>38</v>
      </c>
      <c r="E32" s="38"/>
      <c r="F32" s="38"/>
      <c r="G32" s="38"/>
      <c r="H32" s="38"/>
      <c r="I32" s="38"/>
      <c r="J32" s="96">
        <f>ROUND(J129,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40</v>
      </c>
      <c r="G34" s="38"/>
      <c r="H34" s="38"/>
      <c r="I34" s="43" t="s">
        <v>39</v>
      </c>
      <c r="J34" s="43" t="s">
        <v>41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4" t="s">
        <v>42</v>
      </c>
      <c r="E35" s="32" t="s">
        <v>43</v>
      </c>
      <c r="F35" s="135">
        <f>ROUND((SUM(BE129:BE386)),  2)</f>
        <v>0</v>
      </c>
      <c r="G35" s="38"/>
      <c r="H35" s="38"/>
      <c r="I35" s="136">
        <v>0.20999999999999999</v>
      </c>
      <c r="J35" s="135">
        <f>ROUND(((SUM(BE129:BE386))*I35),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44</v>
      </c>
      <c r="F36" s="135">
        <f>ROUND((SUM(BF129:BF386)),  2)</f>
        <v>0</v>
      </c>
      <c r="G36" s="38"/>
      <c r="H36" s="38"/>
      <c r="I36" s="136">
        <v>0.12</v>
      </c>
      <c r="J36" s="135">
        <f>ROUND(((SUM(BF129:BF386))*I36),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5">
        <f>ROUND((SUM(BG129:BG386)),  2)</f>
        <v>0</v>
      </c>
      <c r="G37" s="38"/>
      <c r="H37" s="38"/>
      <c r="I37" s="136">
        <v>0.20999999999999999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46</v>
      </c>
      <c r="F38" s="135">
        <f>ROUND((SUM(BH129:BH386)),  2)</f>
        <v>0</v>
      </c>
      <c r="G38" s="38"/>
      <c r="H38" s="38"/>
      <c r="I38" s="136">
        <v>0.12</v>
      </c>
      <c r="J38" s="135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47</v>
      </c>
      <c r="F39" s="135">
        <f>ROUND((SUM(BI129:BI386)),  2)</f>
        <v>0</v>
      </c>
      <c r="G39" s="38"/>
      <c r="H39" s="38"/>
      <c r="I39" s="136">
        <v>0</v>
      </c>
      <c r="J39" s="135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7"/>
      <c r="D41" s="138" t="s">
        <v>48</v>
      </c>
      <c r="E41" s="81"/>
      <c r="F41" s="81"/>
      <c r="G41" s="139" t="s">
        <v>49</v>
      </c>
      <c r="H41" s="140" t="s">
        <v>50</v>
      </c>
      <c r="I41" s="81"/>
      <c r="J41" s="141">
        <f>SUM(J32:J39)</f>
        <v>0</v>
      </c>
      <c r="K41" s="142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117</v>
      </c>
      <c r="L86" s="22"/>
    </row>
    <row r="87" s="2" customFormat="1" ht="16.5" customHeight="1">
      <c r="A87" s="38"/>
      <c r="B87" s="39"/>
      <c r="C87" s="38"/>
      <c r="D87" s="38"/>
      <c r="E87" s="129" t="s">
        <v>1486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771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D.5.10 - Kanalizační přípojky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>Petrovice u Domažlic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40.05" customHeight="1">
      <c r="A93" s="38"/>
      <c r="B93" s="39"/>
      <c r="C93" s="32" t="s">
        <v>24</v>
      </c>
      <c r="D93" s="38"/>
      <c r="E93" s="38"/>
      <c r="F93" s="27" t="str">
        <f>E17</f>
        <v>Obec Újezd, Domažlice</v>
      </c>
      <c r="G93" s="38"/>
      <c r="H93" s="38"/>
      <c r="I93" s="32" t="s">
        <v>30</v>
      </c>
      <c r="J93" s="36" t="str">
        <f>E23</f>
        <v>INGVAMA inženýrská a projektová spol. s r.o.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34</v>
      </c>
      <c r="J94" s="36" t="str">
        <f>E26</f>
        <v>Jitka Heřmanová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5" t="s">
        <v>120</v>
      </c>
      <c r="D96" s="137"/>
      <c r="E96" s="137"/>
      <c r="F96" s="137"/>
      <c r="G96" s="137"/>
      <c r="H96" s="137"/>
      <c r="I96" s="137"/>
      <c r="J96" s="146" t="s">
        <v>121</v>
      </c>
      <c r="K96" s="137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7" t="s">
        <v>122</v>
      </c>
      <c r="D98" s="38"/>
      <c r="E98" s="38"/>
      <c r="F98" s="38"/>
      <c r="G98" s="38"/>
      <c r="H98" s="38"/>
      <c r="I98" s="38"/>
      <c r="J98" s="96">
        <f>J129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123</v>
      </c>
    </row>
    <row r="99" s="9" customFormat="1" ht="24.96" customHeight="1">
      <c r="A99" s="9"/>
      <c r="B99" s="148"/>
      <c r="C99" s="9"/>
      <c r="D99" s="149" t="s">
        <v>124</v>
      </c>
      <c r="E99" s="150"/>
      <c r="F99" s="150"/>
      <c r="G99" s="150"/>
      <c r="H99" s="150"/>
      <c r="I99" s="150"/>
      <c r="J99" s="151">
        <f>J130</f>
        <v>0</v>
      </c>
      <c r="K99" s="9"/>
      <c r="L99" s="14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2"/>
      <c r="C100" s="10"/>
      <c r="D100" s="153" t="s">
        <v>125</v>
      </c>
      <c r="E100" s="154"/>
      <c r="F100" s="154"/>
      <c r="G100" s="154"/>
      <c r="H100" s="154"/>
      <c r="I100" s="154"/>
      <c r="J100" s="155">
        <f>J131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126</v>
      </c>
      <c r="E101" s="154"/>
      <c r="F101" s="154"/>
      <c r="G101" s="154"/>
      <c r="H101" s="154"/>
      <c r="I101" s="154"/>
      <c r="J101" s="155">
        <f>J235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127</v>
      </c>
      <c r="E102" s="154"/>
      <c r="F102" s="154"/>
      <c r="G102" s="154"/>
      <c r="H102" s="154"/>
      <c r="I102" s="154"/>
      <c r="J102" s="155">
        <f>J238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2"/>
      <c r="C103" s="10"/>
      <c r="D103" s="153" t="s">
        <v>128</v>
      </c>
      <c r="E103" s="154"/>
      <c r="F103" s="154"/>
      <c r="G103" s="154"/>
      <c r="H103" s="154"/>
      <c r="I103" s="154"/>
      <c r="J103" s="155">
        <f>J258</f>
        <v>0</v>
      </c>
      <c r="K103" s="10"/>
      <c r="L103" s="15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2"/>
      <c r="C104" s="10"/>
      <c r="D104" s="153" t="s">
        <v>129</v>
      </c>
      <c r="E104" s="154"/>
      <c r="F104" s="154"/>
      <c r="G104" s="154"/>
      <c r="H104" s="154"/>
      <c r="I104" s="154"/>
      <c r="J104" s="155">
        <f>J277</f>
        <v>0</v>
      </c>
      <c r="K104" s="10"/>
      <c r="L104" s="15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2"/>
      <c r="C105" s="10"/>
      <c r="D105" s="153" t="s">
        <v>130</v>
      </c>
      <c r="E105" s="154"/>
      <c r="F105" s="154"/>
      <c r="G105" s="154"/>
      <c r="H105" s="154"/>
      <c r="I105" s="154"/>
      <c r="J105" s="155">
        <f>J361</f>
        <v>0</v>
      </c>
      <c r="K105" s="10"/>
      <c r="L105" s="15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2"/>
      <c r="C106" s="10"/>
      <c r="D106" s="153" t="s">
        <v>131</v>
      </c>
      <c r="E106" s="154"/>
      <c r="F106" s="154"/>
      <c r="G106" s="154"/>
      <c r="H106" s="154"/>
      <c r="I106" s="154"/>
      <c r="J106" s="155">
        <f>J368</f>
        <v>0</v>
      </c>
      <c r="K106" s="10"/>
      <c r="L106" s="15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52"/>
      <c r="C107" s="10"/>
      <c r="D107" s="153" t="s">
        <v>132</v>
      </c>
      <c r="E107" s="154"/>
      <c r="F107" s="154"/>
      <c r="G107" s="154"/>
      <c r="H107" s="154"/>
      <c r="I107" s="154"/>
      <c r="J107" s="155">
        <f>J384</f>
        <v>0</v>
      </c>
      <c r="K107" s="10"/>
      <c r="L107" s="15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133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29" t="str">
        <f>E7</f>
        <v>Vodohospodářská infrastruktura v obci Petrovice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2"/>
      <c r="C118" s="32" t="s">
        <v>117</v>
      </c>
      <c r="L118" s="22"/>
    </row>
    <row r="119" s="2" customFormat="1" ht="16.5" customHeight="1">
      <c r="A119" s="38"/>
      <c r="B119" s="39"/>
      <c r="C119" s="38"/>
      <c r="D119" s="38"/>
      <c r="E119" s="129" t="s">
        <v>1486</v>
      </c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771</v>
      </c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6.5" customHeight="1">
      <c r="A121" s="38"/>
      <c r="B121" s="39"/>
      <c r="C121" s="38"/>
      <c r="D121" s="38"/>
      <c r="E121" s="67" t="str">
        <f>E11</f>
        <v>D.5.10 - Kanalizační přípojky</v>
      </c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38"/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20</v>
      </c>
      <c r="D123" s="38"/>
      <c r="E123" s="38"/>
      <c r="F123" s="27" t="str">
        <f>F14</f>
        <v>Petrovice u Domažlic</v>
      </c>
      <c r="G123" s="38"/>
      <c r="H123" s="38"/>
      <c r="I123" s="32" t="s">
        <v>22</v>
      </c>
      <c r="J123" s="69" t="str">
        <f>IF(J14="","",J14)</f>
        <v>3. 11. 2025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40.05" customHeight="1">
      <c r="A125" s="38"/>
      <c r="B125" s="39"/>
      <c r="C125" s="32" t="s">
        <v>24</v>
      </c>
      <c r="D125" s="38"/>
      <c r="E125" s="38"/>
      <c r="F125" s="27" t="str">
        <f>E17</f>
        <v>Obec Újezd, Domažlice</v>
      </c>
      <c r="G125" s="38"/>
      <c r="H125" s="38"/>
      <c r="I125" s="32" t="s">
        <v>30</v>
      </c>
      <c r="J125" s="36" t="str">
        <f>E23</f>
        <v>INGVAMA inženýrská a projektová spol. s r.o.</v>
      </c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15" customHeight="1">
      <c r="A126" s="38"/>
      <c r="B126" s="39"/>
      <c r="C126" s="32" t="s">
        <v>28</v>
      </c>
      <c r="D126" s="38"/>
      <c r="E126" s="38"/>
      <c r="F126" s="27" t="str">
        <f>IF(E20="","",E20)</f>
        <v>Vyplň údaj</v>
      </c>
      <c r="G126" s="38"/>
      <c r="H126" s="38"/>
      <c r="I126" s="32" t="s">
        <v>34</v>
      </c>
      <c r="J126" s="36" t="str">
        <f>E26</f>
        <v>Jitka Heřmanová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0.32" customHeight="1">
      <c r="A127" s="38"/>
      <c r="B127" s="39"/>
      <c r="C127" s="38"/>
      <c r="D127" s="38"/>
      <c r="E127" s="38"/>
      <c r="F127" s="38"/>
      <c r="G127" s="38"/>
      <c r="H127" s="38"/>
      <c r="I127" s="38"/>
      <c r="J127" s="38"/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11" customFormat="1" ht="29.28" customHeight="1">
      <c r="A128" s="156"/>
      <c r="B128" s="157"/>
      <c r="C128" s="158" t="s">
        <v>134</v>
      </c>
      <c r="D128" s="159" t="s">
        <v>63</v>
      </c>
      <c r="E128" s="159" t="s">
        <v>59</v>
      </c>
      <c r="F128" s="159" t="s">
        <v>60</v>
      </c>
      <c r="G128" s="159" t="s">
        <v>135</v>
      </c>
      <c r="H128" s="159" t="s">
        <v>136</v>
      </c>
      <c r="I128" s="159" t="s">
        <v>137</v>
      </c>
      <c r="J128" s="159" t="s">
        <v>121</v>
      </c>
      <c r="K128" s="160" t="s">
        <v>138</v>
      </c>
      <c r="L128" s="161"/>
      <c r="M128" s="86" t="s">
        <v>1</v>
      </c>
      <c r="N128" s="87" t="s">
        <v>42</v>
      </c>
      <c r="O128" s="87" t="s">
        <v>139</v>
      </c>
      <c r="P128" s="87" t="s">
        <v>140</v>
      </c>
      <c r="Q128" s="87" t="s">
        <v>141</v>
      </c>
      <c r="R128" s="87" t="s">
        <v>142</v>
      </c>
      <c r="S128" s="87" t="s">
        <v>143</v>
      </c>
      <c r="T128" s="88" t="s">
        <v>144</v>
      </c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</row>
    <row r="129" s="2" customFormat="1" ht="22.8" customHeight="1">
      <c r="A129" s="38"/>
      <c r="B129" s="39"/>
      <c r="C129" s="93" t="s">
        <v>145</v>
      </c>
      <c r="D129" s="38"/>
      <c r="E129" s="38"/>
      <c r="F129" s="38"/>
      <c r="G129" s="38"/>
      <c r="H129" s="38"/>
      <c r="I129" s="38"/>
      <c r="J129" s="162">
        <f>BK129</f>
        <v>0</v>
      </c>
      <c r="K129" s="38"/>
      <c r="L129" s="39"/>
      <c r="M129" s="89"/>
      <c r="N129" s="73"/>
      <c r="O129" s="90"/>
      <c r="P129" s="163">
        <f>P130</f>
        <v>0</v>
      </c>
      <c r="Q129" s="90"/>
      <c r="R129" s="163">
        <f>R130</f>
        <v>49.533469369999999</v>
      </c>
      <c r="S129" s="90"/>
      <c r="T129" s="164">
        <f>T130</f>
        <v>236.07960000000003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77</v>
      </c>
      <c r="AU129" s="19" t="s">
        <v>123</v>
      </c>
      <c r="BK129" s="165">
        <f>BK130</f>
        <v>0</v>
      </c>
    </row>
    <row r="130" s="12" customFormat="1" ht="25.92" customHeight="1">
      <c r="A130" s="12"/>
      <c r="B130" s="166"/>
      <c r="C130" s="12"/>
      <c r="D130" s="167" t="s">
        <v>77</v>
      </c>
      <c r="E130" s="168" t="s">
        <v>146</v>
      </c>
      <c r="F130" s="168" t="s">
        <v>147</v>
      </c>
      <c r="G130" s="12"/>
      <c r="H130" s="12"/>
      <c r="I130" s="169"/>
      <c r="J130" s="170">
        <f>BK130</f>
        <v>0</v>
      </c>
      <c r="K130" s="12"/>
      <c r="L130" s="166"/>
      <c r="M130" s="171"/>
      <c r="N130" s="172"/>
      <c r="O130" s="172"/>
      <c r="P130" s="173">
        <f>P131+P235+P238+P258+P277+P361+P368+P384</f>
        <v>0</v>
      </c>
      <c r="Q130" s="172"/>
      <c r="R130" s="173">
        <f>R131+R235+R238+R258+R277+R361+R368+R384</f>
        <v>49.533469369999999</v>
      </c>
      <c r="S130" s="172"/>
      <c r="T130" s="174">
        <f>T131+T235+T238+T258+T277+T361+T368+T384</f>
        <v>236.07960000000003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67" t="s">
        <v>85</v>
      </c>
      <c r="AT130" s="175" t="s">
        <v>77</v>
      </c>
      <c r="AU130" s="175" t="s">
        <v>78</v>
      </c>
      <c r="AY130" s="167" t="s">
        <v>148</v>
      </c>
      <c r="BK130" s="176">
        <f>BK131+BK235+BK238+BK258+BK277+BK361+BK368+BK384</f>
        <v>0</v>
      </c>
    </row>
    <row r="131" s="12" customFormat="1" ht="22.8" customHeight="1">
      <c r="A131" s="12"/>
      <c r="B131" s="166"/>
      <c r="C131" s="12"/>
      <c r="D131" s="167" t="s">
        <v>77</v>
      </c>
      <c r="E131" s="177" t="s">
        <v>85</v>
      </c>
      <c r="F131" s="177" t="s">
        <v>149</v>
      </c>
      <c r="G131" s="12"/>
      <c r="H131" s="12"/>
      <c r="I131" s="169"/>
      <c r="J131" s="178">
        <f>BK131</f>
        <v>0</v>
      </c>
      <c r="K131" s="12"/>
      <c r="L131" s="166"/>
      <c r="M131" s="171"/>
      <c r="N131" s="172"/>
      <c r="O131" s="172"/>
      <c r="P131" s="173">
        <f>SUM(P132:P234)</f>
        <v>0</v>
      </c>
      <c r="Q131" s="172"/>
      <c r="R131" s="173">
        <f>SUM(R132:R234)</f>
        <v>3.195071</v>
      </c>
      <c r="S131" s="172"/>
      <c r="T131" s="174">
        <f>SUM(T132:T234)</f>
        <v>236.07960000000003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67" t="s">
        <v>85</v>
      </c>
      <c r="AT131" s="175" t="s">
        <v>77</v>
      </c>
      <c r="AU131" s="175" t="s">
        <v>85</v>
      </c>
      <c r="AY131" s="167" t="s">
        <v>148</v>
      </c>
      <c r="BK131" s="176">
        <f>SUM(BK132:BK234)</f>
        <v>0</v>
      </c>
    </row>
    <row r="132" s="2" customFormat="1" ht="33" customHeight="1">
      <c r="A132" s="38"/>
      <c r="B132" s="179"/>
      <c r="C132" s="180" t="s">
        <v>85</v>
      </c>
      <c r="D132" s="180" t="s">
        <v>150</v>
      </c>
      <c r="E132" s="181" t="s">
        <v>1895</v>
      </c>
      <c r="F132" s="182" t="s">
        <v>1896</v>
      </c>
      <c r="G132" s="183" t="s">
        <v>153</v>
      </c>
      <c r="H132" s="184">
        <v>174.09999999999999</v>
      </c>
      <c r="I132" s="185"/>
      <c r="J132" s="186">
        <f>ROUND(I132*H132,2)</f>
        <v>0</v>
      </c>
      <c r="K132" s="182" t="s">
        <v>154</v>
      </c>
      <c r="L132" s="39"/>
      <c r="M132" s="187" t="s">
        <v>1</v>
      </c>
      <c r="N132" s="188" t="s">
        <v>43</v>
      </c>
      <c r="O132" s="77"/>
      <c r="P132" s="189">
        <f>O132*H132</f>
        <v>0</v>
      </c>
      <c r="Q132" s="189">
        <v>0</v>
      </c>
      <c r="R132" s="189">
        <f>Q132*H132</f>
        <v>0</v>
      </c>
      <c r="S132" s="189">
        <v>0.44</v>
      </c>
      <c r="T132" s="190">
        <f>S132*H132</f>
        <v>76.603999999999999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191" t="s">
        <v>155</v>
      </c>
      <c r="AT132" s="191" t="s">
        <v>150</v>
      </c>
      <c r="AU132" s="191" t="s">
        <v>87</v>
      </c>
      <c r="AY132" s="19" t="s">
        <v>148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85</v>
      </c>
      <c r="BK132" s="192">
        <f>ROUND(I132*H132,2)</f>
        <v>0</v>
      </c>
      <c r="BL132" s="19" t="s">
        <v>155</v>
      </c>
      <c r="BM132" s="191" t="s">
        <v>1897</v>
      </c>
    </row>
    <row r="133" s="2" customFormat="1">
      <c r="A133" s="38"/>
      <c r="B133" s="39"/>
      <c r="C133" s="38"/>
      <c r="D133" s="193" t="s">
        <v>157</v>
      </c>
      <c r="E133" s="38"/>
      <c r="F133" s="194" t="s">
        <v>1898</v>
      </c>
      <c r="G133" s="38"/>
      <c r="H133" s="38"/>
      <c r="I133" s="195"/>
      <c r="J133" s="38"/>
      <c r="K133" s="38"/>
      <c r="L133" s="39"/>
      <c r="M133" s="196"/>
      <c r="N133" s="197"/>
      <c r="O133" s="77"/>
      <c r="P133" s="77"/>
      <c r="Q133" s="77"/>
      <c r="R133" s="77"/>
      <c r="S133" s="77"/>
      <c r="T133" s="7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157</v>
      </c>
      <c r="AU133" s="19" t="s">
        <v>87</v>
      </c>
    </row>
    <row r="134" s="13" customFormat="1">
      <c r="A134" s="13"/>
      <c r="B134" s="198"/>
      <c r="C134" s="13"/>
      <c r="D134" s="199" t="s">
        <v>159</v>
      </c>
      <c r="E134" s="200" t="s">
        <v>1</v>
      </c>
      <c r="F134" s="201" t="s">
        <v>1899</v>
      </c>
      <c r="G134" s="13"/>
      <c r="H134" s="202">
        <v>174.09999999999999</v>
      </c>
      <c r="I134" s="203"/>
      <c r="J134" s="13"/>
      <c r="K134" s="13"/>
      <c r="L134" s="198"/>
      <c r="M134" s="204"/>
      <c r="N134" s="205"/>
      <c r="O134" s="205"/>
      <c r="P134" s="205"/>
      <c r="Q134" s="205"/>
      <c r="R134" s="205"/>
      <c r="S134" s="205"/>
      <c r="T134" s="20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00" t="s">
        <v>159</v>
      </c>
      <c r="AU134" s="200" t="s">
        <v>87</v>
      </c>
      <c r="AV134" s="13" t="s">
        <v>87</v>
      </c>
      <c r="AW134" s="13" t="s">
        <v>33</v>
      </c>
      <c r="AX134" s="13" t="s">
        <v>85</v>
      </c>
      <c r="AY134" s="200" t="s">
        <v>148</v>
      </c>
    </row>
    <row r="135" s="2" customFormat="1" ht="24.15" customHeight="1">
      <c r="A135" s="38"/>
      <c r="B135" s="179"/>
      <c r="C135" s="180" t="s">
        <v>87</v>
      </c>
      <c r="D135" s="180" t="s">
        <v>150</v>
      </c>
      <c r="E135" s="181" t="s">
        <v>1502</v>
      </c>
      <c r="F135" s="182" t="s">
        <v>1503</v>
      </c>
      <c r="G135" s="183" t="s">
        <v>153</v>
      </c>
      <c r="H135" s="184">
        <v>348.19999999999999</v>
      </c>
      <c r="I135" s="185"/>
      <c r="J135" s="186">
        <f>ROUND(I135*H135,2)</f>
        <v>0</v>
      </c>
      <c r="K135" s="182" t="s">
        <v>154</v>
      </c>
      <c r="L135" s="39"/>
      <c r="M135" s="187" t="s">
        <v>1</v>
      </c>
      <c r="N135" s="188" t="s">
        <v>43</v>
      </c>
      <c r="O135" s="77"/>
      <c r="P135" s="189">
        <f>O135*H135</f>
        <v>0</v>
      </c>
      <c r="Q135" s="189">
        <v>0</v>
      </c>
      <c r="R135" s="189">
        <f>Q135*H135</f>
        <v>0</v>
      </c>
      <c r="S135" s="189">
        <v>0.098000000000000004</v>
      </c>
      <c r="T135" s="190">
        <f>S135*H135</f>
        <v>34.123600000000003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1" t="s">
        <v>155</v>
      </c>
      <c r="AT135" s="191" t="s">
        <v>150</v>
      </c>
      <c r="AU135" s="191" t="s">
        <v>87</v>
      </c>
      <c r="AY135" s="19" t="s">
        <v>148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85</v>
      </c>
      <c r="BK135" s="192">
        <f>ROUND(I135*H135,2)</f>
        <v>0</v>
      </c>
      <c r="BL135" s="19" t="s">
        <v>155</v>
      </c>
      <c r="BM135" s="191" t="s">
        <v>1900</v>
      </c>
    </row>
    <row r="136" s="2" customFormat="1">
      <c r="A136" s="38"/>
      <c r="B136" s="39"/>
      <c r="C136" s="38"/>
      <c r="D136" s="193" t="s">
        <v>157</v>
      </c>
      <c r="E136" s="38"/>
      <c r="F136" s="194" t="s">
        <v>1505</v>
      </c>
      <c r="G136" s="38"/>
      <c r="H136" s="38"/>
      <c r="I136" s="195"/>
      <c r="J136" s="38"/>
      <c r="K136" s="38"/>
      <c r="L136" s="39"/>
      <c r="M136" s="196"/>
      <c r="N136" s="197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157</v>
      </c>
      <c r="AU136" s="19" t="s">
        <v>87</v>
      </c>
    </row>
    <row r="137" s="13" customFormat="1">
      <c r="A137" s="13"/>
      <c r="B137" s="198"/>
      <c r="C137" s="13"/>
      <c r="D137" s="199" t="s">
        <v>159</v>
      </c>
      <c r="E137" s="200" t="s">
        <v>1</v>
      </c>
      <c r="F137" s="201" t="s">
        <v>1901</v>
      </c>
      <c r="G137" s="13"/>
      <c r="H137" s="202">
        <v>348.19999999999999</v>
      </c>
      <c r="I137" s="203"/>
      <c r="J137" s="13"/>
      <c r="K137" s="13"/>
      <c r="L137" s="198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159</v>
      </c>
      <c r="AU137" s="200" t="s">
        <v>87</v>
      </c>
      <c r="AV137" s="13" t="s">
        <v>87</v>
      </c>
      <c r="AW137" s="13" t="s">
        <v>33</v>
      </c>
      <c r="AX137" s="13" t="s">
        <v>85</v>
      </c>
      <c r="AY137" s="200" t="s">
        <v>148</v>
      </c>
    </row>
    <row r="138" s="2" customFormat="1" ht="24.15" customHeight="1">
      <c r="A138" s="38"/>
      <c r="B138" s="179"/>
      <c r="C138" s="180" t="s">
        <v>169</v>
      </c>
      <c r="D138" s="180" t="s">
        <v>150</v>
      </c>
      <c r="E138" s="181" t="s">
        <v>1516</v>
      </c>
      <c r="F138" s="182" t="s">
        <v>1517</v>
      </c>
      <c r="G138" s="183" t="s">
        <v>153</v>
      </c>
      <c r="H138" s="184">
        <v>278.56</v>
      </c>
      <c r="I138" s="185"/>
      <c r="J138" s="186">
        <f>ROUND(I138*H138,2)</f>
        <v>0</v>
      </c>
      <c r="K138" s="182" t="s">
        <v>154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0.45000000000000001</v>
      </c>
      <c r="T138" s="190">
        <f>S138*H138</f>
        <v>125.352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155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155</v>
      </c>
      <c r="BM138" s="191" t="s">
        <v>1902</v>
      </c>
    </row>
    <row r="139" s="2" customFormat="1">
      <c r="A139" s="38"/>
      <c r="B139" s="39"/>
      <c r="C139" s="38"/>
      <c r="D139" s="193" t="s">
        <v>157</v>
      </c>
      <c r="E139" s="38"/>
      <c r="F139" s="194" t="s">
        <v>1519</v>
      </c>
      <c r="G139" s="38"/>
      <c r="H139" s="38"/>
      <c r="I139" s="195"/>
      <c r="J139" s="38"/>
      <c r="K139" s="38"/>
      <c r="L139" s="39"/>
      <c r="M139" s="196"/>
      <c r="N139" s="197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157</v>
      </c>
      <c r="AU139" s="19" t="s">
        <v>87</v>
      </c>
    </row>
    <row r="140" s="13" customFormat="1">
      <c r="A140" s="13"/>
      <c r="B140" s="198"/>
      <c r="C140" s="13"/>
      <c r="D140" s="199" t="s">
        <v>159</v>
      </c>
      <c r="E140" s="200" t="s">
        <v>1</v>
      </c>
      <c r="F140" s="201" t="s">
        <v>1903</v>
      </c>
      <c r="G140" s="13"/>
      <c r="H140" s="202">
        <v>278.56</v>
      </c>
      <c r="I140" s="203"/>
      <c r="J140" s="13"/>
      <c r="K140" s="13"/>
      <c r="L140" s="198"/>
      <c r="M140" s="204"/>
      <c r="N140" s="205"/>
      <c r="O140" s="205"/>
      <c r="P140" s="205"/>
      <c r="Q140" s="205"/>
      <c r="R140" s="205"/>
      <c r="S140" s="205"/>
      <c r="T140" s="206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00" t="s">
        <v>159</v>
      </c>
      <c r="AU140" s="200" t="s">
        <v>87</v>
      </c>
      <c r="AV140" s="13" t="s">
        <v>87</v>
      </c>
      <c r="AW140" s="13" t="s">
        <v>33</v>
      </c>
      <c r="AX140" s="13" t="s">
        <v>85</v>
      </c>
      <c r="AY140" s="200" t="s">
        <v>148</v>
      </c>
    </row>
    <row r="141" s="2" customFormat="1" ht="24.15" customHeight="1">
      <c r="A141" s="38"/>
      <c r="B141" s="179"/>
      <c r="C141" s="180" t="s">
        <v>155</v>
      </c>
      <c r="D141" s="180" t="s">
        <v>150</v>
      </c>
      <c r="E141" s="181" t="s">
        <v>170</v>
      </c>
      <c r="F141" s="182" t="s">
        <v>171</v>
      </c>
      <c r="G141" s="183" t="s">
        <v>172</v>
      </c>
      <c r="H141" s="184">
        <v>40</v>
      </c>
      <c r="I141" s="185"/>
      <c r="J141" s="186">
        <f>ROUND(I141*H141,2)</f>
        <v>0</v>
      </c>
      <c r="K141" s="182" t="s">
        <v>154</v>
      </c>
      <c r="L141" s="39"/>
      <c r="M141" s="187" t="s">
        <v>1</v>
      </c>
      <c r="N141" s="188" t="s">
        <v>43</v>
      </c>
      <c r="O141" s="77"/>
      <c r="P141" s="189">
        <f>O141*H141</f>
        <v>0</v>
      </c>
      <c r="Q141" s="189">
        <v>3.0000000000000001E-05</v>
      </c>
      <c r="R141" s="189">
        <f>Q141*H141</f>
        <v>0.0012000000000000001</v>
      </c>
      <c r="S141" s="189">
        <v>0</v>
      </c>
      <c r="T141" s="190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1" t="s">
        <v>155</v>
      </c>
      <c r="AT141" s="191" t="s">
        <v>150</v>
      </c>
      <c r="AU141" s="191" t="s">
        <v>87</v>
      </c>
      <c r="AY141" s="19" t="s">
        <v>148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85</v>
      </c>
      <c r="BK141" s="192">
        <f>ROUND(I141*H141,2)</f>
        <v>0</v>
      </c>
      <c r="BL141" s="19" t="s">
        <v>155</v>
      </c>
      <c r="BM141" s="191" t="s">
        <v>1904</v>
      </c>
    </row>
    <row r="142" s="2" customFormat="1">
      <c r="A142" s="38"/>
      <c r="B142" s="39"/>
      <c r="C142" s="38"/>
      <c r="D142" s="193" t="s">
        <v>157</v>
      </c>
      <c r="E142" s="38"/>
      <c r="F142" s="194" t="s">
        <v>174</v>
      </c>
      <c r="G142" s="38"/>
      <c r="H142" s="38"/>
      <c r="I142" s="195"/>
      <c r="J142" s="38"/>
      <c r="K142" s="38"/>
      <c r="L142" s="39"/>
      <c r="M142" s="196"/>
      <c r="N142" s="197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157</v>
      </c>
      <c r="AU142" s="19" t="s">
        <v>87</v>
      </c>
    </row>
    <row r="143" s="2" customFormat="1" ht="24.15" customHeight="1">
      <c r="A143" s="38"/>
      <c r="B143" s="179"/>
      <c r="C143" s="180" t="s">
        <v>180</v>
      </c>
      <c r="D143" s="180" t="s">
        <v>150</v>
      </c>
      <c r="E143" s="181" t="s">
        <v>175</v>
      </c>
      <c r="F143" s="182" t="s">
        <v>176</v>
      </c>
      <c r="G143" s="183" t="s">
        <v>177</v>
      </c>
      <c r="H143" s="184">
        <v>5</v>
      </c>
      <c r="I143" s="185"/>
      <c r="J143" s="186">
        <f>ROUND(I143*H143,2)</f>
        <v>0</v>
      </c>
      <c r="K143" s="182" t="s">
        <v>154</v>
      </c>
      <c r="L143" s="39"/>
      <c r="M143" s="187" t="s">
        <v>1</v>
      </c>
      <c r="N143" s="188" t="s">
        <v>43</v>
      </c>
      <c r="O143" s="77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1" t="s">
        <v>155</v>
      </c>
      <c r="AT143" s="191" t="s">
        <v>150</v>
      </c>
      <c r="AU143" s="191" t="s">
        <v>87</v>
      </c>
      <c r="AY143" s="19" t="s">
        <v>148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85</v>
      </c>
      <c r="BK143" s="192">
        <f>ROUND(I143*H143,2)</f>
        <v>0</v>
      </c>
      <c r="BL143" s="19" t="s">
        <v>155</v>
      </c>
      <c r="BM143" s="191" t="s">
        <v>1905</v>
      </c>
    </row>
    <row r="144" s="2" customFormat="1">
      <c r="A144" s="38"/>
      <c r="B144" s="39"/>
      <c r="C144" s="38"/>
      <c r="D144" s="193" t="s">
        <v>157</v>
      </c>
      <c r="E144" s="38"/>
      <c r="F144" s="194" t="s">
        <v>179</v>
      </c>
      <c r="G144" s="38"/>
      <c r="H144" s="38"/>
      <c r="I144" s="195"/>
      <c r="J144" s="38"/>
      <c r="K144" s="38"/>
      <c r="L144" s="39"/>
      <c r="M144" s="196"/>
      <c r="N144" s="197"/>
      <c r="O144" s="77"/>
      <c r="P144" s="77"/>
      <c r="Q144" s="77"/>
      <c r="R144" s="77"/>
      <c r="S144" s="77"/>
      <c r="T144" s="7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9" t="s">
        <v>157</v>
      </c>
      <c r="AU144" s="19" t="s">
        <v>87</v>
      </c>
    </row>
    <row r="145" s="2" customFormat="1" ht="16.5" customHeight="1">
      <c r="A145" s="38"/>
      <c r="B145" s="179"/>
      <c r="C145" s="180" t="s">
        <v>189</v>
      </c>
      <c r="D145" s="180" t="s">
        <v>150</v>
      </c>
      <c r="E145" s="181" t="s">
        <v>1538</v>
      </c>
      <c r="F145" s="182" t="s">
        <v>1539</v>
      </c>
      <c r="G145" s="183" t="s">
        <v>183</v>
      </c>
      <c r="H145" s="184">
        <v>28</v>
      </c>
      <c r="I145" s="185"/>
      <c r="J145" s="186">
        <f>ROUND(I145*H145,2)</f>
        <v>0</v>
      </c>
      <c r="K145" s="182" t="s">
        <v>154</v>
      </c>
      <c r="L145" s="39"/>
      <c r="M145" s="187" t="s">
        <v>1</v>
      </c>
      <c r="N145" s="188" t="s">
        <v>43</v>
      </c>
      <c r="O145" s="77"/>
      <c r="P145" s="189">
        <f>O145*H145</f>
        <v>0</v>
      </c>
      <c r="Q145" s="189">
        <v>0.036900000000000002</v>
      </c>
      <c r="R145" s="189">
        <f>Q145*H145</f>
        <v>1.0332000000000001</v>
      </c>
      <c r="S145" s="189">
        <v>0</v>
      </c>
      <c r="T145" s="190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1" t="s">
        <v>155</v>
      </c>
      <c r="AT145" s="191" t="s">
        <v>150</v>
      </c>
      <c r="AU145" s="191" t="s">
        <v>87</v>
      </c>
      <c r="AY145" s="19" t="s">
        <v>148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85</v>
      </c>
      <c r="BK145" s="192">
        <f>ROUND(I145*H145,2)</f>
        <v>0</v>
      </c>
      <c r="BL145" s="19" t="s">
        <v>155</v>
      </c>
      <c r="BM145" s="191" t="s">
        <v>1906</v>
      </c>
    </row>
    <row r="146" s="2" customFormat="1">
      <c r="A146" s="38"/>
      <c r="B146" s="39"/>
      <c r="C146" s="38"/>
      <c r="D146" s="193" t="s">
        <v>157</v>
      </c>
      <c r="E146" s="38"/>
      <c r="F146" s="194" t="s">
        <v>1541</v>
      </c>
      <c r="G146" s="38"/>
      <c r="H146" s="38"/>
      <c r="I146" s="195"/>
      <c r="J146" s="38"/>
      <c r="K146" s="38"/>
      <c r="L146" s="39"/>
      <c r="M146" s="196"/>
      <c r="N146" s="197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157</v>
      </c>
      <c r="AU146" s="19" t="s">
        <v>87</v>
      </c>
    </row>
    <row r="147" s="2" customFormat="1" ht="24.15" customHeight="1">
      <c r="A147" s="38"/>
      <c r="B147" s="179"/>
      <c r="C147" s="180" t="s">
        <v>194</v>
      </c>
      <c r="D147" s="180" t="s">
        <v>150</v>
      </c>
      <c r="E147" s="181" t="s">
        <v>1550</v>
      </c>
      <c r="F147" s="182" t="s">
        <v>1551</v>
      </c>
      <c r="G147" s="183" t="s">
        <v>183</v>
      </c>
      <c r="H147" s="184">
        <v>25</v>
      </c>
      <c r="I147" s="185"/>
      <c r="J147" s="186">
        <f>ROUND(I147*H147,2)</f>
        <v>0</v>
      </c>
      <c r="K147" s="182" t="s">
        <v>154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0.0086800000000000002</v>
      </c>
      <c r="R147" s="189">
        <f>Q147*H147</f>
        <v>0.217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155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155</v>
      </c>
      <c r="BM147" s="191" t="s">
        <v>1907</v>
      </c>
    </row>
    <row r="148" s="2" customFormat="1">
      <c r="A148" s="38"/>
      <c r="B148" s="39"/>
      <c r="C148" s="38"/>
      <c r="D148" s="193" t="s">
        <v>157</v>
      </c>
      <c r="E148" s="38"/>
      <c r="F148" s="194" t="s">
        <v>1553</v>
      </c>
      <c r="G148" s="38"/>
      <c r="H148" s="38"/>
      <c r="I148" s="195"/>
      <c r="J148" s="38"/>
      <c r="K148" s="38"/>
      <c r="L148" s="39"/>
      <c r="M148" s="196"/>
      <c r="N148" s="197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157</v>
      </c>
      <c r="AU148" s="19" t="s">
        <v>87</v>
      </c>
    </row>
    <row r="149" s="2" customFormat="1" ht="24.15" customHeight="1">
      <c r="A149" s="38"/>
      <c r="B149" s="179"/>
      <c r="C149" s="180" t="s">
        <v>199</v>
      </c>
      <c r="D149" s="180" t="s">
        <v>150</v>
      </c>
      <c r="E149" s="181" t="s">
        <v>1560</v>
      </c>
      <c r="F149" s="182" t="s">
        <v>1561</v>
      </c>
      <c r="G149" s="183" t="s">
        <v>183</v>
      </c>
      <c r="H149" s="184">
        <v>20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0.036900000000000002</v>
      </c>
      <c r="R149" s="189">
        <f>Q149*H149</f>
        <v>0.73799999999999999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155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155</v>
      </c>
      <c r="BM149" s="191" t="s">
        <v>1908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1563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2" customFormat="1" ht="16.5" customHeight="1">
      <c r="A151" s="38"/>
      <c r="B151" s="179"/>
      <c r="C151" s="180" t="s">
        <v>204</v>
      </c>
      <c r="D151" s="180" t="s">
        <v>150</v>
      </c>
      <c r="E151" s="181" t="s">
        <v>181</v>
      </c>
      <c r="F151" s="182" t="s">
        <v>182</v>
      </c>
      <c r="G151" s="183" t="s">
        <v>183</v>
      </c>
      <c r="H151" s="184">
        <v>533</v>
      </c>
      <c r="I151" s="185"/>
      <c r="J151" s="186">
        <f>ROUND(I151*H151,2)</f>
        <v>0</v>
      </c>
      <c r="K151" s="182" t="s">
        <v>154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0.00055999999999999995</v>
      </c>
      <c r="R151" s="189">
        <f>Q151*H151</f>
        <v>0.29847999999999997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155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155</v>
      </c>
      <c r="BM151" s="191" t="s">
        <v>1909</v>
      </c>
    </row>
    <row r="152" s="2" customFormat="1">
      <c r="A152" s="38"/>
      <c r="B152" s="39"/>
      <c r="C152" s="38"/>
      <c r="D152" s="193" t="s">
        <v>157</v>
      </c>
      <c r="E152" s="38"/>
      <c r="F152" s="194" t="s">
        <v>185</v>
      </c>
      <c r="G152" s="38"/>
      <c r="H152" s="38"/>
      <c r="I152" s="195"/>
      <c r="J152" s="38"/>
      <c r="K152" s="38"/>
      <c r="L152" s="39"/>
      <c r="M152" s="196"/>
      <c r="N152" s="197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157</v>
      </c>
      <c r="AU152" s="19" t="s">
        <v>87</v>
      </c>
    </row>
    <row r="153" s="13" customFormat="1">
      <c r="A153" s="13"/>
      <c r="B153" s="198"/>
      <c r="C153" s="13"/>
      <c r="D153" s="199" t="s">
        <v>159</v>
      </c>
      <c r="E153" s="200" t="s">
        <v>1</v>
      </c>
      <c r="F153" s="201" t="s">
        <v>1910</v>
      </c>
      <c r="G153" s="13"/>
      <c r="H153" s="202">
        <v>533</v>
      </c>
      <c r="I153" s="203"/>
      <c r="J153" s="13"/>
      <c r="K153" s="13"/>
      <c r="L153" s="198"/>
      <c r="M153" s="204"/>
      <c r="N153" s="205"/>
      <c r="O153" s="205"/>
      <c r="P153" s="205"/>
      <c r="Q153" s="205"/>
      <c r="R153" s="205"/>
      <c r="S153" s="205"/>
      <c r="T153" s="20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00" t="s">
        <v>159</v>
      </c>
      <c r="AU153" s="200" t="s">
        <v>87</v>
      </c>
      <c r="AV153" s="13" t="s">
        <v>87</v>
      </c>
      <c r="AW153" s="13" t="s">
        <v>33</v>
      </c>
      <c r="AX153" s="13" t="s">
        <v>85</v>
      </c>
      <c r="AY153" s="200" t="s">
        <v>148</v>
      </c>
    </row>
    <row r="154" s="2" customFormat="1" ht="21.75" customHeight="1">
      <c r="A154" s="38"/>
      <c r="B154" s="179"/>
      <c r="C154" s="180" t="s">
        <v>212</v>
      </c>
      <c r="D154" s="180" t="s">
        <v>150</v>
      </c>
      <c r="E154" s="181" t="s">
        <v>190</v>
      </c>
      <c r="F154" s="182" t="s">
        <v>191</v>
      </c>
      <c r="G154" s="183" t="s">
        <v>183</v>
      </c>
      <c r="H154" s="184">
        <v>533</v>
      </c>
      <c r="I154" s="185"/>
      <c r="J154" s="186">
        <f>ROUND(I154*H154,2)</f>
        <v>0</v>
      </c>
      <c r="K154" s="182" t="s">
        <v>154</v>
      </c>
      <c r="L154" s="39"/>
      <c r="M154" s="187" t="s">
        <v>1</v>
      </c>
      <c r="N154" s="188" t="s">
        <v>43</v>
      </c>
      <c r="O154" s="77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1" t="s">
        <v>155</v>
      </c>
      <c r="AT154" s="191" t="s">
        <v>150</v>
      </c>
      <c r="AU154" s="191" t="s">
        <v>87</v>
      </c>
      <c r="AY154" s="19" t="s">
        <v>148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85</v>
      </c>
      <c r="BK154" s="192">
        <f>ROUND(I154*H154,2)</f>
        <v>0</v>
      </c>
      <c r="BL154" s="19" t="s">
        <v>155</v>
      </c>
      <c r="BM154" s="191" t="s">
        <v>1911</v>
      </c>
    </row>
    <row r="155" s="2" customFormat="1">
      <c r="A155" s="38"/>
      <c r="B155" s="39"/>
      <c r="C155" s="38"/>
      <c r="D155" s="193" t="s">
        <v>157</v>
      </c>
      <c r="E155" s="38"/>
      <c r="F155" s="194" t="s">
        <v>193</v>
      </c>
      <c r="G155" s="38"/>
      <c r="H155" s="38"/>
      <c r="I155" s="195"/>
      <c r="J155" s="38"/>
      <c r="K155" s="38"/>
      <c r="L155" s="39"/>
      <c r="M155" s="196"/>
      <c r="N155" s="197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157</v>
      </c>
      <c r="AU155" s="19" t="s">
        <v>87</v>
      </c>
    </row>
    <row r="156" s="2" customFormat="1" ht="24.15" customHeight="1">
      <c r="A156" s="38"/>
      <c r="B156" s="179"/>
      <c r="C156" s="180" t="s">
        <v>225</v>
      </c>
      <c r="D156" s="180" t="s">
        <v>150</v>
      </c>
      <c r="E156" s="181" t="s">
        <v>195</v>
      </c>
      <c r="F156" s="182" t="s">
        <v>196</v>
      </c>
      <c r="G156" s="183" t="s">
        <v>183</v>
      </c>
      <c r="H156" s="184">
        <v>533</v>
      </c>
      <c r="I156" s="185"/>
      <c r="J156" s="186">
        <f>ROUND(I156*H156,2)</f>
        <v>0</v>
      </c>
      <c r="K156" s="182" t="s">
        <v>154</v>
      </c>
      <c r="L156" s="39"/>
      <c r="M156" s="187" t="s">
        <v>1</v>
      </c>
      <c r="N156" s="188" t="s">
        <v>43</v>
      </c>
      <c r="O156" s="77"/>
      <c r="P156" s="189">
        <f>O156*H156</f>
        <v>0</v>
      </c>
      <c r="Q156" s="189">
        <v>6.0000000000000002E-05</v>
      </c>
      <c r="R156" s="189">
        <f>Q156*H156</f>
        <v>0.031980000000000001</v>
      </c>
      <c r="S156" s="189">
        <v>0</v>
      </c>
      <c r="T156" s="19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1" t="s">
        <v>155</v>
      </c>
      <c r="AT156" s="191" t="s">
        <v>150</v>
      </c>
      <c r="AU156" s="191" t="s">
        <v>87</v>
      </c>
      <c r="AY156" s="19" t="s">
        <v>148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85</v>
      </c>
      <c r="BK156" s="192">
        <f>ROUND(I156*H156,2)</f>
        <v>0</v>
      </c>
      <c r="BL156" s="19" t="s">
        <v>155</v>
      </c>
      <c r="BM156" s="191" t="s">
        <v>1912</v>
      </c>
    </row>
    <row r="157" s="2" customFormat="1">
      <c r="A157" s="38"/>
      <c r="B157" s="39"/>
      <c r="C157" s="38"/>
      <c r="D157" s="193" t="s">
        <v>157</v>
      </c>
      <c r="E157" s="38"/>
      <c r="F157" s="194" t="s">
        <v>198</v>
      </c>
      <c r="G157" s="38"/>
      <c r="H157" s="38"/>
      <c r="I157" s="195"/>
      <c r="J157" s="38"/>
      <c r="K157" s="38"/>
      <c r="L157" s="39"/>
      <c r="M157" s="196"/>
      <c r="N157" s="197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157</v>
      </c>
      <c r="AU157" s="19" t="s">
        <v>87</v>
      </c>
    </row>
    <row r="158" s="2" customFormat="1" ht="24.15" customHeight="1">
      <c r="A158" s="38"/>
      <c r="B158" s="179"/>
      <c r="C158" s="180" t="s">
        <v>8</v>
      </c>
      <c r="D158" s="180" t="s">
        <v>150</v>
      </c>
      <c r="E158" s="181" t="s">
        <v>200</v>
      </c>
      <c r="F158" s="182" t="s">
        <v>201</v>
      </c>
      <c r="G158" s="183" t="s">
        <v>183</v>
      </c>
      <c r="H158" s="184">
        <v>533</v>
      </c>
      <c r="I158" s="185"/>
      <c r="J158" s="186">
        <f>ROUND(I158*H158,2)</f>
        <v>0</v>
      </c>
      <c r="K158" s="182" t="s">
        <v>154</v>
      </c>
      <c r="L158" s="39"/>
      <c r="M158" s="187" t="s">
        <v>1</v>
      </c>
      <c r="N158" s="188" t="s">
        <v>43</v>
      </c>
      <c r="O158" s="77"/>
      <c r="P158" s="189">
        <f>O158*H158</f>
        <v>0</v>
      </c>
      <c r="Q158" s="189">
        <v>0</v>
      </c>
      <c r="R158" s="189">
        <f>Q158*H158</f>
        <v>0</v>
      </c>
      <c r="S158" s="189">
        <v>0</v>
      </c>
      <c r="T158" s="190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1" t="s">
        <v>155</v>
      </c>
      <c r="AT158" s="191" t="s">
        <v>150</v>
      </c>
      <c r="AU158" s="191" t="s">
        <v>87</v>
      </c>
      <c r="AY158" s="19" t="s">
        <v>148</v>
      </c>
      <c r="BE158" s="192">
        <f>IF(N158="základní",J158,0)</f>
        <v>0</v>
      </c>
      <c r="BF158" s="192">
        <f>IF(N158="snížená",J158,0)</f>
        <v>0</v>
      </c>
      <c r="BG158" s="192">
        <f>IF(N158="zákl. přenesená",J158,0)</f>
        <v>0</v>
      </c>
      <c r="BH158" s="192">
        <f>IF(N158="sníž. přenesená",J158,0)</f>
        <v>0</v>
      </c>
      <c r="BI158" s="192">
        <f>IF(N158="nulová",J158,0)</f>
        <v>0</v>
      </c>
      <c r="BJ158" s="19" t="s">
        <v>85</v>
      </c>
      <c r="BK158" s="192">
        <f>ROUND(I158*H158,2)</f>
        <v>0</v>
      </c>
      <c r="BL158" s="19" t="s">
        <v>155</v>
      </c>
      <c r="BM158" s="191" t="s">
        <v>1913</v>
      </c>
    </row>
    <row r="159" s="2" customFormat="1">
      <c r="A159" s="38"/>
      <c r="B159" s="39"/>
      <c r="C159" s="38"/>
      <c r="D159" s="193" t="s">
        <v>157</v>
      </c>
      <c r="E159" s="38"/>
      <c r="F159" s="194" t="s">
        <v>203</v>
      </c>
      <c r="G159" s="38"/>
      <c r="H159" s="38"/>
      <c r="I159" s="195"/>
      <c r="J159" s="38"/>
      <c r="K159" s="38"/>
      <c r="L159" s="39"/>
      <c r="M159" s="196"/>
      <c r="N159" s="197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157</v>
      </c>
      <c r="AU159" s="19" t="s">
        <v>87</v>
      </c>
    </row>
    <row r="160" s="2" customFormat="1" ht="24.15" customHeight="1">
      <c r="A160" s="38"/>
      <c r="B160" s="179"/>
      <c r="C160" s="180" t="s">
        <v>234</v>
      </c>
      <c r="D160" s="180" t="s">
        <v>150</v>
      </c>
      <c r="E160" s="181" t="s">
        <v>205</v>
      </c>
      <c r="F160" s="182" t="s">
        <v>206</v>
      </c>
      <c r="G160" s="183" t="s">
        <v>153</v>
      </c>
      <c r="H160" s="184">
        <v>101.55</v>
      </c>
      <c r="I160" s="185"/>
      <c r="J160" s="186">
        <f>ROUND(I160*H160,2)</f>
        <v>0</v>
      </c>
      <c r="K160" s="182" t="s">
        <v>154</v>
      </c>
      <c r="L160" s="39"/>
      <c r="M160" s="187" t="s">
        <v>1</v>
      </c>
      <c r="N160" s="188" t="s">
        <v>43</v>
      </c>
      <c r="O160" s="77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1" t="s">
        <v>155</v>
      </c>
      <c r="AT160" s="191" t="s">
        <v>150</v>
      </c>
      <c r="AU160" s="191" t="s">
        <v>87</v>
      </c>
      <c r="AY160" s="19" t="s">
        <v>148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85</v>
      </c>
      <c r="BK160" s="192">
        <f>ROUND(I160*H160,2)</f>
        <v>0</v>
      </c>
      <c r="BL160" s="19" t="s">
        <v>155</v>
      </c>
      <c r="BM160" s="191" t="s">
        <v>1914</v>
      </c>
    </row>
    <row r="161" s="2" customFormat="1">
      <c r="A161" s="38"/>
      <c r="B161" s="39"/>
      <c r="C161" s="38"/>
      <c r="D161" s="193" t="s">
        <v>157</v>
      </c>
      <c r="E161" s="38"/>
      <c r="F161" s="194" t="s">
        <v>208</v>
      </c>
      <c r="G161" s="38"/>
      <c r="H161" s="38"/>
      <c r="I161" s="195"/>
      <c r="J161" s="38"/>
      <c r="K161" s="38"/>
      <c r="L161" s="39"/>
      <c r="M161" s="196"/>
      <c r="N161" s="197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157</v>
      </c>
      <c r="AU161" s="19" t="s">
        <v>87</v>
      </c>
    </row>
    <row r="162" s="13" customFormat="1">
      <c r="A162" s="13"/>
      <c r="B162" s="198"/>
      <c r="C162" s="13"/>
      <c r="D162" s="199" t="s">
        <v>159</v>
      </c>
      <c r="E162" s="200" t="s">
        <v>1</v>
      </c>
      <c r="F162" s="201" t="s">
        <v>1915</v>
      </c>
      <c r="G162" s="13"/>
      <c r="H162" s="202">
        <v>68.549999999999997</v>
      </c>
      <c r="I162" s="203"/>
      <c r="J162" s="13"/>
      <c r="K162" s="13"/>
      <c r="L162" s="198"/>
      <c r="M162" s="204"/>
      <c r="N162" s="205"/>
      <c r="O162" s="205"/>
      <c r="P162" s="205"/>
      <c r="Q162" s="205"/>
      <c r="R162" s="205"/>
      <c r="S162" s="205"/>
      <c r="T162" s="20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00" t="s">
        <v>159</v>
      </c>
      <c r="AU162" s="200" t="s">
        <v>87</v>
      </c>
      <c r="AV162" s="13" t="s">
        <v>87</v>
      </c>
      <c r="AW162" s="13" t="s">
        <v>33</v>
      </c>
      <c r="AX162" s="13" t="s">
        <v>78</v>
      </c>
      <c r="AY162" s="200" t="s">
        <v>148</v>
      </c>
    </row>
    <row r="163" s="13" customFormat="1">
      <c r="A163" s="13"/>
      <c r="B163" s="198"/>
      <c r="C163" s="13"/>
      <c r="D163" s="199" t="s">
        <v>159</v>
      </c>
      <c r="E163" s="200" t="s">
        <v>1</v>
      </c>
      <c r="F163" s="201" t="s">
        <v>1916</v>
      </c>
      <c r="G163" s="13"/>
      <c r="H163" s="202">
        <v>33</v>
      </c>
      <c r="I163" s="203"/>
      <c r="J163" s="13"/>
      <c r="K163" s="13"/>
      <c r="L163" s="198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159</v>
      </c>
      <c r="AU163" s="200" t="s">
        <v>87</v>
      </c>
      <c r="AV163" s="13" t="s">
        <v>87</v>
      </c>
      <c r="AW163" s="13" t="s">
        <v>33</v>
      </c>
      <c r="AX163" s="13" t="s">
        <v>78</v>
      </c>
      <c r="AY163" s="200" t="s">
        <v>148</v>
      </c>
    </row>
    <row r="164" s="14" customFormat="1">
      <c r="A164" s="14"/>
      <c r="B164" s="207"/>
      <c r="C164" s="14"/>
      <c r="D164" s="199" t="s">
        <v>159</v>
      </c>
      <c r="E164" s="208" t="s">
        <v>1</v>
      </c>
      <c r="F164" s="209" t="s">
        <v>164</v>
      </c>
      <c r="G164" s="14"/>
      <c r="H164" s="210">
        <v>101.55</v>
      </c>
      <c r="I164" s="211"/>
      <c r="J164" s="14"/>
      <c r="K164" s="14"/>
      <c r="L164" s="207"/>
      <c r="M164" s="212"/>
      <c r="N164" s="213"/>
      <c r="O164" s="213"/>
      <c r="P164" s="213"/>
      <c r="Q164" s="213"/>
      <c r="R164" s="213"/>
      <c r="S164" s="213"/>
      <c r="T164" s="2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08" t="s">
        <v>159</v>
      </c>
      <c r="AU164" s="208" t="s">
        <v>87</v>
      </c>
      <c r="AV164" s="14" t="s">
        <v>155</v>
      </c>
      <c r="AW164" s="14" t="s">
        <v>33</v>
      </c>
      <c r="AX164" s="14" t="s">
        <v>85</v>
      </c>
      <c r="AY164" s="208" t="s">
        <v>148</v>
      </c>
    </row>
    <row r="165" s="2" customFormat="1" ht="33" customHeight="1">
      <c r="A165" s="38"/>
      <c r="B165" s="179"/>
      <c r="C165" s="180" t="s">
        <v>241</v>
      </c>
      <c r="D165" s="180" t="s">
        <v>150</v>
      </c>
      <c r="E165" s="181" t="s">
        <v>876</v>
      </c>
      <c r="F165" s="182" t="s">
        <v>877</v>
      </c>
      <c r="G165" s="183" t="s">
        <v>215</v>
      </c>
      <c r="H165" s="184">
        <v>425.548</v>
      </c>
      <c r="I165" s="185"/>
      <c r="J165" s="186">
        <f>ROUND(I165*H165,2)</f>
        <v>0</v>
      </c>
      <c r="K165" s="182" t="s">
        <v>154</v>
      </c>
      <c r="L165" s="39"/>
      <c r="M165" s="187" t="s">
        <v>1</v>
      </c>
      <c r="N165" s="188" t="s">
        <v>43</v>
      </c>
      <c r="O165" s="77"/>
      <c r="P165" s="189">
        <f>O165*H165</f>
        <v>0</v>
      </c>
      <c r="Q165" s="189">
        <v>0</v>
      </c>
      <c r="R165" s="189">
        <f>Q165*H165</f>
        <v>0</v>
      </c>
      <c r="S165" s="189">
        <v>0</v>
      </c>
      <c r="T165" s="19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1" t="s">
        <v>155</v>
      </c>
      <c r="AT165" s="191" t="s">
        <v>150</v>
      </c>
      <c r="AU165" s="191" t="s">
        <v>87</v>
      </c>
      <c r="AY165" s="19" t="s">
        <v>148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85</v>
      </c>
      <c r="BK165" s="192">
        <f>ROUND(I165*H165,2)</f>
        <v>0</v>
      </c>
      <c r="BL165" s="19" t="s">
        <v>155</v>
      </c>
      <c r="BM165" s="191" t="s">
        <v>1917</v>
      </c>
    </row>
    <row r="166" s="2" customFormat="1">
      <c r="A166" s="38"/>
      <c r="B166" s="39"/>
      <c r="C166" s="38"/>
      <c r="D166" s="193" t="s">
        <v>157</v>
      </c>
      <c r="E166" s="38"/>
      <c r="F166" s="194" t="s">
        <v>879</v>
      </c>
      <c r="G166" s="38"/>
      <c r="H166" s="38"/>
      <c r="I166" s="195"/>
      <c r="J166" s="38"/>
      <c r="K166" s="38"/>
      <c r="L166" s="39"/>
      <c r="M166" s="196"/>
      <c r="N166" s="197"/>
      <c r="O166" s="77"/>
      <c r="P166" s="77"/>
      <c r="Q166" s="77"/>
      <c r="R166" s="77"/>
      <c r="S166" s="77"/>
      <c r="T166" s="7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9" t="s">
        <v>157</v>
      </c>
      <c r="AU166" s="19" t="s">
        <v>87</v>
      </c>
    </row>
    <row r="167" s="13" customFormat="1">
      <c r="A167" s="13"/>
      <c r="B167" s="198"/>
      <c r="C167" s="13"/>
      <c r="D167" s="199" t="s">
        <v>159</v>
      </c>
      <c r="E167" s="200" t="s">
        <v>1</v>
      </c>
      <c r="F167" s="201" t="s">
        <v>1918</v>
      </c>
      <c r="G167" s="13"/>
      <c r="H167" s="202">
        <v>377.74799999999999</v>
      </c>
      <c r="I167" s="203"/>
      <c r="J167" s="13"/>
      <c r="K167" s="13"/>
      <c r="L167" s="198"/>
      <c r="M167" s="204"/>
      <c r="N167" s="205"/>
      <c r="O167" s="205"/>
      <c r="P167" s="205"/>
      <c r="Q167" s="205"/>
      <c r="R167" s="205"/>
      <c r="S167" s="205"/>
      <c r="T167" s="20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00" t="s">
        <v>159</v>
      </c>
      <c r="AU167" s="200" t="s">
        <v>87</v>
      </c>
      <c r="AV167" s="13" t="s">
        <v>87</v>
      </c>
      <c r="AW167" s="13" t="s">
        <v>33</v>
      </c>
      <c r="AX167" s="13" t="s">
        <v>78</v>
      </c>
      <c r="AY167" s="200" t="s">
        <v>148</v>
      </c>
    </row>
    <row r="168" s="13" customFormat="1">
      <c r="A168" s="13"/>
      <c r="B168" s="198"/>
      <c r="C168" s="13"/>
      <c r="D168" s="199" t="s">
        <v>159</v>
      </c>
      <c r="E168" s="200" t="s">
        <v>1</v>
      </c>
      <c r="F168" s="201" t="s">
        <v>1919</v>
      </c>
      <c r="G168" s="13"/>
      <c r="H168" s="202">
        <v>47.799999999999997</v>
      </c>
      <c r="I168" s="203"/>
      <c r="J168" s="13"/>
      <c r="K168" s="13"/>
      <c r="L168" s="198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159</v>
      </c>
      <c r="AU168" s="200" t="s">
        <v>87</v>
      </c>
      <c r="AV168" s="13" t="s">
        <v>87</v>
      </c>
      <c r="AW168" s="13" t="s">
        <v>33</v>
      </c>
      <c r="AX168" s="13" t="s">
        <v>78</v>
      </c>
      <c r="AY168" s="200" t="s">
        <v>148</v>
      </c>
    </row>
    <row r="169" s="14" customFormat="1">
      <c r="A169" s="14"/>
      <c r="B169" s="207"/>
      <c r="C169" s="14"/>
      <c r="D169" s="199" t="s">
        <v>159</v>
      </c>
      <c r="E169" s="208" t="s">
        <v>1</v>
      </c>
      <c r="F169" s="209" t="s">
        <v>164</v>
      </c>
      <c r="G169" s="14"/>
      <c r="H169" s="210">
        <v>425.548</v>
      </c>
      <c r="I169" s="211"/>
      <c r="J169" s="14"/>
      <c r="K169" s="14"/>
      <c r="L169" s="207"/>
      <c r="M169" s="212"/>
      <c r="N169" s="213"/>
      <c r="O169" s="213"/>
      <c r="P169" s="213"/>
      <c r="Q169" s="213"/>
      <c r="R169" s="213"/>
      <c r="S169" s="213"/>
      <c r="T169" s="2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08" t="s">
        <v>159</v>
      </c>
      <c r="AU169" s="208" t="s">
        <v>87</v>
      </c>
      <c r="AV169" s="14" t="s">
        <v>155</v>
      </c>
      <c r="AW169" s="14" t="s">
        <v>33</v>
      </c>
      <c r="AX169" s="14" t="s">
        <v>85</v>
      </c>
      <c r="AY169" s="208" t="s">
        <v>148</v>
      </c>
    </row>
    <row r="170" s="2" customFormat="1" ht="21.75" customHeight="1">
      <c r="A170" s="38"/>
      <c r="B170" s="179"/>
      <c r="C170" s="180" t="s">
        <v>247</v>
      </c>
      <c r="D170" s="180" t="s">
        <v>150</v>
      </c>
      <c r="E170" s="181" t="s">
        <v>235</v>
      </c>
      <c r="F170" s="182" t="s">
        <v>236</v>
      </c>
      <c r="G170" s="183" t="s">
        <v>153</v>
      </c>
      <c r="H170" s="184">
        <v>1039.5</v>
      </c>
      <c r="I170" s="185"/>
      <c r="J170" s="186">
        <f>ROUND(I170*H170,2)</f>
        <v>0</v>
      </c>
      <c r="K170" s="182" t="s">
        <v>154</v>
      </c>
      <c r="L170" s="39"/>
      <c r="M170" s="187" t="s">
        <v>1</v>
      </c>
      <c r="N170" s="188" t="s">
        <v>43</v>
      </c>
      <c r="O170" s="77"/>
      <c r="P170" s="189">
        <f>O170*H170</f>
        <v>0</v>
      </c>
      <c r="Q170" s="189">
        <v>0.00084000000000000003</v>
      </c>
      <c r="R170" s="189">
        <f>Q170*H170</f>
        <v>0.87318000000000007</v>
      </c>
      <c r="S170" s="189">
        <v>0</v>
      </c>
      <c r="T170" s="190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1" t="s">
        <v>155</v>
      </c>
      <c r="AT170" s="191" t="s">
        <v>150</v>
      </c>
      <c r="AU170" s="191" t="s">
        <v>87</v>
      </c>
      <c r="AY170" s="19" t="s">
        <v>148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85</v>
      </c>
      <c r="BK170" s="192">
        <f>ROUND(I170*H170,2)</f>
        <v>0</v>
      </c>
      <c r="BL170" s="19" t="s">
        <v>155</v>
      </c>
      <c r="BM170" s="191" t="s">
        <v>1920</v>
      </c>
    </row>
    <row r="171" s="2" customFormat="1">
      <c r="A171" s="38"/>
      <c r="B171" s="39"/>
      <c r="C171" s="38"/>
      <c r="D171" s="193" t="s">
        <v>157</v>
      </c>
      <c r="E171" s="38"/>
      <c r="F171" s="194" t="s">
        <v>238</v>
      </c>
      <c r="G171" s="38"/>
      <c r="H171" s="38"/>
      <c r="I171" s="195"/>
      <c r="J171" s="38"/>
      <c r="K171" s="38"/>
      <c r="L171" s="39"/>
      <c r="M171" s="196"/>
      <c r="N171" s="197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157</v>
      </c>
      <c r="AU171" s="19" t="s">
        <v>87</v>
      </c>
    </row>
    <row r="172" s="13" customFormat="1">
      <c r="A172" s="13"/>
      <c r="B172" s="198"/>
      <c r="C172" s="13"/>
      <c r="D172" s="199" t="s">
        <v>159</v>
      </c>
      <c r="E172" s="200" t="s">
        <v>1</v>
      </c>
      <c r="F172" s="201" t="s">
        <v>1921</v>
      </c>
      <c r="G172" s="13"/>
      <c r="H172" s="202">
        <v>949.60000000000002</v>
      </c>
      <c r="I172" s="203"/>
      <c r="J172" s="13"/>
      <c r="K172" s="13"/>
      <c r="L172" s="198"/>
      <c r="M172" s="204"/>
      <c r="N172" s="205"/>
      <c r="O172" s="205"/>
      <c r="P172" s="205"/>
      <c r="Q172" s="205"/>
      <c r="R172" s="205"/>
      <c r="S172" s="205"/>
      <c r="T172" s="20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00" t="s">
        <v>159</v>
      </c>
      <c r="AU172" s="200" t="s">
        <v>87</v>
      </c>
      <c r="AV172" s="13" t="s">
        <v>87</v>
      </c>
      <c r="AW172" s="13" t="s">
        <v>33</v>
      </c>
      <c r="AX172" s="13" t="s">
        <v>78</v>
      </c>
      <c r="AY172" s="200" t="s">
        <v>148</v>
      </c>
    </row>
    <row r="173" s="13" customFormat="1">
      <c r="A173" s="13"/>
      <c r="B173" s="198"/>
      <c r="C173" s="13"/>
      <c r="D173" s="199" t="s">
        <v>159</v>
      </c>
      <c r="E173" s="200" t="s">
        <v>1</v>
      </c>
      <c r="F173" s="201" t="s">
        <v>1922</v>
      </c>
      <c r="G173" s="13"/>
      <c r="H173" s="202">
        <v>89.900000000000006</v>
      </c>
      <c r="I173" s="203"/>
      <c r="J173" s="13"/>
      <c r="K173" s="13"/>
      <c r="L173" s="198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159</v>
      </c>
      <c r="AU173" s="200" t="s">
        <v>87</v>
      </c>
      <c r="AV173" s="13" t="s">
        <v>87</v>
      </c>
      <c r="AW173" s="13" t="s">
        <v>33</v>
      </c>
      <c r="AX173" s="13" t="s">
        <v>78</v>
      </c>
      <c r="AY173" s="200" t="s">
        <v>148</v>
      </c>
    </row>
    <row r="174" s="14" customFormat="1">
      <c r="A174" s="14"/>
      <c r="B174" s="207"/>
      <c r="C174" s="14"/>
      <c r="D174" s="199" t="s">
        <v>159</v>
      </c>
      <c r="E174" s="208" t="s">
        <v>1</v>
      </c>
      <c r="F174" s="209" t="s">
        <v>164</v>
      </c>
      <c r="G174" s="14"/>
      <c r="H174" s="210">
        <v>1039.5</v>
      </c>
      <c r="I174" s="211"/>
      <c r="J174" s="14"/>
      <c r="K174" s="14"/>
      <c r="L174" s="207"/>
      <c r="M174" s="212"/>
      <c r="N174" s="213"/>
      <c r="O174" s="213"/>
      <c r="P174" s="213"/>
      <c r="Q174" s="213"/>
      <c r="R174" s="213"/>
      <c r="S174" s="213"/>
      <c r="T174" s="2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08" t="s">
        <v>159</v>
      </c>
      <c r="AU174" s="208" t="s">
        <v>87</v>
      </c>
      <c r="AV174" s="14" t="s">
        <v>155</v>
      </c>
      <c r="AW174" s="14" t="s">
        <v>33</v>
      </c>
      <c r="AX174" s="14" t="s">
        <v>85</v>
      </c>
      <c r="AY174" s="208" t="s">
        <v>148</v>
      </c>
    </row>
    <row r="175" s="2" customFormat="1" ht="24.15" customHeight="1">
      <c r="A175" s="38"/>
      <c r="B175" s="179"/>
      <c r="C175" s="180" t="s">
        <v>252</v>
      </c>
      <c r="D175" s="180" t="s">
        <v>150</v>
      </c>
      <c r="E175" s="181" t="s">
        <v>248</v>
      </c>
      <c r="F175" s="182" t="s">
        <v>249</v>
      </c>
      <c r="G175" s="183" t="s">
        <v>153</v>
      </c>
      <c r="H175" s="184">
        <v>1039.5</v>
      </c>
      <c r="I175" s="185"/>
      <c r="J175" s="186">
        <f>ROUND(I175*H175,2)</f>
        <v>0</v>
      </c>
      <c r="K175" s="182" t="s">
        <v>154</v>
      </c>
      <c r="L175" s="39"/>
      <c r="M175" s="187" t="s">
        <v>1</v>
      </c>
      <c r="N175" s="188" t="s">
        <v>43</v>
      </c>
      <c r="O175" s="77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1" t="s">
        <v>155</v>
      </c>
      <c r="AT175" s="191" t="s">
        <v>150</v>
      </c>
      <c r="AU175" s="191" t="s">
        <v>87</v>
      </c>
      <c r="AY175" s="19" t="s">
        <v>148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85</v>
      </c>
      <c r="BK175" s="192">
        <f>ROUND(I175*H175,2)</f>
        <v>0</v>
      </c>
      <c r="BL175" s="19" t="s">
        <v>155</v>
      </c>
      <c r="BM175" s="191" t="s">
        <v>1923</v>
      </c>
    </row>
    <row r="176" s="2" customFormat="1">
      <c r="A176" s="38"/>
      <c r="B176" s="39"/>
      <c r="C176" s="38"/>
      <c r="D176" s="193" t="s">
        <v>157</v>
      </c>
      <c r="E176" s="38"/>
      <c r="F176" s="194" t="s">
        <v>251</v>
      </c>
      <c r="G176" s="38"/>
      <c r="H176" s="38"/>
      <c r="I176" s="195"/>
      <c r="J176" s="38"/>
      <c r="K176" s="38"/>
      <c r="L176" s="39"/>
      <c r="M176" s="196"/>
      <c r="N176" s="197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157</v>
      </c>
      <c r="AU176" s="19" t="s">
        <v>87</v>
      </c>
    </row>
    <row r="177" s="2" customFormat="1" ht="37.8" customHeight="1">
      <c r="A177" s="38"/>
      <c r="B177" s="179"/>
      <c r="C177" s="180" t="s">
        <v>257</v>
      </c>
      <c r="D177" s="180" t="s">
        <v>150</v>
      </c>
      <c r="E177" s="181" t="s">
        <v>258</v>
      </c>
      <c r="F177" s="182" t="s">
        <v>259</v>
      </c>
      <c r="G177" s="183" t="s">
        <v>215</v>
      </c>
      <c r="H177" s="184">
        <v>290.10599999999999</v>
      </c>
      <c r="I177" s="185"/>
      <c r="J177" s="186">
        <f>ROUND(I177*H177,2)</f>
        <v>0</v>
      </c>
      <c r="K177" s="182" t="s">
        <v>154</v>
      </c>
      <c r="L177" s="39"/>
      <c r="M177" s="187" t="s">
        <v>1</v>
      </c>
      <c r="N177" s="188" t="s">
        <v>43</v>
      </c>
      <c r="O177" s="77"/>
      <c r="P177" s="189">
        <f>O177*H177</f>
        <v>0</v>
      </c>
      <c r="Q177" s="189">
        <v>0</v>
      </c>
      <c r="R177" s="189">
        <f>Q177*H177</f>
        <v>0</v>
      </c>
      <c r="S177" s="189">
        <v>0</v>
      </c>
      <c r="T177" s="190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91" t="s">
        <v>155</v>
      </c>
      <c r="AT177" s="191" t="s">
        <v>150</v>
      </c>
      <c r="AU177" s="191" t="s">
        <v>87</v>
      </c>
      <c r="AY177" s="19" t="s">
        <v>148</v>
      </c>
      <c r="BE177" s="192">
        <f>IF(N177="základní",J177,0)</f>
        <v>0</v>
      </c>
      <c r="BF177" s="192">
        <f>IF(N177="snížená",J177,0)</f>
        <v>0</v>
      </c>
      <c r="BG177" s="192">
        <f>IF(N177="zákl. přenesená",J177,0)</f>
        <v>0</v>
      </c>
      <c r="BH177" s="192">
        <f>IF(N177="sníž. přenesená",J177,0)</f>
        <v>0</v>
      </c>
      <c r="BI177" s="192">
        <f>IF(N177="nulová",J177,0)</f>
        <v>0</v>
      </c>
      <c r="BJ177" s="19" t="s">
        <v>85</v>
      </c>
      <c r="BK177" s="192">
        <f>ROUND(I177*H177,2)</f>
        <v>0</v>
      </c>
      <c r="BL177" s="19" t="s">
        <v>155</v>
      </c>
      <c r="BM177" s="191" t="s">
        <v>1924</v>
      </c>
    </row>
    <row r="178" s="2" customFormat="1">
      <c r="A178" s="38"/>
      <c r="B178" s="39"/>
      <c r="C178" s="38"/>
      <c r="D178" s="193" t="s">
        <v>157</v>
      </c>
      <c r="E178" s="38"/>
      <c r="F178" s="194" t="s">
        <v>261</v>
      </c>
      <c r="G178" s="38"/>
      <c r="H178" s="38"/>
      <c r="I178" s="195"/>
      <c r="J178" s="38"/>
      <c r="K178" s="38"/>
      <c r="L178" s="39"/>
      <c r="M178" s="196"/>
      <c r="N178" s="197"/>
      <c r="O178" s="77"/>
      <c r="P178" s="77"/>
      <c r="Q178" s="77"/>
      <c r="R178" s="77"/>
      <c r="S178" s="77"/>
      <c r="T178" s="7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9" t="s">
        <v>157</v>
      </c>
      <c r="AU178" s="19" t="s">
        <v>87</v>
      </c>
    </row>
    <row r="179" s="13" customFormat="1">
      <c r="A179" s="13"/>
      <c r="B179" s="198"/>
      <c r="C179" s="13"/>
      <c r="D179" s="199" t="s">
        <v>159</v>
      </c>
      <c r="E179" s="200" t="s">
        <v>1</v>
      </c>
      <c r="F179" s="201" t="s">
        <v>1925</v>
      </c>
      <c r="G179" s="13"/>
      <c r="H179" s="202">
        <v>104.456</v>
      </c>
      <c r="I179" s="203"/>
      <c r="J179" s="13"/>
      <c r="K179" s="13"/>
      <c r="L179" s="198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159</v>
      </c>
      <c r="AU179" s="200" t="s">
        <v>87</v>
      </c>
      <c r="AV179" s="13" t="s">
        <v>87</v>
      </c>
      <c r="AW179" s="13" t="s">
        <v>33</v>
      </c>
      <c r="AX179" s="13" t="s">
        <v>78</v>
      </c>
      <c r="AY179" s="200" t="s">
        <v>148</v>
      </c>
    </row>
    <row r="180" s="13" customFormat="1">
      <c r="A180" s="13"/>
      <c r="B180" s="198"/>
      <c r="C180" s="13"/>
      <c r="D180" s="199" t="s">
        <v>159</v>
      </c>
      <c r="E180" s="200" t="s">
        <v>1</v>
      </c>
      <c r="F180" s="201" t="s">
        <v>1926</v>
      </c>
      <c r="G180" s="13"/>
      <c r="H180" s="202">
        <v>9.2799999999999994</v>
      </c>
      <c r="I180" s="203"/>
      <c r="J180" s="13"/>
      <c r="K180" s="13"/>
      <c r="L180" s="198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159</v>
      </c>
      <c r="AU180" s="200" t="s">
        <v>87</v>
      </c>
      <c r="AV180" s="13" t="s">
        <v>87</v>
      </c>
      <c r="AW180" s="13" t="s">
        <v>33</v>
      </c>
      <c r="AX180" s="13" t="s">
        <v>78</v>
      </c>
      <c r="AY180" s="200" t="s">
        <v>148</v>
      </c>
    </row>
    <row r="181" s="15" customFormat="1">
      <c r="A181" s="15"/>
      <c r="B181" s="215"/>
      <c r="C181" s="15"/>
      <c r="D181" s="199" t="s">
        <v>159</v>
      </c>
      <c r="E181" s="216" t="s">
        <v>1</v>
      </c>
      <c r="F181" s="217" t="s">
        <v>285</v>
      </c>
      <c r="G181" s="15"/>
      <c r="H181" s="218">
        <v>113.736</v>
      </c>
      <c r="I181" s="219"/>
      <c r="J181" s="15"/>
      <c r="K181" s="15"/>
      <c r="L181" s="215"/>
      <c r="M181" s="220"/>
      <c r="N181" s="221"/>
      <c r="O181" s="221"/>
      <c r="P181" s="221"/>
      <c r="Q181" s="221"/>
      <c r="R181" s="221"/>
      <c r="S181" s="221"/>
      <c r="T181" s="222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16" t="s">
        <v>159</v>
      </c>
      <c r="AU181" s="216" t="s">
        <v>87</v>
      </c>
      <c r="AV181" s="15" t="s">
        <v>169</v>
      </c>
      <c r="AW181" s="15" t="s">
        <v>33</v>
      </c>
      <c r="AX181" s="15" t="s">
        <v>78</v>
      </c>
      <c r="AY181" s="216" t="s">
        <v>148</v>
      </c>
    </row>
    <row r="182" s="13" customFormat="1">
      <c r="A182" s="13"/>
      <c r="B182" s="198"/>
      <c r="C182" s="13"/>
      <c r="D182" s="199" t="s">
        <v>159</v>
      </c>
      <c r="E182" s="200" t="s">
        <v>1</v>
      </c>
      <c r="F182" s="201" t="s">
        <v>1927</v>
      </c>
      <c r="G182" s="13"/>
      <c r="H182" s="202">
        <v>38.411000000000001</v>
      </c>
      <c r="I182" s="203"/>
      <c r="J182" s="13"/>
      <c r="K182" s="13"/>
      <c r="L182" s="198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159</v>
      </c>
      <c r="AU182" s="200" t="s">
        <v>87</v>
      </c>
      <c r="AV182" s="13" t="s">
        <v>87</v>
      </c>
      <c r="AW182" s="13" t="s">
        <v>33</v>
      </c>
      <c r="AX182" s="13" t="s">
        <v>78</v>
      </c>
      <c r="AY182" s="200" t="s">
        <v>148</v>
      </c>
    </row>
    <row r="183" s="13" customFormat="1">
      <c r="A183" s="13"/>
      <c r="B183" s="198"/>
      <c r="C183" s="13"/>
      <c r="D183" s="199" t="s">
        <v>159</v>
      </c>
      <c r="E183" s="200" t="s">
        <v>1</v>
      </c>
      <c r="F183" s="201" t="s">
        <v>1928</v>
      </c>
      <c r="G183" s="13"/>
      <c r="H183" s="202">
        <v>0.92700000000000005</v>
      </c>
      <c r="I183" s="203"/>
      <c r="J183" s="13"/>
      <c r="K183" s="13"/>
      <c r="L183" s="198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159</v>
      </c>
      <c r="AU183" s="200" t="s">
        <v>87</v>
      </c>
      <c r="AV183" s="13" t="s">
        <v>87</v>
      </c>
      <c r="AW183" s="13" t="s">
        <v>33</v>
      </c>
      <c r="AX183" s="13" t="s">
        <v>78</v>
      </c>
      <c r="AY183" s="200" t="s">
        <v>148</v>
      </c>
    </row>
    <row r="184" s="13" customFormat="1">
      <c r="A184" s="13"/>
      <c r="B184" s="198"/>
      <c r="C184" s="13"/>
      <c r="D184" s="199" t="s">
        <v>159</v>
      </c>
      <c r="E184" s="200" t="s">
        <v>1</v>
      </c>
      <c r="F184" s="201" t="s">
        <v>1929</v>
      </c>
      <c r="G184" s="13"/>
      <c r="H184" s="202">
        <v>0.54300000000000004</v>
      </c>
      <c r="I184" s="203"/>
      <c r="J184" s="13"/>
      <c r="K184" s="13"/>
      <c r="L184" s="198"/>
      <c r="M184" s="204"/>
      <c r="N184" s="205"/>
      <c r="O184" s="205"/>
      <c r="P184" s="205"/>
      <c r="Q184" s="205"/>
      <c r="R184" s="205"/>
      <c r="S184" s="205"/>
      <c r="T184" s="20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00" t="s">
        <v>159</v>
      </c>
      <c r="AU184" s="200" t="s">
        <v>87</v>
      </c>
      <c r="AV184" s="13" t="s">
        <v>87</v>
      </c>
      <c r="AW184" s="13" t="s">
        <v>33</v>
      </c>
      <c r="AX184" s="13" t="s">
        <v>78</v>
      </c>
      <c r="AY184" s="200" t="s">
        <v>148</v>
      </c>
    </row>
    <row r="185" s="13" customFormat="1">
      <c r="A185" s="13"/>
      <c r="B185" s="198"/>
      <c r="C185" s="13"/>
      <c r="D185" s="199" t="s">
        <v>159</v>
      </c>
      <c r="E185" s="200" t="s">
        <v>1</v>
      </c>
      <c r="F185" s="201" t="s">
        <v>1930</v>
      </c>
      <c r="G185" s="13"/>
      <c r="H185" s="202">
        <v>0.14199999999999999</v>
      </c>
      <c r="I185" s="203"/>
      <c r="J185" s="13"/>
      <c r="K185" s="13"/>
      <c r="L185" s="198"/>
      <c r="M185" s="204"/>
      <c r="N185" s="205"/>
      <c r="O185" s="205"/>
      <c r="P185" s="205"/>
      <c r="Q185" s="205"/>
      <c r="R185" s="205"/>
      <c r="S185" s="205"/>
      <c r="T185" s="20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00" t="s">
        <v>159</v>
      </c>
      <c r="AU185" s="200" t="s">
        <v>87</v>
      </c>
      <c r="AV185" s="13" t="s">
        <v>87</v>
      </c>
      <c r="AW185" s="13" t="s">
        <v>33</v>
      </c>
      <c r="AX185" s="13" t="s">
        <v>78</v>
      </c>
      <c r="AY185" s="200" t="s">
        <v>148</v>
      </c>
    </row>
    <row r="186" s="13" customFormat="1">
      <c r="A186" s="13"/>
      <c r="B186" s="198"/>
      <c r="C186" s="13"/>
      <c r="D186" s="199" t="s">
        <v>159</v>
      </c>
      <c r="E186" s="200" t="s">
        <v>1</v>
      </c>
      <c r="F186" s="201" t="s">
        <v>1931</v>
      </c>
      <c r="G186" s="13"/>
      <c r="H186" s="202">
        <v>0.90400000000000003</v>
      </c>
      <c r="I186" s="203"/>
      <c r="J186" s="13"/>
      <c r="K186" s="13"/>
      <c r="L186" s="198"/>
      <c r="M186" s="204"/>
      <c r="N186" s="205"/>
      <c r="O186" s="205"/>
      <c r="P186" s="205"/>
      <c r="Q186" s="205"/>
      <c r="R186" s="205"/>
      <c r="S186" s="205"/>
      <c r="T186" s="20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00" t="s">
        <v>159</v>
      </c>
      <c r="AU186" s="200" t="s">
        <v>87</v>
      </c>
      <c r="AV186" s="13" t="s">
        <v>87</v>
      </c>
      <c r="AW186" s="13" t="s">
        <v>33</v>
      </c>
      <c r="AX186" s="13" t="s">
        <v>78</v>
      </c>
      <c r="AY186" s="200" t="s">
        <v>148</v>
      </c>
    </row>
    <row r="187" s="15" customFormat="1">
      <c r="A187" s="15"/>
      <c r="B187" s="215"/>
      <c r="C187" s="15"/>
      <c r="D187" s="199" t="s">
        <v>159</v>
      </c>
      <c r="E187" s="216" t="s">
        <v>1</v>
      </c>
      <c r="F187" s="217" t="s">
        <v>287</v>
      </c>
      <c r="G187" s="15"/>
      <c r="H187" s="218">
        <v>40.927000000000007</v>
      </c>
      <c r="I187" s="219"/>
      <c r="J187" s="15"/>
      <c r="K187" s="15"/>
      <c r="L187" s="215"/>
      <c r="M187" s="220"/>
      <c r="N187" s="221"/>
      <c r="O187" s="221"/>
      <c r="P187" s="221"/>
      <c r="Q187" s="221"/>
      <c r="R187" s="221"/>
      <c r="S187" s="221"/>
      <c r="T187" s="222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16" t="s">
        <v>159</v>
      </c>
      <c r="AU187" s="216" t="s">
        <v>87</v>
      </c>
      <c r="AV187" s="15" t="s">
        <v>169</v>
      </c>
      <c r="AW187" s="15" t="s">
        <v>33</v>
      </c>
      <c r="AX187" s="15" t="s">
        <v>78</v>
      </c>
      <c r="AY187" s="216" t="s">
        <v>148</v>
      </c>
    </row>
    <row r="188" s="13" customFormat="1">
      <c r="A188" s="13"/>
      <c r="B188" s="198"/>
      <c r="C188" s="13"/>
      <c r="D188" s="199" t="s">
        <v>159</v>
      </c>
      <c r="E188" s="200" t="s">
        <v>1</v>
      </c>
      <c r="F188" s="201" t="s">
        <v>1932</v>
      </c>
      <c r="G188" s="13"/>
      <c r="H188" s="202">
        <v>135.44300000000001</v>
      </c>
      <c r="I188" s="203"/>
      <c r="J188" s="13"/>
      <c r="K188" s="13"/>
      <c r="L188" s="198"/>
      <c r="M188" s="204"/>
      <c r="N188" s="205"/>
      <c r="O188" s="205"/>
      <c r="P188" s="205"/>
      <c r="Q188" s="205"/>
      <c r="R188" s="205"/>
      <c r="S188" s="205"/>
      <c r="T188" s="20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00" t="s">
        <v>159</v>
      </c>
      <c r="AU188" s="200" t="s">
        <v>87</v>
      </c>
      <c r="AV188" s="13" t="s">
        <v>87</v>
      </c>
      <c r="AW188" s="13" t="s">
        <v>33</v>
      </c>
      <c r="AX188" s="13" t="s">
        <v>78</v>
      </c>
      <c r="AY188" s="200" t="s">
        <v>148</v>
      </c>
    </row>
    <row r="189" s="14" customFormat="1">
      <c r="A189" s="14"/>
      <c r="B189" s="207"/>
      <c r="C189" s="14"/>
      <c r="D189" s="199" t="s">
        <v>159</v>
      </c>
      <c r="E189" s="208" t="s">
        <v>1</v>
      </c>
      <c r="F189" s="209" t="s">
        <v>164</v>
      </c>
      <c r="G189" s="14"/>
      <c r="H189" s="210">
        <v>290.10599999999999</v>
      </c>
      <c r="I189" s="211"/>
      <c r="J189" s="14"/>
      <c r="K189" s="14"/>
      <c r="L189" s="207"/>
      <c r="M189" s="212"/>
      <c r="N189" s="213"/>
      <c r="O189" s="213"/>
      <c r="P189" s="213"/>
      <c r="Q189" s="213"/>
      <c r="R189" s="213"/>
      <c r="S189" s="213"/>
      <c r="T189" s="2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08" t="s">
        <v>159</v>
      </c>
      <c r="AU189" s="208" t="s">
        <v>87</v>
      </c>
      <c r="AV189" s="14" t="s">
        <v>155</v>
      </c>
      <c r="AW189" s="14" t="s">
        <v>33</v>
      </c>
      <c r="AX189" s="14" t="s">
        <v>85</v>
      </c>
      <c r="AY189" s="208" t="s">
        <v>148</v>
      </c>
    </row>
    <row r="190" s="2" customFormat="1" ht="24.15" customHeight="1">
      <c r="A190" s="38"/>
      <c r="B190" s="179"/>
      <c r="C190" s="180" t="s">
        <v>265</v>
      </c>
      <c r="D190" s="180" t="s">
        <v>150</v>
      </c>
      <c r="E190" s="181" t="s">
        <v>889</v>
      </c>
      <c r="F190" s="182" t="s">
        <v>890</v>
      </c>
      <c r="G190" s="183" t="s">
        <v>215</v>
      </c>
      <c r="H190" s="184">
        <v>290.10599999999999</v>
      </c>
      <c r="I190" s="185"/>
      <c r="J190" s="186">
        <f>ROUND(I190*H190,2)</f>
        <v>0</v>
      </c>
      <c r="K190" s="182" t="s">
        <v>154</v>
      </c>
      <c r="L190" s="39"/>
      <c r="M190" s="187" t="s">
        <v>1</v>
      </c>
      <c r="N190" s="188" t="s">
        <v>43</v>
      </c>
      <c r="O190" s="77"/>
      <c r="P190" s="189">
        <f>O190*H190</f>
        <v>0</v>
      </c>
      <c r="Q190" s="189">
        <v>0</v>
      </c>
      <c r="R190" s="189">
        <f>Q190*H190</f>
        <v>0</v>
      </c>
      <c r="S190" s="189">
        <v>0</v>
      </c>
      <c r="T190" s="190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1" t="s">
        <v>155</v>
      </c>
      <c r="AT190" s="191" t="s">
        <v>150</v>
      </c>
      <c r="AU190" s="191" t="s">
        <v>87</v>
      </c>
      <c r="AY190" s="19" t="s">
        <v>148</v>
      </c>
      <c r="BE190" s="192">
        <f>IF(N190="základní",J190,0)</f>
        <v>0</v>
      </c>
      <c r="BF190" s="192">
        <f>IF(N190="snížená",J190,0)</f>
        <v>0</v>
      </c>
      <c r="BG190" s="192">
        <f>IF(N190="zákl. přenesená",J190,0)</f>
        <v>0</v>
      </c>
      <c r="BH190" s="192">
        <f>IF(N190="sníž. přenesená",J190,0)</f>
        <v>0</v>
      </c>
      <c r="BI190" s="192">
        <f>IF(N190="nulová",J190,0)</f>
        <v>0</v>
      </c>
      <c r="BJ190" s="19" t="s">
        <v>85</v>
      </c>
      <c r="BK190" s="192">
        <f>ROUND(I190*H190,2)</f>
        <v>0</v>
      </c>
      <c r="BL190" s="19" t="s">
        <v>155</v>
      </c>
      <c r="BM190" s="191" t="s">
        <v>1933</v>
      </c>
    </row>
    <row r="191" s="2" customFormat="1">
      <c r="A191" s="38"/>
      <c r="B191" s="39"/>
      <c r="C191" s="38"/>
      <c r="D191" s="193" t="s">
        <v>157</v>
      </c>
      <c r="E191" s="38"/>
      <c r="F191" s="194" t="s">
        <v>892</v>
      </c>
      <c r="G191" s="38"/>
      <c r="H191" s="38"/>
      <c r="I191" s="195"/>
      <c r="J191" s="38"/>
      <c r="K191" s="38"/>
      <c r="L191" s="39"/>
      <c r="M191" s="196"/>
      <c r="N191" s="197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157</v>
      </c>
      <c r="AU191" s="19" t="s">
        <v>87</v>
      </c>
    </row>
    <row r="192" s="2" customFormat="1" ht="33" customHeight="1">
      <c r="A192" s="38"/>
      <c r="B192" s="179"/>
      <c r="C192" s="180" t="s">
        <v>270</v>
      </c>
      <c r="D192" s="180" t="s">
        <v>150</v>
      </c>
      <c r="E192" s="181" t="s">
        <v>271</v>
      </c>
      <c r="F192" s="182" t="s">
        <v>272</v>
      </c>
      <c r="G192" s="183" t="s">
        <v>273</v>
      </c>
      <c r="H192" s="184">
        <v>522.19100000000003</v>
      </c>
      <c r="I192" s="185"/>
      <c r="J192" s="186">
        <f>ROUND(I192*H192,2)</f>
        <v>0</v>
      </c>
      <c r="K192" s="182" t="s">
        <v>154</v>
      </c>
      <c r="L192" s="39"/>
      <c r="M192" s="187" t="s">
        <v>1</v>
      </c>
      <c r="N192" s="188" t="s">
        <v>43</v>
      </c>
      <c r="O192" s="77"/>
      <c r="P192" s="189">
        <f>O192*H192</f>
        <v>0</v>
      </c>
      <c r="Q192" s="189">
        <v>0</v>
      </c>
      <c r="R192" s="189">
        <f>Q192*H192</f>
        <v>0</v>
      </c>
      <c r="S192" s="189">
        <v>0</v>
      </c>
      <c r="T192" s="190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1" t="s">
        <v>155</v>
      </c>
      <c r="AT192" s="191" t="s">
        <v>150</v>
      </c>
      <c r="AU192" s="191" t="s">
        <v>87</v>
      </c>
      <c r="AY192" s="19" t="s">
        <v>148</v>
      </c>
      <c r="BE192" s="192">
        <f>IF(N192="základní",J192,0)</f>
        <v>0</v>
      </c>
      <c r="BF192" s="192">
        <f>IF(N192="snížená",J192,0)</f>
        <v>0</v>
      </c>
      <c r="BG192" s="192">
        <f>IF(N192="zákl. přenesená",J192,0)</f>
        <v>0</v>
      </c>
      <c r="BH192" s="192">
        <f>IF(N192="sníž. přenesená",J192,0)</f>
        <v>0</v>
      </c>
      <c r="BI192" s="192">
        <f>IF(N192="nulová",J192,0)</f>
        <v>0</v>
      </c>
      <c r="BJ192" s="19" t="s">
        <v>85</v>
      </c>
      <c r="BK192" s="192">
        <f>ROUND(I192*H192,2)</f>
        <v>0</v>
      </c>
      <c r="BL192" s="19" t="s">
        <v>155</v>
      </c>
      <c r="BM192" s="191" t="s">
        <v>1934</v>
      </c>
    </row>
    <row r="193" s="2" customFormat="1">
      <c r="A193" s="38"/>
      <c r="B193" s="39"/>
      <c r="C193" s="38"/>
      <c r="D193" s="193" t="s">
        <v>157</v>
      </c>
      <c r="E193" s="38"/>
      <c r="F193" s="194" t="s">
        <v>275</v>
      </c>
      <c r="G193" s="38"/>
      <c r="H193" s="38"/>
      <c r="I193" s="195"/>
      <c r="J193" s="38"/>
      <c r="K193" s="38"/>
      <c r="L193" s="39"/>
      <c r="M193" s="196"/>
      <c r="N193" s="197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157</v>
      </c>
      <c r="AU193" s="19" t="s">
        <v>87</v>
      </c>
    </row>
    <row r="194" s="13" customFormat="1">
      <c r="A194" s="13"/>
      <c r="B194" s="198"/>
      <c r="C194" s="13"/>
      <c r="D194" s="199" t="s">
        <v>159</v>
      </c>
      <c r="E194" s="13"/>
      <c r="F194" s="201" t="s">
        <v>1935</v>
      </c>
      <c r="G194" s="13"/>
      <c r="H194" s="202">
        <v>522.19100000000003</v>
      </c>
      <c r="I194" s="203"/>
      <c r="J194" s="13"/>
      <c r="K194" s="13"/>
      <c r="L194" s="198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159</v>
      </c>
      <c r="AU194" s="200" t="s">
        <v>87</v>
      </c>
      <c r="AV194" s="13" t="s">
        <v>87</v>
      </c>
      <c r="AW194" s="13" t="s">
        <v>3</v>
      </c>
      <c r="AX194" s="13" t="s">
        <v>85</v>
      </c>
      <c r="AY194" s="200" t="s">
        <v>148</v>
      </c>
    </row>
    <row r="195" s="2" customFormat="1" ht="24.15" customHeight="1">
      <c r="A195" s="38"/>
      <c r="B195" s="179"/>
      <c r="C195" s="180" t="s">
        <v>277</v>
      </c>
      <c r="D195" s="180" t="s">
        <v>150</v>
      </c>
      <c r="E195" s="181" t="s">
        <v>278</v>
      </c>
      <c r="F195" s="182" t="s">
        <v>279</v>
      </c>
      <c r="G195" s="183" t="s">
        <v>215</v>
      </c>
      <c r="H195" s="184">
        <v>270.88499999999999</v>
      </c>
      <c r="I195" s="185"/>
      <c r="J195" s="186">
        <f>ROUND(I195*H195,2)</f>
        <v>0</v>
      </c>
      <c r="K195" s="182" t="s">
        <v>154</v>
      </c>
      <c r="L195" s="39"/>
      <c r="M195" s="187" t="s">
        <v>1</v>
      </c>
      <c r="N195" s="188" t="s">
        <v>43</v>
      </c>
      <c r="O195" s="77"/>
      <c r="P195" s="189">
        <f>O195*H195</f>
        <v>0</v>
      </c>
      <c r="Q195" s="189">
        <v>0</v>
      </c>
      <c r="R195" s="189">
        <f>Q195*H195</f>
        <v>0</v>
      </c>
      <c r="S195" s="189">
        <v>0</v>
      </c>
      <c r="T195" s="190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91" t="s">
        <v>155</v>
      </c>
      <c r="AT195" s="191" t="s">
        <v>150</v>
      </c>
      <c r="AU195" s="191" t="s">
        <v>87</v>
      </c>
      <c r="AY195" s="19" t="s">
        <v>148</v>
      </c>
      <c r="BE195" s="192">
        <f>IF(N195="základní",J195,0)</f>
        <v>0</v>
      </c>
      <c r="BF195" s="192">
        <f>IF(N195="snížená",J195,0)</f>
        <v>0</v>
      </c>
      <c r="BG195" s="192">
        <f>IF(N195="zákl. přenesená",J195,0)</f>
        <v>0</v>
      </c>
      <c r="BH195" s="192">
        <f>IF(N195="sníž. přenesená",J195,0)</f>
        <v>0</v>
      </c>
      <c r="BI195" s="192">
        <f>IF(N195="nulová",J195,0)</f>
        <v>0</v>
      </c>
      <c r="BJ195" s="19" t="s">
        <v>85</v>
      </c>
      <c r="BK195" s="192">
        <f>ROUND(I195*H195,2)</f>
        <v>0</v>
      </c>
      <c r="BL195" s="19" t="s">
        <v>155</v>
      </c>
      <c r="BM195" s="191" t="s">
        <v>1936</v>
      </c>
    </row>
    <row r="196" s="2" customFormat="1">
      <c r="A196" s="38"/>
      <c r="B196" s="39"/>
      <c r="C196" s="38"/>
      <c r="D196" s="193" t="s">
        <v>157</v>
      </c>
      <c r="E196" s="38"/>
      <c r="F196" s="194" t="s">
        <v>281</v>
      </c>
      <c r="G196" s="38"/>
      <c r="H196" s="38"/>
      <c r="I196" s="195"/>
      <c r="J196" s="38"/>
      <c r="K196" s="38"/>
      <c r="L196" s="39"/>
      <c r="M196" s="196"/>
      <c r="N196" s="197"/>
      <c r="O196" s="77"/>
      <c r="P196" s="77"/>
      <c r="Q196" s="77"/>
      <c r="R196" s="77"/>
      <c r="S196" s="77"/>
      <c r="T196" s="7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9" t="s">
        <v>157</v>
      </c>
      <c r="AU196" s="19" t="s">
        <v>87</v>
      </c>
    </row>
    <row r="197" s="13" customFormat="1">
      <c r="A197" s="13"/>
      <c r="B197" s="198"/>
      <c r="C197" s="13"/>
      <c r="D197" s="199" t="s">
        <v>159</v>
      </c>
      <c r="E197" s="200" t="s">
        <v>1</v>
      </c>
      <c r="F197" s="201" t="s">
        <v>1918</v>
      </c>
      <c r="G197" s="13"/>
      <c r="H197" s="202">
        <v>377.74799999999999</v>
      </c>
      <c r="I197" s="203"/>
      <c r="J197" s="13"/>
      <c r="K197" s="13"/>
      <c r="L197" s="198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159</v>
      </c>
      <c r="AU197" s="200" t="s">
        <v>87</v>
      </c>
      <c r="AV197" s="13" t="s">
        <v>87</v>
      </c>
      <c r="AW197" s="13" t="s">
        <v>33</v>
      </c>
      <c r="AX197" s="13" t="s">
        <v>78</v>
      </c>
      <c r="AY197" s="200" t="s">
        <v>148</v>
      </c>
    </row>
    <row r="198" s="13" customFormat="1">
      <c r="A198" s="13"/>
      <c r="B198" s="198"/>
      <c r="C198" s="13"/>
      <c r="D198" s="199" t="s">
        <v>159</v>
      </c>
      <c r="E198" s="200" t="s">
        <v>1</v>
      </c>
      <c r="F198" s="201" t="s">
        <v>1919</v>
      </c>
      <c r="G198" s="13"/>
      <c r="H198" s="202">
        <v>47.799999999999997</v>
      </c>
      <c r="I198" s="203"/>
      <c r="J198" s="13"/>
      <c r="K198" s="13"/>
      <c r="L198" s="198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159</v>
      </c>
      <c r="AU198" s="200" t="s">
        <v>87</v>
      </c>
      <c r="AV198" s="13" t="s">
        <v>87</v>
      </c>
      <c r="AW198" s="13" t="s">
        <v>33</v>
      </c>
      <c r="AX198" s="13" t="s">
        <v>78</v>
      </c>
      <c r="AY198" s="200" t="s">
        <v>148</v>
      </c>
    </row>
    <row r="199" s="15" customFormat="1">
      <c r="A199" s="15"/>
      <c r="B199" s="215"/>
      <c r="C199" s="15"/>
      <c r="D199" s="199" t="s">
        <v>159</v>
      </c>
      <c r="E199" s="216" t="s">
        <v>1</v>
      </c>
      <c r="F199" s="217" t="s">
        <v>282</v>
      </c>
      <c r="G199" s="15"/>
      <c r="H199" s="218">
        <v>425.548</v>
      </c>
      <c r="I199" s="219"/>
      <c r="J199" s="15"/>
      <c r="K199" s="15"/>
      <c r="L199" s="215"/>
      <c r="M199" s="220"/>
      <c r="N199" s="221"/>
      <c r="O199" s="221"/>
      <c r="P199" s="221"/>
      <c r="Q199" s="221"/>
      <c r="R199" s="221"/>
      <c r="S199" s="221"/>
      <c r="T199" s="222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16" t="s">
        <v>159</v>
      </c>
      <c r="AU199" s="216" t="s">
        <v>87</v>
      </c>
      <c r="AV199" s="15" t="s">
        <v>169</v>
      </c>
      <c r="AW199" s="15" t="s">
        <v>33</v>
      </c>
      <c r="AX199" s="15" t="s">
        <v>78</v>
      </c>
      <c r="AY199" s="216" t="s">
        <v>148</v>
      </c>
    </row>
    <row r="200" s="13" customFormat="1">
      <c r="A200" s="13"/>
      <c r="B200" s="198"/>
      <c r="C200" s="13"/>
      <c r="D200" s="199" t="s">
        <v>159</v>
      </c>
      <c r="E200" s="200" t="s">
        <v>1</v>
      </c>
      <c r="F200" s="201" t="s">
        <v>1937</v>
      </c>
      <c r="G200" s="13"/>
      <c r="H200" s="202">
        <v>-104.456</v>
      </c>
      <c r="I200" s="203"/>
      <c r="J200" s="13"/>
      <c r="K200" s="13"/>
      <c r="L200" s="198"/>
      <c r="M200" s="204"/>
      <c r="N200" s="205"/>
      <c r="O200" s="205"/>
      <c r="P200" s="205"/>
      <c r="Q200" s="205"/>
      <c r="R200" s="205"/>
      <c r="S200" s="205"/>
      <c r="T200" s="20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00" t="s">
        <v>159</v>
      </c>
      <c r="AU200" s="200" t="s">
        <v>87</v>
      </c>
      <c r="AV200" s="13" t="s">
        <v>87</v>
      </c>
      <c r="AW200" s="13" t="s">
        <v>33</v>
      </c>
      <c r="AX200" s="13" t="s">
        <v>78</v>
      </c>
      <c r="AY200" s="200" t="s">
        <v>148</v>
      </c>
    </row>
    <row r="201" s="13" customFormat="1">
      <c r="A201" s="13"/>
      <c r="B201" s="198"/>
      <c r="C201" s="13"/>
      <c r="D201" s="199" t="s">
        <v>159</v>
      </c>
      <c r="E201" s="200" t="s">
        <v>1</v>
      </c>
      <c r="F201" s="201" t="s">
        <v>1938</v>
      </c>
      <c r="G201" s="13"/>
      <c r="H201" s="202">
        <v>-9.2799999999999994</v>
      </c>
      <c r="I201" s="203"/>
      <c r="J201" s="13"/>
      <c r="K201" s="13"/>
      <c r="L201" s="198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159</v>
      </c>
      <c r="AU201" s="200" t="s">
        <v>87</v>
      </c>
      <c r="AV201" s="13" t="s">
        <v>87</v>
      </c>
      <c r="AW201" s="13" t="s">
        <v>33</v>
      </c>
      <c r="AX201" s="13" t="s">
        <v>78</v>
      </c>
      <c r="AY201" s="200" t="s">
        <v>148</v>
      </c>
    </row>
    <row r="202" s="15" customFormat="1">
      <c r="A202" s="15"/>
      <c r="B202" s="215"/>
      <c r="C202" s="15"/>
      <c r="D202" s="199" t="s">
        <v>159</v>
      </c>
      <c r="E202" s="216" t="s">
        <v>1</v>
      </c>
      <c r="F202" s="217" t="s">
        <v>285</v>
      </c>
      <c r="G202" s="15"/>
      <c r="H202" s="218">
        <v>-113.736</v>
      </c>
      <c r="I202" s="219"/>
      <c r="J202" s="15"/>
      <c r="K202" s="15"/>
      <c r="L202" s="215"/>
      <c r="M202" s="220"/>
      <c r="N202" s="221"/>
      <c r="O202" s="221"/>
      <c r="P202" s="221"/>
      <c r="Q202" s="221"/>
      <c r="R202" s="221"/>
      <c r="S202" s="221"/>
      <c r="T202" s="222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16" t="s">
        <v>159</v>
      </c>
      <c r="AU202" s="216" t="s">
        <v>87</v>
      </c>
      <c r="AV202" s="15" t="s">
        <v>169</v>
      </c>
      <c r="AW202" s="15" t="s">
        <v>33</v>
      </c>
      <c r="AX202" s="15" t="s">
        <v>78</v>
      </c>
      <c r="AY202" s="216" t="s">
        <v>148</v>
      </c>
    </row>
    <row r="203" s="13" customFormat="1">
      <c r="A203" s="13"/>
      <c r="B203" s="198"/>
      <c r="C203" s="13"/>
      <c r="D203" s="199" t="s">
        <v>159</v>
      </c>
      <c r="E203" s="200" t="s">
        <v>1</v>
      </c>
      <c r="F203" s="201" t="s">
        <v>1939</v>
      </c>
      <c r="G203" s="13"/>
      <c r="H203" s="202">
        <v>-38.411000000000001</v>
      </c>
      <c r="I203" s="203"/>
      <c r="J203" s="13"/>
      <c r="K203" s="13"/>
      <c r="L203" s="198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159</v>
      </c>
      <c r="AU203" s="200" t="s">
        <v>87</v>
      </c>
      <c r="AV203" s="13" t="s">
        <v>87</v>
      </c>
      <c r="AW203" s="13" t="s">
        <v>33</v>
      </c>
      <c r="AX203" s="13" t="s">
        <v>78</v>
      </c>
      <c r="AY203" s="200" t="s">
        <v>148</v>
      </c>
    </row>
    <row r="204" s="13" customFormat="1">
      <c r="A204" s="13"/>
      <c r="B204" s="198"/>
      <c r="C204" s="13"/>
      <c r="D204" s="199" t="s">
        <v>159</v>
      </c>
      <c r="E204" s="200" t="s">
        <v>1</v>
      </c>
      <c r="F204" s="201" t="s">
        <v>1940</v>
      </c>
      <c r="G204" s="13"/>
      <c r="H204" s="202">
        <v>-0.92700000000000005</v>
      </c>
      <c r="I204" s="203"/>
      <c r="J204" s="13"/>
      <c r="K204" s="13"/>
      <c r="L204" s="198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159</v>
      </c>
      <c r="AU204" s="200" t="s">
        <v>87</v>
      </c>
      <c r="AV204" s="13" t="s">
        <v>87</v>
      </c>
      <c r="AW204" s="13" t="s">
        <v>33</v>
      </c>
      <c r="AX204" s="13" t="s">
        <v>78</v>
      </c>
      <c r="AY204" s="200" t="s">
        <v>148</v>
      </c>
    </row>
    <row r="205" s="13" customFormat="1">
      <c r="A205" s="13"/>
      <c r="B205" s="198"/>
      <c r="C205" s="13"/>
      <c r="D205" s="199" t="s">
        <v>159</v>
      </c>
      <c r="E205" s="200" t="s">
        <v>1</v>
      </c>
      <c r="F205" s="201" t="s">
        <v>1941</v>
      </c>
      <c r="G205" s="13"/>
      <c r="H205" s="202">
        <v>-0.54300000000000004</v>
      </c>
      <c r="I205" s="203"/>
      <c r="J205" s="13"/>
      <c r="K205" s="13"/>
      <c r="L205" s="198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159</v>
      </c>
      <c r="AU205" s="200" t="s">
        <v>87</v>
      </c>
      <c r="AV205" s="13" t="s">
        <v>87</v>
      </c>
      <c r="AW205" s="13" t="s">
        <v>33</v>
      </c>
      <c r="AX205" s="13" t="s">
        <v>78</v>
      </c>
      <c r="AY205" s="200" t="s">
        <v>148</v>
      </c>
    </row>
    <row r="206" s="13" customFormat="1">
      <c r="A206" s="13"/>
      <c r="B206" s="198"/>
      <c r="C206" s="13"/>
      <c r="D206" s="199" t="s">
        <v>159</v>
      </c>
      <c r="E206" s="200" t="s">
        <v>1</v>
      </c>
      <c r="F206" s="201" t="s">
        <v>1942</v>
      </c>
      <c r="G206" s="13"/>
      <c r="H206" s="202">
        <v>-0.14199999999999999</v>
      </c>
      <c r="I206" s="203"/>
      <c r="J206" s="13"/>
      <c r="K206" s="13"/>
      <c r="L206" s="198"/>
      <c r="M206" s="204"/>
      <c r="N206" s="205"/>
      <c r="O206" s="205"/>
      <c r="P206" s="205"/>
      <c r="Q206" s="205"/>
      <c r="R206" s="205"/>
      <c r="S206" s="205"/>
      <c r="T206" s="20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00" t="s">
        <v>159</v>
      </c>
      <c r="AU206" s="200" t="s">
        <v>87</v>
      </c>
      <c r="AV206" s="13" t="s">
        <v>87</v>
      </c>
      <c r="AW206" s="13" t="s">
        <v>33</v>
      </c>
      <c r="AX206" s="13" t="s">
        <v>78</v>
      </c>
      <c r="AY206" s="200" t="s">
        <v>148</v>
      </c>
    </row>
    <row r="207" s="13" customFormat="1">
      <c r="A207" s="13"/>
      <c r="B207" s="198"/>
      <c r="C207" s="13"/>
      <c r="D207" s="199" t="s">
        <v>159</v>
      </c>
      <c r="E207" s="200" t="s">
        <v>1</v>
      </c>
      <c r="F207" s="201" t="s">
        <v>1943</v>
      </c>
      <c r="G207" s="13"/>
      <c r="H207" s="202">
        <v>-0.90400000000000003</v>
      </c>
      <c r="I207" s="203"/>
      <c r="J207" s="13"/>
      <c r="K207" s="13"/>
      <c r="L207" s="198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159</v>
      </c>
      <c r="AU207" s="200" t="s">
        <v>87</v>
      </c>
      <c r="AV207" s="13" t="s">
        <v>87</v>
      </c>
      <c r="AW207" s="13" t="s">
        <v>33</v>
      </c>
      <c r="AX207" s="13" t="s">
        <v>78</v>
      </c>
      <c r="AY207" s="200" t="s">
        <v>148</v>
      </c>
    </row>
    <row r="208" s="15" customFormat="1">
      <c r="A208" s="15"/>
      <c r="B208" s="215"/>
      <c r="C208" s="15"/>
      <c r="D208" s="199" t="s">
        <v>159</v>
      </c>
      <c r="E208" s="216" t="s">
        <v>1</v>
      </c>
      <c r="F208" s="217" t="s">
        <v>287</v>
      </c>
      <c r="G208" s="15"/>
      <c r="H208" s="218">
        <v>-40.927000000000007</v>
      </c>
      <c r="I208" s="219"/>
      <c r="J208" s="15"/>
      <c r="K208" s="15"/>
      <c r="L208" s="215"/>
      <c r="M208" s="220"/>
      <c r="N208" s="221"/>
      <c r="O208" s="221"/>
      <c r="P208" s="221"/>
      <c r="Q208" s="221"/>
      <c r="R208" s="221"/>
      <c r="S208" s="221"/>
      <c r="T208" s="222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16" t="s">
        <v>159</v>
      </c>
      <c r="AU208" s="216" t="s">
        <v>87</v>
      </c>
      <c r="AV208" s="15" t="s">
        <v>169</v>
      </c>
      <c r="AW208" s="15" t="s">
        <v>33</v>
      </c>
      <c r="AX208" s="15" t="s">
        <v>78</v>
      </c>
      <c r="AY208" s="216" t="s">
        <v>148</v>
      </c>
    </row>
    <row r="209" s="14" customFormat="1">
      <c r="A209" s="14"/>
      <c r="B209" s="207"/>
      <c r="C209" s="14"/>
      <c r="D209" s="199" t="s">
        <v>159</v>
      </c>
      <c r="E209" s="208" t="s">
        <v>1</v>
      </c>
      <c r="F209" s="209" t="s">
        <v>164</v>
      </c>
      <c r="G209" s="14"/>
      <c r="H209" s="210">
        <v>270.88499999999999</v>
      </c>
      <c r="I209" s="211"/>
      <c r="J209" s="14"/>
      <c r="K209" s="14"/>
      <c r="L209" s="207"/>
      <c r="M209" s="212"/>
      <c r="N209" s="213"/>
      <c r="O209" s="213"/>
      <c r="P209" s="213"/>
      <c r="Q209" s="213"/>
      <c r="R209" s="213"/>
      <c r="S209" s="213"/>
      <c r="T209" s="2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08" t="s">
        <v>159</v>
      </c>
      <c r="AU209" s="208" t="s">
        <v>87</v>
      </c>
      <c r="AV209" s="14" t="s">
        <v>155</v>
      </c>
      <c r="AW209" s="14" t="s">
        <v>33</v>
      </c>
      <c r="AX209" s="14" t="s">
        <v>85</v>
      </c>
      <c r="AY209" s="208" t="s">
        <v>148</v>
      </c>
    </row>
    <row r="210" s="2" customFormat="1" ht="16.5" customHeight="1">
      <c r="A210" s="38"/>
      <c r="B210" s="179"/>
      <c r="C210" s="223" t="s">
        <v>7</v>
      </c>
      <c r="D210" s="223" t="s">
        <v>288</v>
      </c>
      <c r="E210" s="224" t="s">
        <v>289</v>
      </c>
      <c r="F210" s="225" t="s">
        <v>290</v>
      </c>
      <c r="G210" s="226" t="s">
        <v>273</v>
      </c>
      <c r="H210" s="227">
        <v>226.19</v>
      </c>
      <c r="I210" s="228"/>
      <c r="J210" s="229">
        <f>ROUND(I210*H210,2)</f>
        <v>0</v>
      </c>
      <c r="K210" s="225" t="s">
        <v>154</v>
      </c>
      <c r="L210" s="230"/>
      <c r="M210" s="231" t="s">
        <v>1</v>
      </c>
      <c r="N210" s="232" t="s">
        <v>43</v>
      </c>
      <c r="O210" s="77"/>
      <c r="P210" s="189">
        <f>O210*H210</f>
        <v>0</v>
      </c>
      <c r="Q210" s="189">
        <v>0</v>
      </c>
      <c r="R210" s="189">
        <f>Q210*H210</f>
        <v>0</v>
      </c>
      <c r="S210" s="189">
        <v>0</v>
      </c>
      <c r="T210" s="190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1" t="s">
        <v>199</v>
      </c>
      <c r="AT210" s="191" t="s">
        <v>288</v>
      </c>
      <c r="AU210" s="191" t="s">
        <v>87</v>
      </c>
      <c r="AY210" s="19" t="s">
        <v>148</v>
      </c>
      <c r="BE210" s="192">
        <f>IF(N210="základní",J210,0)</f>
        <v>0</v>
      </c>
      <c r="BF210" s="192">
        <f>IF(N210="snížená",J210,0)</f>
        <v>0</v>
      </c>
      <c r="BG210" s="192">
        <f>IF(N210="zákl. přenesená",J210,0)</f>
        <v>0</v>
      </c>
      <c r="BH210" s="192">
        <f>IF(N210="sníž. přenesená",J210,0)</f>
        <v>0</v>
      </c>
      <c r="BI210" s="192">
        <f>IF(N210="nulová",J210,0)</f>
        <v>0</v>
      </c>
      <c r="BJ210" s="19" t="s">
        <v>85</v>
      </c>
      <c r="BK210" s="192">
        <f>ROUND(I210*H210,2)</f>
        <v>0</v>
      </c>
      <c r="BL210" s="19" t="s">
        <v>155</v>
      </c>
      <c r="BM210" s="191" t="s">
        <v>1944</v>
      </c>
    </row>
    <row r="211" s="13" customFormat="1">
      <c r="A211" s="13"/>
      <c r="B211" s="198"/>
      <c r="C211" s="13"/>
      <c r="D211" s="199" t="s">
        <v>159</v>
      </c>
      <c r="E211" s="200" t="s">
        <v>1</v>
      </c>
      <c r="F211" s="201" t="s">
        <v>1932</v>
      </c>
      <c r="G211" s="13"/>
      <c r="H211" s="202">
        <v>135.44300000000001</v>
      </c>
      <c r="I211" s="203"/>
      <c r="J211" s="13"/>
      <c r="K211" s="13"/>
      <c r="L211" s="198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159</v>
      </c>
      <c r="AU211" s="200" t="s">
        <v>87</v>
      </c>
      <c r="AV211" s="13" t="s">
        <v>87</v>
      </c>
      <c r="AW211" s="13" t="s">
        <v>33</v>
      </c>
      <c r="AX211" s="13" t="s">
        <v>85</v>
      </c>
      <c r="AY211" s="200" t="s">
        <v>148</v>
      </c>
    </row>
    <row r="212" s="13" customFormat="1">
      <c r="A212" s="13"/>
      <c r="B212" s="198"/>
      <c r="C212" s="13"/>
      <c r="D212" s="199" t="s">
        <v>159</v>
      </c>
      <c r="E212" s="13"/>
      <c r="F212" s="201" t="s">
        <v>1945</v>
      </c>
      <c r="G212" s="13"/>
      <c r="H212" s="202">
        <v>226.19</v>
      </c>
      <c r="I212" s="203"/>
      <c r="J212" s="13"/>
      <c r="K212" s="13"/>
      <c r="L212" s="198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159</v>
      </c>
      <c r="AU212" s="200" t="s">
        <v>87</v>
      </c>
      <c r="AV212" s="13" t="s">
        <v>87</v>
      </c>
      <c r="AW212" s="13" t="s">
        <v>3</v>
      </c>
      <c r="AX212" s="13" t="s">
        <v>85</v>
      </c>
      <c r="AY212" s="200" t="s">
        <v>148</v>
      </c>
    </row>
    <row r="213" s="2" customFormat="1" ht="24.15" customHeight="1">
      <c r="A213" s="38"/>
      <c r="B213" s="179"/>
      <c r="C213" s="180" t="s">
        <v>293</v>
      </c>
      <c r="D213" s="180" t="s">
        <v>150</v>
      </c>
      <c r="E213" s="181" t="s">
        <v>294</v>
      </c>
      <c r="F213" s="182" t="s">
        <v>295</v>
      </c>
      <c r="G213" s="183" t="s">
        <v>215</v>
      </c>
      <c r="H213" s="184">
        <v>88.230999999999995</v>
      </c>
      <c r="I213" s="185"/>
      <c r="J213" s="186">
        <f>ROUND(I213*H213,2)</f>
        <v>0</v>
      </c>
      <c r="K213" s="182" t="s">
        <v>154</v>
      </c>
      <c r="L213" s="39"/>
      <c r="M213" s="187" t="s">
        <v>1</v>
      </c>
      <c r="N213" s="188" t="s">
        <v>43</v>
      </c>
      <c r="O213" s="77"/>
      <c r="P213" s="189">
        <f>O213*H213</f>
        <v>0</v>
      </c>
      <c r="Q213" s="189">
        <v>0</v>
      </c>
      <c r="R213" s="189">
        <f>Q213*H213</f>
        <v>0</v>
      </c>
      <c r="S213" s="189">
        <v>0</v>
      </c>
      <c r="T213" s="190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1" t="s">
        <v>155</v>
      </c>
      <c r="AT213" s="191" t="s">
        <v>150</v>
      </c>
      <c r="AU213" s="191" t="s">
        <v>87</v>
      </c>
      <c r="AY213" s="19" t="s">
        <v>148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85</v>
      </c>
      <c r="BK213" s="192">
        <f>ROUND(I213*H213,2)</f>
        <v>0</v>
      </c>
      <c r="BL213" s="19" t="s">
        <v>155</v>
      </c>
      <c r="BM213" s="191" t="s">
        <v>1946</v>
      </c>
    </row>
    <row r="214" s="2" customFormat="1">
      <c r="A214" s="38"/>
      <c r="B214" s="39"/>
      <c r="C214" s="38"/>
      <c r="D214" s="193" t="s">
        <v>157</v>
      </c>
      <c r="E214" s="38"/>
      <c r="F214" s="194" t="s">
        <v>297</v>
      </c>
      <c r="G214" s="38"/>
      <c r="H214" s="38"/>
      <c r="I214" s="195"/>
      <c r="J214" s="38"/>
      <c r="K214" s="38"/>
      <c r="L214" s="39"/>
      <c r="M214" s="196"/>
      <c r="N214" s="197"/>
      <c r="O214" s="77"/>
      <c r="P214" s="77"/>
      <c r="Q214" s="77"/>
      <c r="R214" s="77"/>
      <c r="S214" s="77"/>
      <c r="T214" s="7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9" t="s">
        <v>157</v>
      </c>
      <c r="AU214" s="19" t="s">
        <v>87</v>
      </c>
    </row>
    <row r="215" s="13" customFormat="1">
      <c r="A215" s="13"/>
      <c r="B215" s="198"/>
      <c r="C215" s="13"/>
      <c r="D215" s="199" t="s">
        <v>159</v>
      </c>
      <c r="E215" s="200" t="s">
        <v>1</v>
      </c>
      <c r="F215" s="201" t="s">
        <v>1947</v>
      </c>
      <c r="G215" s="13"/>
      <c r="H215" s="202">
        <v>81.271000000000001</v>
      </c>
      <c r="I215" s="203"/>
      <c r="J215" s="13"/>
      <c r="K215" s="13"/>
      <c r="L215" s="198"/>
      <c r="M215" s="204"/>
      <c r="N215" s="205"/>
      <c r="O215" s="205"/>
      <c r="P215" s="205"/>
      <c r="Q215" s="205"/>
      <c r="R215" s="205"/>
      <c r="S215" s="205"/>
      <c r="T215" s="206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00" t="s">
        <v>159</v>
      </c>
      <c r="AU215" s="200" t="s">
        <v>87</v>
      </c>
      <c r="AV215" s="13" t="s">
        <v>87</v>
      </c>
      <c r="AW215" s="13" t="s">
        <v>33</v>
      </c>
      <c r="AX215" s="13" t="s">
        <v>78</v>
      </c>
      <c r="AY215" s="200" t="s">
        <v>148</v>
      </c>
    </row>
    <row r="216" s="13" customFormat="1">
      <c r="A216" s="13"/>
      <c r="B216" s="198"/>
      <c r="C216" s="13"/>
      <c r="D216" s="199" t="s">
        <v>159</v>
      </c>
      <c r="E216" s="200" t="s">
        <v>1</v>
      </c>
      <c r="F216" s="201" t="s">
        <v>1948</v>
      </c>
      <c r="G216" s="13"/>
      <c r="H216" s="202">
        <v>6.96</v>
      </c>
      <c r="I216" s="203"/>
      <c r="J216" s="13"/>
      <c r="K216" s="13"/>
      <c r="L216" s="198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159</v>
      </c>
      <c r="AU216" s="200" t="s">
        <v>87</v>
      </c>
      <c r="AV216" s="13" t="s">
        <v>87</v>
      </c>
      <c r="AW216" s="13" t="s">
        <v>33</v>
      </c>
      <c r="AX216" s="13" t="s">
        <v>78</v>
      </c>
      <c r="AY216" s="200" t="s">
        <v>148</v>
      </c>
    </row>
    <row r="217" s="14" customFormat="1">
      <c r="A217" s="14"/>
      <c r="B217" s="207"/>
      <c r="C217" s="14"/>
      <c r="D217" s="199" t="s">
        <v>159</v>
      </c>
      <c r="E217" s="208" t="s">
        <v>1</v>
      </c>
      <c r="F217" s="209" t="s">
        <v>164</v>
      </c>
      <c r="G217" s="14"/>
      <c r="H217" s="210">
        <v>88.230999999999995</v>
      </c>
      <c r="I217" s="211"/>
      <c r="J217" s="14"/>
      <c r="K217" s="14"/>
      <c r="L217" s="207"/>
      <c r="M217" s="212"/>
      <c r="N217" s="213"/>
      <c r="O217" s="213"/>
      <c r="P217" s="213"/>
      <c r="Q217" s="213"/>
      <c r="R217" s="213"/>
      <c r="S217" s="213"/>
      <c r="T217" s="2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08" t="s">
        <v>159</v>
      </c>
      <c r="AU217" s="208" t="s">
        <v>87</v>
      </c>
      <c r="AV217" s="14" t="s">
        <v>155</v>
      </c>
      <c r="AW217" s="14" t="s">
        <v>33</v>
      </c>
      <c r="AX217" s="14" t="s">
        <v>85</v>
      </c>
      <c r="AY217" s="208" t="s">
        <v>148</v>
      </c>
    </row>
    <row r="218" s="2" customFormat="1" ht="16.5" customHeight="1">
      <c r="A218" s="38"/>
      <c r="B218" s="179"/>
      <c r="C218" s="223" t="s">
        <v>300</v>
      </c>
      <c r="D218" s="223" t="s">
        <v>288</v>
      </c>
      <c r="E218" s="224" t="s">
        <v>301</v>
      </c>
      <c r="F218" s="225" t="s">
        <v>302</v>
      </c>
      <c r="G218" s="226" t="s">
        <v>273</v>
      </c>
      <c r="H218" s="227">
        <v>147.346</v>
      </c>
      <c r="I218" s="228"/>
      <c r="J218" s="229">
        <f>ROUND(I218*H218,2)</f>
        <v>0</v>
      </c>
      <c r="K218" s="225" t="s">
        <v>154</v>
      </c>
      <c r="L218" s="230"/>
      <c r="M218" s="231" t="s">
        <v>1</v>
      </c>
      <c r="N218" s="232" t="s">
        <v>43</v>
      </c>
      <c r="O218" s="77"/>
      <c r="P218" s="189">
        <f>O218*H218</f>
        <v>0</v>
      </c>
      <c r="Q218" s="189">
        <v>0</v>
      </c>
      <c r="R218" s="189">
        <f>Q218*H218</f>
        <v>0</v>
      </c>
      <c r="S218" s="189">
        <v>0</v>
      </c>
      <c r="T218" s="190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191" t="s">
        <v>199</v>
      </c>
      <c r="AT218" s="191" t="s">
        <v>288</v>
      </c>
      <c r="AU218" s="191" t="s">
        <v>87</v>
      </c>
      <c r="AY218" s="19" t="s">
        <v>148</v>
      </c>
      <c r="BE218" s="192">
        <f>IF(N218="základní",J218,0)</f>
        <v>0</v>
      </c>
      <c r="BF218" s="192">
        <f>IF(N218="snížená",J218,0)</f>
        <v>0</v>
      </c>
      <c r="BG218" s="192">
        <f>IF(N218="zákl. přenesená",J218,0)</f>
        <v>0</v>
      </c>
      <c r="BH218" s="192">
        <f>IF(N218="sníž. přenesená",J218,0)</f>
        <v>0</v>
      </c>
      <c r="BI218" s="192">
        <f>IF(N218="nulová",J218,0)</f>
        <v>0</v>
      </c>
      <c r="BJ218" s="19" t="s">
        <v>85</v>
      </c>
      <c r="BK218" s="192">
        <f>ROUND(I218*H218,2)</f>
        <v>0</v>
      </c>
      <c r="BL218" s="19" t="s">
        <v>155</v>
      </c>
      <c r="BM218" s="191" t="s">
        <v>1949</v>
      </c>
    </row>
    <row r="219" s="13" customFormat="1">
      <c r="A219" s="13"/>
      <c r="B219" s="198"/>
      <c r="C219" s="13"/>
      <c r="D219" s="199" t="s">
        <v>159</v>
      </c>
      <c r="E219" s="13"/>
      <c r="F219" s="201" t="s">
        <v>1950</v>
      </c>
      <c r="G219" s="13"/>
      <c r="H219" s="202">
        <v>147.346</v>
      </c>
      <c r="I219" s="203"/>
      <c r="J219" s="13"/>
      <c r="K219" s="13"/>
      <c r="L219" s="198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159</v>
      </c>
      <c r="AU219" s="200" t="s">
        <v>87</v>
      </c>
      <c r="AV219" s="13" t="s">
        <v>87</v>
      </c>
      <c r="AW219" s="13" t="s">
        <v>3</v>
      </c>
      <c r="AX219" s="13" t="s">
        <v>85</v>
      </c>
      <c r="AY219" s="200" t="s">
        <v>148</v>
      </c>
    </row>
    <row r="220" s="2" customFormat="1" ht="33" customHeight="1">
      <c r="A220" s="38"/>
      <c r="B220" s="179"/>
      <c r="C220" s="180" t="s">
        <v>305</v>
      </c>
      <c r="D220" s="180" t="s">
        <v>150</v>
      </c>
      <c r="E220" s="181" t="s">
        <v>905</v>
      </c>
      <c r="F220" s="182" t="s">
        <v>906</v>
      </c>
      <c r="G220" s="183" t="s">
        <v>153</v>
      </c>
      <c r="H220" s="184">
        <v>101.55</v>
      </c>
      <c r="I220" s="185"/>
      <c r="J220" s="186">
        <f>ROUND(I220*H220,2)</f>
        <v>0</v>
      </c>
      <c r="K220" s="182" t="s">
        <v>154</v>
      </c>
      <c r="L220" s="39"/>
      <c r="M220" s="187" t="s">
        <v>1</v>
      </c>
      <c r="N220" s="188" t="s">
        <v>43</v>
      </c>
      <c r="O220" s="77"/>
      <c r="P220" s="189">
        <f>O220*H220</f>
        <v>0</v>
      </c>
      <c r="Q220" s="189">
        <v>0</v>
      </c>
      <c r="R220" s="189">
        <f>Q220*H220</f>
        <v>0</v>
      </c>
      <c r="S220" s="189">
        <v>0</v>
      </c>
      <c r="T220" s="1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1" t="s">
        <v>155</v>
      </c>
      <c r="AT220" s="191" t="s">
        <v>150</v>
      </c>
      <c r="AU220" s="191" t="s">
        <v>87</v>
      </c>
      <c r="AY220" s="19" t="s">
        <v>148</v>
      </c>
      <c r="BE220" s="192">
        <f>IF(N220="základní",J220,0)</f>
        <v>0</v>
      </c>
      <c r="BF220" s="192">
        <f>IF(N220="snížená",J220,0)</f>
        <v>0</v>
      </c>
      <c r="BG220" s="192">
        <f>IF(N220="zákl. přenesená",J220,0)</f>
        <v>0</v>
      </c>
      <c r="BH220" s="192">
        <f>IF(N220="sníž. přenesená",J220,0)</f>
        <v>0</v>
      </c>
      <c r="BI220" s="192">
        <f>IF(N220="nulová",J220,0)</f>
        <v>0</v>
      </c>
      <c r="BJ220" s="19" t="s">
        <v>85</v>
      </c>
      <c r="BK220" s="192">
        <f>ROUND(I220*H220,2)</f>
        <v>0</v>
      </c>
      <c r="BL220" s="19" t="s">
        <v>155</v>
      </c>
      <c r="BM220" s="191" t="s">
        <v>1951</v>
      </c>
    </row>
    <row r="221" s="2" customFormat="1">
      <c r="A221" s="38"/>
      <c r="B221" s="39"/>
      <c r="C221" s="38"/>
      <c r="D221" s="193" t="s">
        <v>157</v>
      </c>
      <c r="E221" s="38"/>
      <c r="F221" s="194" t="s">
        <v>908</v>
      </c>
      <c r="G221" s="38"/>
      <c r="H221" s="38"/>
      <c r="I221" s="195"/>
      <c r="J221" s="38"/>
      <c r="K221" s="38"/>
      <c r="L221" s="39"/>
      <c r="M221" s="196"/>
      <c r="N221" s="197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157</v>
      </c>
      <c r="AU221" s="19" t="s">
        <v>87</v>
      </c>
    </row>
    <row r="222" s="2" customFormat="1" ht="24.15" customHeight="1">
      <c r="A222" s="38"/>
      <c r="B222" s="179"/>
      <c r="C222" s="180" t="s">
        <v>310</v>
      </c>
      <c r="D222" s="180" t="s">
        <v>150</v>
      </c>
      <c r="E222" s="181" t="s">
        <v>311</v>
      </c>
      <c r="F222" s="182" t="s">
        <v>312</v>
      </c>
      <c r="G222" s="183" t="s">
        <v>153</v>
      </c>
      <c r="H222" s="184">
        <v>101.55</v>
      </c>
      <c r="I222" s="185"/>
      <c r="J222" s="186">
        <f>ROUND(I222*H222,2)</f>
        <v>0</v>
      </c>
      <c r="K222" s="182" t="s">
        <v>154</v>
      </c>
      <c r="L222" s="39"/>
      <c r="M222" s="187" t="s">
        <v>1</v>
      </c>
      <c r="N222" s="188" t="s">
        <v>43</v>
      </c>
      <c r="O222" s="77"/>
      <c r="P222" s="189">
        <f>O222*H222</f>
        <v>0</v>
      </c>
      <c r="Q222" s="189">
        <v>0</v>
      </c>
      <c r="R222" s="189">
        <f>Q222*H222</f>
        <v>0</v>
      </c>
      <c r="S222" s="189">
        <v>0</v>
      </c>
      <c r="T222" s="190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1" t="s">
        <v>155</v>
      </c>
      <c r="AT222" s="191" t="s">
        <v>150</v>
      </c>
      <c r="AU222" s="191" t="s">
        <v>87</v>
      </c>
      <c r="AY222" s="19" t="s">
        <v>148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85</v>
      </c>
      <c r="BK222" s="192">
        <f>ROUND(I222*H222,2)</f>
        <v>0</v>
      </c>
      <c r="BL222" s="19" t="s">
        <v>155</v>
      </c>
      <c r="BM222" s="191" t="s">
        <v>1952</v>
      </c>
    </row>
    <row r="223" s="2" customFormat="1">
      <c r="A223" s="38"/>
      <c r="B223" s="39"/>
      <c r="C223" s="38"/>
      <c r="D223" s="193" t="s">
        <v>157</v>
      </c>
      <c r="E223" s="38"/>
      <c r="F223" s="194" t="s">
        <v>314</v>
      </c>
      <c r="G223" s="38"/>
      <c r="H223" s="38"/>
      <c r="I223" s="195"/>
      <c r="J223" s="38"/>
      <c r="K223" s="38"/>
      <c r="L223" s="39"/>
      <c r="M223" s="196"/>
      <c r="N223" s="197"/>
      <c r="O223" s="77"/>
      <c r="P223" s="77"/>
      <c r="Q223" s="77"/>
      <c r="R223" s="77"/>
      <c r="S223" s="77"/>
      <c r="T223" s="7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9" t="s">
        <v>157</v>
      </c>
      <c r="AU223" s="19" t="s">
        <v>87</v>
      </c>
    </row>
    <row r="224" s="2" customFormat="1" ht="16.5" customHeight="1">
      <c r="A224" s="38"/>
      <c r="B224" s="179"/>
      <c r="C224" s="223" t="s">
        <v>315</v>
      </c>
      <c r="D224" s="223" t="s">
        <v>288</v>
      </c>
      <c r="E224" s="224" t="s">
        <v>316</v>
      </c>
      <c r="F224" s="225" t="s">
        <v>317</v>
      </c>
      <c r="G224" s="226" t="s">
        <v>318</v>
      </c>
      <c r="H224" s="227">
        <v>2.0310000000000001</v>
      </c>
      <c r="I224" s="228"/>
      <c r="J224" s="229">
        <f>ROUND(I224*H224,2)</f>
        <v>0</v>
      </c>
      <c r="K224" s="225" t="s">
        <v>154</v>
      </c>
      <c r="L224" s="230"/>
      <c r="M224" s="231" t="s">
        <v>1</v>
      </c>
      <c r="N224" s="232" t="s">
        <v>43</v>
      </c>
      <c r="O224" s="77"/>
      <c r="P224" s="189">
        <f>O224*H224</f>
        <v>0</v>
      </c>
      <c r="Q224" s="189">
        <v>0.001</v>
      </c>
      <c r="R224" s="189">
        <f>Q224*H224</f>
        <v>0.0020310000000000003</v>
      </c>
      <c r="S224" s="189">
        <v>0</v>
      </c>
      <c r="T224" s="190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1" t="s">
        <v>199</v>
      </c>
      <c r="AT224" s="191" t="s">
        <v>288</v>
      </c>
      <c r="AU224" s="191" t="s">
        <v>87</v>
      </c>
      <c r="AY224" s="19" t="s">
        <v>148</v>
      </c>
      <c r="BE224" s="192">
        <f>IF(N224="základní",J224,0)</f>
        <v>0</v>
      </c>
      <c r="BF224" s="192">
        <f>IF(N224="snížená",J224,0)</f>
        <v>0</v>
      </c>
      <c r="BG224" s="192">
        <f>IF(N224="zákl. přenesená",J224,0)</f>
        <v>0</v>
      </c>
      <c r="BH224" s="192">
        <f>IF(N224="sníž. přenesená",J224,0)</f>
        <v>0</v>
      </c>
      <c r="BI224" s="192">
        <f>IF(N224="nulová",J224,0)</f>
        <v>0</v>
      </c>
      <c r="BJ224" s="19" t="s">
        <v>85</v>
      </c>
      <c r="BK224" s="192">
        <f>ROUND(I224*H224,2)</f>
        <v>0</v>
      </c>
      <c r="BL224" s="19" t="s">
        <v>155</v>
      </c>
      <c r="BM224" s="191" t="s">
        <v>1953</v>
      </c>
    </row>
    <row r="225" s="13" customFormat="1">
      <c r="A225" s="13"/>
      <c r="B225" s="198"/>
      <c r="C225" s="13"/>
      <c r="D225" s="199" t="s">
        <v>159</v>
      </c>
      <c r="E225" s="13"/>
      <c r="F225" s="201" t="s">
        <v>1954</v>
      </c>
      <c r="G225" s="13"/>
      <c r="H225" s="202">
        <v>2.0310000000000001</v>
      </c>
      <c r="I225" s="203"/>
      <c r="J225" s="13"/>
      <c r="K225" s="13"/>
      <c r="L225" s="198"/>
      <c r="M225" s="204"/>
      <c r="N225" s="205"/>
      <c r="O225" s="205"/>
      <c r="P225" s="205"/>
      <c r="Q225" s="205"/>
      <c r="R225" s="205"/>
      <c r="S225" s="205"/>
      <c r="T225" s="206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00" t="s">
        <v>159</v>
      </c>
      <c r="AU225" s="200" t="s">
        <v>87</v>
      </c>
      <c r="AV225" s="13" t="s">
        <v>87</v>
      </c>
      <c r="AW225" s="13" t="s">
        <v>3</v>
      </c>
      <c r="AX225" s="13" t="s">
        <v>85</v>
      </c>
      <c r="AY225" s="200" t="s">
        <v>148</v>
      </c>
    </row>
    <row r="226" s="2" customFormat="1" ht="24.15" customHeight="1">
      <c r="A226" s="38"/>
      <c r="B226" s="179"/>
      <c r="C226" s="180" t="s">
        <v>321</v>
      </c>
      <c r="D226" s="180" t="s">
        <v>150</v>
      </c>
      <c r="E226" s="181" t="s">
        <v>322</v>
      </c>
      <c r="F226" s="182" t="s">
        <v>323</v>
      </c>
      <c r="G226" s="183" t="s">
        <v>153</v>
      </c>
      <c r="H226" s="184">
        <v>101.55</v>
      </c>
      <c r="I226" s="185"/>
      <c r="J226" s="186">
        <f>ROUND(I226*H226,2)</f>
        <v>0</v>
      </c>
      <c r="K226" s="182" t="s">
        <v>154</v>
      </c>
      <c r="L226" s="39"/>
      <c r="M226" s="187" t="s">
        <v>1</v>
      </c>
      <c r="N226" s="188" t="s">
        <v>43</v>
      </c>
      <c r="O226" s="77"/>
      <c r="P226" s="189">
        <f>O226*H226</f>
        <v>0</v>
      </c>
      <c r="Q226" s="189">
        <v>0</v>
      </c>
      <c r="R226" s="189">
        <f>Q226*H226</f>
        <v>0</v>
      </c>
      <c r="S226" s="189">
        <v>0</v>
      </c>
      <c r="T226" s="1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1" t="s">
        <v>155</v>
      </c>
      <c r="AT226" s="191" t="s">
        <v>150</v>
      </c>
      <c r="AU226" s="191" t="s">
        <v>87</v>
      </c>
      <c r="AY226" s="19" t="s">
        <v>148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85</v>
      </c>
      <c r="BK226" s="192">
        <f>ROUND(I226*H226,2)</f>
        <v>0</v>
      </c>
      <c r="BL226" s="19" t="s">
        <v>155</v>
      </c>
      <c r="BM226" s="191" t="s">
        <v>1955</v>
      </c>
    </row>
    <row r="227" s="2" customFormat="1">
      <c r="A227" s="38"/>
      <c r="B227" s="39"/>
      <c r="C227" s="38"/>
      <c r="D227" s="193" t="s">
        <v>157</v>
      </c>
      <c r="E227" s="38"/>
      <c r="F227" s="194" t="s">
        <v>325</v>
      </c>
      <c r="G227" s="38"/>
      <c r="H227" s="38"/>
      <c r="I227" s="195"/>
      <c r="J227" s="38"/>
      <c r="K227" s="38"/>
      <c r="L227" s="39"/>
      <c r="M227" s="196"/>
      <c r="N227" s="197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157</v>
      </c>
      <c r="AU227" s="19" t="s">
        <v>87</v>
      </c>
    </row>
    <row r="228" s="2" customFormat="1" ht="24.15" customHeight="1">
      <c r="A228" s="38"/>
      <c r="B228" s="179"/>
      <c r="C228" s="180" t="s">
        <v>326</v>
      </c>
      <c r="D228" s="180" t="s">
        <v>150</v>
      </c>
      <c r="E228" s="181" t="s">
        <v>327</v>
      </c>
      <c r="F228" s="182" t="s">
        <v>328</v>
      </c>
      <c r="G228" s="183" t="s">
        <v>153</v>
      </c>
      <c r="H228" s="184">
        <v>174.09999999999999</v>
      </c>
      <c r="I228" s="185"/>
      <c r="J228" s="186">
        <f>ROUND(I228*H228,2)</f>
        <v>0</v>
      </c>
      <c r="K228" s="182" t="s">
        <v>154</v>
      </c>
      <c r="L228" s="39"/>
      <c r="M228" s="187" t="s">
        <v>1</v>
      </c>
      <c r="N228" s="188" t="s">
        <v>43</v>
      </c>
      <c r="O228" s="77"/>
      <c r="P228" s="189">
        <f>O228*H228</f>
        <v>0</v>
      </c>
      <c r="Q228" s="189">
        <v>0</v>
      </c>
      <c r="R228" s="189">
        <f>Q228*H228</f>
        <v>0</v>
      </c>
      <c r="S228" s="189">
        <v>0</v>
      </c>
      <c r="T228" s="190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1" t="s">
        <v>155</v>
      </c>
      <c r="AT228" s="191" t="s">
        <v>150</v>
      </c>
      <c r="AU228" s="191" t="s">
        <v>87</v>
      </c>
      <c r="AY228" s="19" t="s">
        <v>148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85</v>
      </c>
      <c r="BK228" s="192">
        <f>ROUND(I228*H228,2)</f>
        <v>0</v>
      </c>
      <c r="BL228" s="19" t="s">
        <v>155</v>
      </c>
      <c r="BM228" s="191" t="s">
        <v>1956</v>
      </c>
    </row>
    <row r="229" s="2" customFormat="1">
      <c r="A229" s="38"/>
      <c r="B229" s="39"/>
      <c r="C229" s="38"/>
      <c r="D229" s="193" t="s">
        <v>157</v>
      </c>
      <c r="E229" s="38"/>
      <c r="F229" s="194" t="s">
        <v>330</v>
      </c>
      <c r="G229" s="38"/>
      <c r="H229" s="38"/>
      <c r="I229" s="195"/>
      <c r="J229" s="38"/>
      <c r="K229" s="38"/>
      <c r="L229" s="39"/>
      <c r="M229" s="196"/>
      <c r="N229" s="197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157</v>
      </c>
      <c r="AU229" s="19" t="s">
        <v>87</v>
      </c>
    </row>
    <row r="230" s="2" customFormat="1" ht="21.75" customHeight="1">
      <c r="A230" s="38"/>
      <c r="B230" s="179"/>
      <c r="C230" s="180" t="s">
        <v>331</v>
      </c>
      <c r="D230" s="180" t="s">
        <v>150</v>
      </c>
      <c r="E230" s="181" t="s">
        <v>332</v>
      </c>
      <c r="F230" s="182" t="s">
        <v>333</v>
      </c>
      <c r="G230" s="183" t="s">
        <v>153</v>
      </c>
      <c r="H230" s="184">
        <v>101.55</v>
      </c>
      <c r="I230" s="185"/>
      <c r="J230" s="186">
        <f>ROUND(I230*H230,2)</f>
        <v>0</v>
      </c>
      <c r="K230" s="182" t="s">
        <v>154</v>
      </c>
      <c r="L230" s="39"/>
      <c r="M230" s="187" t="s">
        <v>1</v>
      </c>
      <c r="N230" s="188" t="s">
        <v>43</v>
      </c>
      <c r="O230" s="77"/>
      <c r="P230" s="189">
        <f>O230*H230</f>
        <v>0</v>
      </c>
      <c r="Q230" s="189">
        <v>0</v>
      </c>
      <c r="R230" s="189">
        <f>Q230*H230</f>
        <v>0</v>
      </c>
      <c r="S230" s="189">
        <v>0</v>
      </c>
      <c r="T230" s="190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1" t="s">
        <v>155</v>
      </c>
      <c r="AT230" s="191" t="s">
        <v>150</v>
      </c>
      <c r="AU230" s="191" t="s">
        <v>87</v>
      </c>
      <c r="AY230" s="19" t="s">
        <v>148</v>
      </c>
      <c r="BE230" s="192">
        <f>IF(N230="základní",J230,0)</f>
        <v>0</v>
      </c>
      <c r="BF230" s="192">
        <f>IF(N230="snížená",J230,0)</f>
        <v>0</v>
      </c>
      <c r="BG230" s="192">
        <f>IF(N230="zákl. přenesená",J230,0)</f>
        <v>0</v>
      </c>
      <c r="BH230" s="192">
        <f>IF(N230="sníž. přenesená",J230,0)</f>
        <v>0</v>
      </c>
      <c r="BI230" s="192">
        <f>IF(N230="nulová",J230,0)</f>
        <v>0</v>
      </c>
      <c r="BJ230" s="19" t="s">
        <v>85</v>
      </c>
      <c r="BK230" s="192">
        <f>ROUND(I230*H230,2)</f>
        <v>0</v>
      </c>
      <c r="BL230" s="19" t="s">
        <v>155</v>
      </c>
      <c r="BM230" s="191" t="s">
        <v>1957</v>
      </c>
    </row>
    <row r="231" s="2" customFormat="1">
      <c r="A231" s="38"/>
      <c r="B231" s="39"/>
      <c r="C231" s="38"/>
      <c r="D231" s="193" t="s">
        <v>157</v>
      </c>
      <c r="E231" s="38"/>
      <c r="F231" s="194" t="s">
        <v>335</v>
      </c>
      <c r="G231" s="38"/>
      <c r="H231" s="38"/>
      <c r="I231" s="195"/>
      <c r="J231" s="38"/>
      <c r="K231" s="38"/>
      <c r="L231" s="39"/>
      <c r="M231" s="196"/>
      <c r="N231" s="197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157</v>
      </c>
      <c r="AU231" s="19" t="s">
        <v>87</v>
      </c>
    </row>
    <row r="232" s="2" customFormat="1" ht="16.5" customHeight="1">
      <c r="A232" s="38"/>
      <c r="B232" s="179"/>
      <c r="C232" s="180" t="s">
        <v>336</v>
      </c>
      <c r="D232" s="180" t="s">
        <v>150</v>
      </c>
      <c r="E232" s="181" t="s">
        <v>337</v>
      </c>
      <c r="F232" s="182" t="s">
        <v>338</v>
      </c>
      <c r="G232" s="183" t="s">
        <v>215</v>
      </c>
      <c r="H232" s="184">
        <v>1.5229999999999999</v>
      </c>
      <c r="I232" s="185"/>
      <c r="J232" s="186">
        <f>ROUND(I232*H232,2)</f>
        <v>0</v>
      </c>
      <c r="K232" s="182" t="s">
        <v>154</v>
      </c>
      <c r="L232" s="39"/>
      <c r="M232" s="187" t="s">
        <v>1</v>
      </c>
      <c r="N232" s="188" t="s">
        <v>43</v>
      </c>
      <c r="O232" s="77"/>
      <c r="P232" s="189">
        <f>O232*H232</f>
        <v>0</v>
      </c>
      <c r="Q232" s="189">
        <v>0</v>
      </c>
      <c r="R232" s="189">
        <f>Q232*H232</f>
        <v>0</v>
      </c>
      <c r="S232" s="189">
        <v>0</v>
      </c>
      <c r="T232" s="190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1" t="s">
        <v>155</v>
      </c>
      <c r="AT232" s="191" t="s">
        <v>150</v>
      </c>
      <c r="AU232" s="191" t="s">
        <v>87</v>
      </c>
      <c r="AY232" s="19" t="s">
        <v>148</v>
      </c>
      <c r="BE232" s="192">
        <f>IF(N232="základní",J232,0)</f>
        <v>0</v>
      </c>
      <c r="BF232" s="192">
        <f>IF(N232="snížená",J232,0)</f>
        <v>0</v>
      </c>
      <c r="BG232" s="192">
        <f>IF(N232="zákl. přenesená",J232,0)</f>
        <v>0</v>
      </c>
      <c r="BH232" s="192">
        <f>IF(N232="sníž. přenesená",J232,0)</f>
        <v>0</v>
      </c>
      <c r="BI232" s="192">
        <f>IF(N232="nulová",J232,0)</f>
        <v>0</v>
      </c>
      <c r="BJ232" s="19" t="s">
        <v>85</v>
      </c>
      <c r="BK232" s="192">
        <f>ROUND(I232*H232,2)</f>
        <v>0</v>
      </c>
      <c r="BL232" s="19" t="s">
        <v>155</v>
      </c>
      <c r="BM232" s="191" t="s">
        <v>1958</v>
      </c>
    </row>
    <row r="233" s="2" customFormat="1">
      <c r="A233" s="38"/>
      <c r="B233" s="39"/>
      <c r="C233" s="38"/>
      <c r="D233" s="193" t="s">
        <v>157</v>
      </c>
      <c r="E233" s="38"/>
      <c r="F233" s="194" t="s">
        <v>340</v>
      </c>
      <c r="G233" s="38"/>
      <c r="H233" s="38"/>
      <c r="I233" s="195"/>
      <c r="J233" s="38"/>
      <c r="K233" s="38"/>
      <c r="L233" s="39"/>
      <c r="M233" s="196"/>
      <c r="N233" s="197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157</v>
      </c>
      <c r="AU233" s="19" t="s">
        <v>87</v>
      </c>
    </row>
    <row r="234" s="13" customFormat="1">
      <c r="A234" s="13"/>
      <c r="B234" s="198"/>
      <c r="C234" s="13"/>
      <c r="D234" s="199" t="s">
        <v>159</v>
      </c>
      <c r="E234" s="13"/>
      <c r="F234" s="201" t="s">
        <v>1959</v>
      </c>
      <c r="G234" s="13"/>
      <c r="H234" s="202">
        <v>1.5229999999999999</v>
      </c>
      <c r="I234" s="203"/>
      <c r="J234" s="13"/>
      <c r="K234" s="13"/>
      <c r="L234" s="198"/>
      <c r="M234" s="204"/>
      <c r="N234" s="205"/>
      <c r="O234" s="205"/>
      <c r="P234" s="205"/>
      <c r="Q234" s="205"/>
      <c r="R234" s="205"/>
      <c r="S234" s="205"/>
      <c r="T234" s="20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00" t="s">
        <v>159</v>
      </c>
      <c r="AU234" s="200" t="s">
        <v>87</v>
      </c>
      <c r="AV234" s="13" t="s">
        <v>87</v>
      </c>
      <c r="AW234" s="13" t="s">
        <v>3</v>
      </c>
      <c r="AX234" s="13" t="s">
        <v>85</v>
      </c>
      <c r="AY234" s="200" t="s">
        <v>148</v>
      </c>
    </row>
    <row r="235" s="12" customFormat="1" ht="22.8" customHeight="1">
      <c r="A235" s="12"/>
      <c r="B235" s="166"/>
      <c r="C235" s="12"/>
      <c r="D235" s="167" t="s">
        <v>77</v>
      </c>
      <c r="E235" s="177" t="s">
        <v>169</v>
      </c>
      <c r="F235" s="177" t="s">
        <v>342</v>
      </c>
      <c r="G235" s="12"/>
      <c r="H235" s="12"/>
      <c r="I235" s="169"/>
      <c r="J235" s="178">
        <f>BK235</f>
        <v>0</v>
      </c>
      <c r="K235" s="12"/>
      <c r="L235" s="166"/>
      <c r="M235" s="171"/>
      <c r="N235" s="172"/>
      <c r="O235" s="172"/>
      <c r="P235" s="173">
        <f>SUM(P236:P237)</f>
        <v>0</v>
      </c>
      <c r="Q235" s="172"/>
      <c r="R235" s="173">
        <f>SUM(R236:R237)</f>
        <v>0.12</v>
      </c>
      <c r="S235" s="172"/>
      <c r="T235" s="174">
        <f>SUM(T236:T237)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167" t="s">
        <v>85</v>
      </c>
      <c r="AT235" s="175" t="s">
        <v>77</v>
      </c>
      <c r="AU235" s="175" t="s">
        <v>85</v>
      </c>
      <c r="AY235" s="167" t="s">
        <v>148</v>
      </c>
      <c r="BK235" s="176">
        <f>SUM(BK236:BK237)</f>
        <v>0</v>
      </c>
    </row>
    <row r="236" s="2" customFormat="1" ht="16.5" customHeight="1">
      <c r="A236" s="38"/>
      <c r="B236" s="179"/>
      <c r="C236" s="180" t="s">
        <v>343</v>
      </c>
      <c r="D236" s="180" t="s">
        <v>150</v>
      </c>
      <c r="E236" s="181" t="s">
        <v>1960</v>
      </c>
      <c r="F236" s="182" t="s">
        <v>1961</v>
      </c>
      <c r="G236" s="183" t="s">
        <v>346</v>
      </c>
      <c r="H236" s="184">
        <v>1</v>
      </c>
      <c r="I236" s="185"/>
      <c r="J236" s="186">
        <f>ROUND(I236*H236,2)</f>
        <v>0</v>
      </c>
      <c r="K236" s="182" t="s">
        <v>1</v>
      </c>
      <c r="L236" s="39"/>
      <c r="M236" s="187" t="s">
        <v>1</v>
      </c>
      <c r="N236" s="188" t="s">
        <v>43</v>
      </c>
      <c r="O236" s="77"/>
      <c r="P236" s="189">
        <f>O236*H236</f>
        <v>0</v>
      </c>
      <c r="Q236" s="189">
        <v>0</v>
      </c>
      <c r="R236" s="189">
        <f>Q236*H236</f>
        <v>0</v>
      </c>
      <c r="S236" s="189">
        <v>0</v>
      </c>
      <c r="T236" s="190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1" t="s">
        <v>155</v>
      </c>
      <c r="AT236" s="191" t="s">
        <v>150</v>
      </c>
      <c r="AU236" s="191" t="s">
        <v>87</v>
      </c>
      <c r="AY236" s="19" t="s">
        <v>148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9" t="s">
        <v>85</v>
      </c>
      <c r="BK236" s="192">
        <f>ROUND(I236*H236,2)</f>
        <v>0</v>
      </c>
      <c r="BL236" s="19" t="s">
        <v>155</v>
      </c>
      <c r="BM236" s="191" t="s">
        <v>1962</v>
      </c>
    </row>
    <row r="237" s="2" customFormat="1" ht="16.5" customHeight="1">
      <c r="A237" s="38"/>
      <c r="B237" s="179"/>
      <c r="C237" s="223" t="s">
        <v>350</v>
      </c>
      <c r="D237" s="223" t="s">
        <v>288</v>
      </c>
      <c r="E237" s="224" t="s">
        <v>1963</v>
      </c>
      <c r="F237" s="225" t="s">
        <v>1964</v>
      </c>
      <c r="G237" s="226" t="s">
        <v>346</v>
      </c>
      <c r="H237" s="227">
        <v>1</v>
      </c>
      <c r="I237" s="228"/>
      <c r="J237" s="229">
        <f>ROUND(I237*H237,2)</f>
        <v>0</v>
      </c>
      <c r="K237" s="225" t="s">
        <v>1</v>
      </c>
      <c r="L237" s="230"/>
      <c r="M237" s="231" t="s">
        <v>1</v>
      </c>
      <c r="N237" s="232" t="s">
        <v>43</v>
      </c>
      <c r="O237" s="77"/>
      <c r="P237" s="189">
        <f>O237*H237</f>
        <v>0</v>
      </c>
      <c r="Q237" s="189">
        <v>0.12</v>
      </c>
      <c r="R237" s="189">
        <f>Q237*H237</f>
        <v>0.12</v>
      </c>
      <c r="S237" s="189">
        <v>0</v>
      </c>
      <c r="T237" s="190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1" t="s">
        <v>199</v>
      </c>
      <c r="AT237" s="191" t="s">
        <v>288</v>
      </c>
      <c r="AU237" s="191" t="s">
        <v>87</v>
      </c>
      <c r="AY237" s="19" t="s">
        <v>148</v>
      </c>
      <c r="BE237" s="192">
        <f>IF(N237="základní",J237,0)</f>
        <v>0</v>
      </c>
      <c r="BF237" s="192">
        <f>IF(N237="snížená",J237,0)</f>
        <v>0</v>
      </c>
      <c r="BG237" s="192">
        <f>IF(N237="zákl. přenesená",J237,0)</f>
        <v>0</v>
      </c>
      <c r="BH237" s="192">
        <f>IF(N237="sníž. přenesená",J237,0)</f>
        <v>0</v>
      </c>
      <c r="BI237" s="192">
        <f>IF(N237="nulová",J237,0)</f>
        <v>0</v>
      </c>
      <c r="BJ237" s="19" t="s">
        <v>85</v>
      </c>
      <c r="BK237" s="192">
        <f>ROUND(I237*H237,2)</f>
        <v>0</v>
      </c>
      <c r="BL237" s="19" t="s">
        <v>155</v>
      </c>
      <c r="BM237" s="191" t="s">
        <v>1965</v>
      </c>
    </row>
    <row r="238" s="12" customFormat="1" ht="22.8" customHeight="1">
      <c r="A238" s="12"/>
      <c r="B238" s="166"/>
      <c r="C238" s="12"/>
      <c r="D238" s="167" t="s">
        <v>77</v>
      </c>
      <c r="E238" s="177" t="s">
        <v>155</v>
      </c>
      <c r="F238" s="177" t="s">
        <v>376</v>
      </c>
      <c r="G238" s="12"/>
      <c r="H238" s="12"/>
      <c r="I238" s="169"/>
      <c r="J238" s="178">
        <f>BK238</f>
        <v>0</v>
      </c>
      <c r="K238" s="12"/>
      <c r="L238" s="166"/>
      <c r="M238" s="171"/>
      <c r="N238" s="172"/>
      <c r="O238" s="172"/>
      <c r="P238" s="173">
        <f>SUM(P239:P257)</f>
        <v>0</v>
      </c>
      <c r="Q238" s="172"/>
      <c r="R238" s="173">
        <f>SUM(R239:R257)</f>
        <v>0.36980000000000002</v>
      </c>
      <c r="S238" s="172"/>
      <c r="T238" s="174">
        <f>SUM(T239:T257)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167" t="s">
        <v>85</v>
      </c>
      <c r="AT238" s="175" t="s">
        <v>77</v>
      </c>
      <c r="AU238" s="175" t="s">
        <v>85</v>
      </c>
      <c r="AY238" s="167" t="s">
        <v>148</v>
      </c>
      <c r="BK238" s="176">
        <f>SUM(BK239:BK257)</f>
        <v>0</v>
      </c>
    </row>
    <row r="239" s="2" customFormat="1" ht="16.5" customHeight="1">
      <c r="A239" s="38"/>
      <c r="B239" s="179"/>
      <c r="C239" s="180" t="s">
        <v>354</v>
      </c>
      <c r="D239" s="180" t="s">
        <v>150</v>
      </c>
      <c r="E239" s="181" t="s">
        <v>384</v>
      </c>
      <c r="F239" s="182" t="s">
        <v>385</v>
      </c>
      <c r="G239" s="183" t="s">
        <v>215</v>
      </c>
      <c r="H239" s="184">
        <v>21.855</v>
      </c>
      <c r="I239" s="185"/>
      <c r="J239" s="186">
        <f>ROUND(I239*H239,2)</f>
        <v>0</v>
      </c>
      <c r="K239" s="182" t="s">
        <v>154</v>
      </c>
      <c r="L239" s="39"/>
      <c r="M239" s="187" t="s">
        <v>1</v>
      </c>
      <c r="N239" s="188" t="s">
        <v>43</v>
      </c>
      <c r="O239" s="77"/>
      <c r="P239" s="189">
        <f>O239*H239</f>
        <v>0</v>
      </c>
      <c r="Q239" s="189">
        <v>0</v>
      </c>
      <c r="R239" s="189">
        <f>Q239*H239</f>
        <v>0</v>
      </c>
      <c r="S239" s="189">
        <v>0</v>
      </c>
      <c r="T239" s="190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1" t="s">
        <v>155</v>
      </c>
      <c r="AT239" s="191" t="s">
        <v>150</v>
      </c>
      <c r="AU239" s="191" t="s">
        <v>87</v>
      </c>
      <c r="AY239" s="19" t="s">
        <v>148</v>
      </c>
      <c r="BE239" s="192">
        <f>IF(N239="základní",J239,0)</f>
        <v>0</v>
      </c>
      <c r="BF239" s="192">
        <f>IF(N239="snížená",J239,0)</f>
        <v>0</v>
      </c>
      <c r="BG239" s="192">
        <f>IF(N239="zákl. přenesená",J239,0)</f>
        <v>0</v>
      </c>
      <c r="BH239" s="192">
        <f>IF(N239="sníž. přenesená",J239,0)</f>
        <v>0</v>
      </c>
      <c r="BI239" s="192">
        <f>IF(N239="nulová",J239,0)</f>
        <v>0</v>
      </c>
      <c r="BJ239" s="19" t="s">
        <v>85</v>
      </c>
      <c r="BK239" s="192">
        <f>ROUND(I239*H239,2)</f>
        <v>0</v>
      </c>
      <c r="BL239" s="19" t="s">
        <v>155</v>
      </c>
      <c r="BM239" s="191" t="s">
        <v>1966</v>
      </c>
    </row>
    <row r="240" s="2" customFormat="1">
      <c r="A240" s="38"/>
      <c r="B240" s="39"/>
      <c r="C240" s="38"/>
      <c r="D240" s="193" t="s">
        <v>157</v>
      </c>
      <c r="E240" s="38"/>
      <c r="F240" s="194" t="s">
        <v>387</v>
      </c>
      <c r="G240" s="38"/>
      <c r="H240" s="38"/>
      <c r="I240" s="195"/>
      <c r="J240" s="38"/>
      <c r="K240" s="38"/>
      <c r="L240" s="39"/>
      <c r="M240" s="196"/>
      <c r="N240" s="197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157</v>
      </c>
      <c r="AU240" s="19" t="s">
        <v>87</v>
      </c>
    </row>
    <row r="241" s="13" customFormat="1">
      <c r="A241" s="13"/>
      <c r="B241" s="198"/>
      <c r="C241" s="13"/>
      <c r="D241" s="199" t="s">
        <v>159</v>
      </c>
      <c r="E241" s="200" t="s">
        <v>1</v>
      </c>
      <c r="F241" s="201" t="s">
        <v>1967</v>
      </c>
      <c r="G241" s="13"/>
      <c r="H241" s="202">
        <v>18.992000000000001</v>
      </c>
      <c r="I241" s="203"/>
      <c r="J241" s="13"/>
      <c r="K241" s="13"/>
      <c r="L241" s="198"/>
      <c r="M241" s="204"/>
      <c r="N241" s="205"/>
      <c r="O241" s="205"/>
      <c r="P241" s="205"/>
      <c r="Q241" s="205"/>
      <c r="R241" s="205"/>
      <c r="S241" s="205"/>
      <c r="T241" s="20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00" t="s">
        <v>159</v>
      </c>
      <c r="AU241" s="200" t="s">
        <v>87</v>
      </c>
      <c r="AV241" s="13" t="s">
        <v>87</v>
      </c>
      <c r="AW241" s="13" t="s">
        <v>33</v>
      </c>
      <c r="AX241" s="13" t="s">
        <v>78</v>
      </c>
      <c r="AY241" s="200" t="s">
        <v>148</v>
      </c>
    </row>
    <row r="242" s="13" customFormat="1">
      <c r="A242" s="13"/>
      <c r="B242" s="198"/>
      <c r="C242" s="13"/>
      <c r="D242" s="199" t="s">
        <v>159</v>
      </c>
      <c r="E242" s="200" t="s">
        <v>1</v>
      </c>
      <c r="F242" s="201" t="s">
        <v>1968</v>
      </c>
      <c r="G242" s="13"/>
      <c r="H242" s="202">
        <v>2.3199999999999998</v>
      </c>
      <c r="I242" s="203"/>
      <c r="J242" s="13"/>
      <c r="K242" s="13"/>
      <c r="L242" s="198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159</v>
      </c>
      <c r="AU242" s="200" t="s">
        <v>87</v>
      </c>
      <c r="AV242" s="13" t="s">
        <v>87</v>
      </c>
      <c r="AW242" s="13" t="s">
        <v>33</v>
      </c>
      <c r="AX242" s="13" t="s">
        <v>78</v>
      </c>
      <c r="AY242" s="200" t="s">
        <v>148</v>
      </c>
    </row>
    <row r="243" s="13" customFormat="1">
      <c r="A243" s="13"/>
      <c r="B243" s="198"/>
      <c r="C243" s="13"/>
      <c r="D243" s="199" t="s">
        <v>159</v>
      </c>
      <c r="E243" s="200" t="s">
        <v>1</v>
      </c>
      <c r="F243" s="201" t="s">
        <v>1969</v>
      </c>
      <c r="G243" s="13"/>
      <c r="H243" s="202">
        <v>0.54300000000000004</v>
      </c>
      <c r="I243" s="203"/>
      <c r="J243" s="13"/>
      <c r="K243" s="13"/>
      <c r="L243" s="198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159</v>
      </c>
      <c r="AU243" s="200" t="s">
        <v>87</v>
      </c>
      <c r="AV243" s="13" t="s">
        <v>87</v>
      </c>
      <c r="AW243" s="13" t="s">
        <v>33</v>
      </c>
      <c r="AX243" s="13" t="s">
        <v>78</v>
      </c>
      <c r="AY243" s="200" t="s">
        <v>148</v>
      </c>
    </row>
    <row r="244" s="14" customFormat="1">
      <c r="A244" s="14"/>
      <c r="B244" s="207"/>
      <c r="C244" s="14"/>
      <c r="D244" s="199" t="s">
        <v>159</v>
      </c>
      <c r="E244" s="208" t="s">
        <v>1</v>
      </c>
      <c r="F244" s="209" t="s">
        <v>164</v>
      </c>
      <c r="G244" s="14"/>
      <c r="H244" s="210">
        <v>21.855</v>
      </c>
      <c r="I244" s="211"/>
      <c r="J244" s="14"/>
      <c r="K244" s="14"/>
      <c r="L244" s="207"/>
      <c r="M244" s="212"/>
      <c r="N244" s="213"/>
      <c r="O244" s="213"/>
      <c r="P244" s="213"/>
      <c r="Q244" s="213"/>
      <c r="R244" s="213"/>
      <c r="S244" s="213"/>
      <c r="T244" s="2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08" t="s">
        <v>159</v>
      </c>
      <c r="AU244" s="208" t="s">
        <v>87</v>
      </c>
      <c r="AV244" s="14" t="s">
        <v>155</v>
      </c>
      <c r="AW244" s="14" t="s">
        <v>33</v>
      </c>
      <c r="AX244" s="14" t="s">
        <v>85</v>
      </c>
      <c r="AY244" s="208" t="s">
        <v>148</v>
      </c>
    </row>
    <row r="245" s="2" customFormat="1" ht="24.15" customHeight="1">
      <c r="A245" s="38"/>
      <c r="B245" s="179"/>
      <c r="C245" s="180" t="s">
        <v>358</v>
      </c>
      <c r="D245" s="180" t="s">
        <v>150</v>
      </c>
      <c r="E245" s="181" t="s">
        <v>919</v>
      </c>
      <c r="F245" s="182" t="s">
        <v>920</v>
      </c>
      <c r="G245" s="183" t="s">
        <v>346</v>
      </c>
      <c r="H245" s="184">
        <v>7</v>
      </c>
      <c r="I245" s="185"/>
      <c r="J245" s="186">
        <f>ROUND(I245*H245,2)</f>
        <v>0</v>
      </c>
      <c r="K245" s="182" t="s">
        <v>154</v>
      </c>
      <c r="L245" s="39"/>
      <c r="M245" s="187" t="s">
        <v>1</v>
      </c>
      <c r="N245" s="188" t="s">
        <v>43</v>
      </c>
      <c r="O245" s="77"/>
      <c r="P245" s="189">
        <f>O245*H245</f>
        <v>0</v>
      </c>
      <c r="Q245" s="189">
        <v>0.0066</v>
      </c>
      <c r="R245" s="189">
        <f>Q245*H245</f>
        <v>0.046199999999999998</v>
      </c>
      <c r="S245" s="189">
        <v>0</v>
      </c>
      <c r="T245" s="190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1" t="s">
        <v>155</v>
      </c>
      <c r="AT245" s="191" t="s">
        <v>150</v>
      </c>
      <c r="AU245" s="191" t="s">
        <v>87</v>
      </c>
      <c r="AY245" s="19" t="s">
        <v>148</v>
      </c>
      <c r="BE245" s="192">
        <f>IF(N245="základní",J245,0)</f>
        <v>0</v>
      </c>
      <c r="BF245" s="192">
        <f>IF(N245="snížená",J245,0)</f>
        <v>0</v>
      </c>
      <c r="BG245" s="192">
        <f>IF(N245="zákl. přenesená",J245,0)</f>
        <v>0</v>
      </c>
      <c r="BH245" s="192">
        <f>IF(N245="sníž. přenesená",J245,0)</f>
        <v>0</v>
      </c>
      <c r="BI245" s="192">
        <f>IF(N245="nulová",J245,0)</f>
        <v>0</v>
      </c>
      <c r="BJ245" s="19" t="s">
        <v>85</v>
      </c>
      <c r="BK245" s="192">
        <f>ROUND(I245*H245,2)</f>
        <v>0</v>
      </c>
      <c r="BL245" s="19" t="s">
        <v>155</v>
      </c>
      <c r="BM245" s="191" t="s">
        <v>1970</v>
      </c>
    </row>
    <row r="246" s="2" customFormat="1">
      <c r="A246" s="38"/>
      <c r="B246" s="39"/>
      <c r="C246" s="38"/>
      <c r="D246" s="193" t="s">
        <v>157</v>
      </c>
      <c r="E246" s="38"/>
      <c r="F246" s="194" t="s">
        <v>922</v>
      </c>
      <c r="G246" s="38"/>
      <c r="H246" s="38"/>
      <c r="I246" s="195"/>
      <c r="J246" s="38"/>
      <c r="K246" s="38"/>
      <c r="L246" s="39"/>
      <c r="M246" s="196"/>
      <c r="N246" s="197"/>
      <c r="O246" s="77"/>
      <c r="P246" s="77"/>
      <c r="Q246" s="77"/>
      <c r="R246" s="77"/>
      <c r="S246" s="77"/>
      <c r="T246" s="7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9" t="s">
        <v>157</v>
      </c>
      <c r="AU246" s="19" t="s">
        <v>87</v>
      </c>
    </row>
    <row r="247" s="13" customFormat="1">
      <c r="A247" s="13"/>
      <c r="B247" s="198"/>
      <c r="C247" s="13"/>
      <c r="D247" s="199" t="s">
        <v>159</v>
      </c>
      <c r="E247" s="200" t="s">
        <v>1</v>
      </c>
      <c r="F247" s="201" t="s">
        <v>1971</v>
      </c>
      <c r="G247" s="13"/>
      <c r="H247" s="202">
        <v>7</v>
      </c>
      <c r="I247" s="203"/>
      <c r="J247" s="13"/>
      <c r="K247" s="13"/>
      <c r="L247" s="198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159</v>
      </c>
      <c r="AU247" s="200" t="s">
        <v>87</v>
      </c>
      <c r="AV247" s="13" t="s">
        <v>87</v>
      </c>
      <c r="AW247" s="13" t="s">
        <v>33</v>
      </c>
      <c r="AX247" s="13" t="s">
        <v>85</v>
      </c>
      <c r="AY247" s="200" t="s">
        <v>148</v>
      </c>
    </row>
    <row r="248" s="2" customFormat="1" ht="24.15" customHeight="1">
      <c r="A248" s="38"/>
      <c r="B248" s="179"/>
      <c r="C248" s="223" t="s">
        <v>363</v>
      </c>
      <c r="D248" s="223" t="s">
        <v>288</v>
      </c>
      <c r="E248" s="224" t="s">
        <v>924</v>
      </c>
      <c r="F248" s="225" t="s">
        <v>925</v>
      </c>
      <c r="G248" s="226" t="s">
        <v>346</v>
      </c>
      <c r="H248" s="227">
        <v>6</v>
      </c>
      <c r="I248" s="228"/>
      <c r="J248" s="229">
        <f>ROUND(I248*H248,2)</f>
        <v>0</v>
      </c>
      <c r="K248" s="225" t="s">
        <v>154</v>
      </c>
      <c r="L248" s="230"/>
      <c r="M248" s="231" t="s">
        <v>1</v>
      </c>
      <c r="N248" s="232" t="s">
        <v>43</v>
      </c>
      <c r="O248" s="77"/>
      <c r="P248" s="189">
        <f>O248*H248</f>
        <v>0</v>
      </c>
      <c r="Q248" s="189">
        <v>0.028000000000000001</v>
      </c>
      <c r="R248" s="189">
        <f>Q248*H248</f>
        <v>0.16800000000000001</v>
      </c>
      <c r="S248" s="189">
        <v>0</v>
      </c>
      <c r="T248" s="190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191" t="s">
        <v>199</v>
      </c>
      <c r="AT248" s="191" t="s">
        <v>288</v>
      </c>
      <c r="AU248" s="191" t="s">
        <v>87</v>
      </c>
      <c r="AY248" s="19" t="s">
        <v>148</v>
      </c>
      <c r="BE248" s="192">
        <f>IF(N248="základní",J248,0)</f>
        <v>0</v>
      </c>
      <c r="BF248" s="192">
        <f>IF(N248="snížená",J248,0)</f>
        <v>0</v>
      </c>
      <c r="BG248" s="192">
        <f>IF(N248="zákl. přenesená",J248,0)</f>
        <v>0</v>
      </c>
      <c r="BH248" s="192">
        <f>IF(N248="sníž. přenesená",J248,0)</f>
        <v>0</v>
      </c>
      <c r="BI248" s="192">
        <f>IF(N248="nulová",J248,0)</f>
        <v>0</v>
      </c>
      <c r="BJ248" s="19" t="s">
        <v>85</v>
      </c>
      <c r="BK248" s="192">
        <f>ROUND(I248*H248,2)</f>
        <v>0</v>
      </c>
      <c r="BL248" s="19" t="s">
        <v>155</v>
      </c>
      <c r="BM248" s="191" t="s">
        <v>1972</v>
      </c>
    </row>
    <row r="249" s="2" customFormat="1" ht="24.15" customHeight="1">
      <c r="A249" s="38"/>
      <c r="B249" s="179"/>
      <c r="C249" s="223" t="s">
        <v>367</v>
      </c>
      <c r="D249" s="223" t="s">
        <v>288</v>
      </c>
      <c r="E249" s="224" t="s">
        <v>930</v>
      </c>
      <c r="F249" s="225" t="s">
        <v>931</v>
      </c>
      <c r="G249" s="226" t="s">
        <v>346</v>
      </c>
      <c r="H249" s="227">
        <v>1</v>
      </c>
      <c r="I249" s="228"/>
      <c r="J249" s="229">
        <f>ROUND(I249*H249,2)</f>
        <v>0</v>
      </c>
      <c r="K249" s="225" t="s">
        <v>154</v>
      </c>
      <c r="L249" s="230"/>
      <c r="M249" s="231" t="s">
        <v>1</v>
      </c>
      <c r="N249" s="232" t="s">
        <v>43</v>
      </c>
      <c r="O249" s="77"/>
      <c r="P249" s="189">
        <f>O249*H249</f>
        <v>0</v>
      </c>
      <c r="Q249" s="189">
        <v>0.068000000000000005</v>
      </c>
      <c r="R249" s="189">
        <f>Q249*H249</f>
        <v>0.068000000000000005</v>
      </c>
      <c r="S249" s="189">
        <v>0</v>
      </c>
      <c r="T249" s="190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1" t="s">
        <v>199</v>
      </c>
      <c r="AT249" s="191" t="s">
        <v>288</v>
      </c>
      <c r="AU249" s="191" t="s">
        <v>87</v>
      </c>
      <c r="AY249" s="19" t="s">
        <v>148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85</v>
      </c>
      <c r="BK249" s="192">
        <f>ROUND(I249*H249,2)</f>
        <v>0</v>
      </c>
      <c r="BL249" s="19" t="s">
        <v>155</v>
      </c>
      <c r="BM249" s="191" t="s">
        <v>1973</v>
      </c>
    </row>
    <row r="250" s="2" customFormat="1" ht="33" customHeight="1">
      <c r="A250" s="38"/>
      <c r="B250" s="179"/>
      <c r="C250" s="180" t="s">
        <v>372</v>
      </c>
      <c r="D250" s="180" t="s">
        <v>150</v>
      </c>
      <c r="E250" s="181" t="s">
        <v>933</v>
      </c>
      <c r="F250" s="182" t="s">
        <v>934</v>
      </c>
      <c r="G250" s="183" t="s">
        <v>346</v>
      </c>
      <c r="H250" s="184">
        <v>1</v>
      </c>
      <c r="I250" s="185"/>
      <c r="J250" s="186">
        <f>ROUND(I250*H250,2)</f>
        <v>0</v>
      </c>
      <c r="K250" s="182" t="s">
        <v>154</v>
      </c>
      <c r="L250" s="39"/>
      <c r="M250" s="187" t="s">
        <v>1</v>
      </c>
      <c r="N250" s="188" t="s">
        <v>43</v>
      </c>
      <c r="O250" s="77"/>
      <c r="P250" s="189">
        <f>O250*H250</f>
        <v>0</v>
      </c>
      <c r="Q250" s="189">
        <v>0.0066</v>
      </c>
      <c r="R250" s="189">
        <f>Q250*H250</f>
        <v>0.0066</v>
      </c>
      <c r="S250" s="189">
        <v>0</v>
      </c>
      <c r="T250" s="190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91" t="s">
        <v>155</v>
      </c>
      <c r="AT250" s="191" t="s">
        <v>150</v>
      </c>
      <c r="AU250" s="191" t="s">
        <v>87</v>
      </c>
      <c r="AY250" s="19" t="s">
        <v>148</v>
      </c>
      <c r="BE250" s="192">
        <f>IF(N250="základní",J250,0)</f>
        <v>0</v>
      </c>
      <c r="BF250" s="192">
        <f>IF(N250="snížená",J250,0)</f>
        <v>0</v>
      </c>
      <c r="BG250" s="192">
        <f>IF(N250="zákl. přenesená",J250,0)</f>
        <v>0</v>
      </c>
      <c r="BH250" s="192">
        <f>IF(N250="sníž. přenesená",J250,0)</f>
        <v>0</v>
      </c>
      <c r="BI250" s="192">
        <f>IF(N250="nulová",J250,0)</f>
        <v>0</v>
      </c>
      <c r="BJ250" s="19" t="s">
        <v>85</v>
      </c>
      <c r="BK250" s="192">
        <f>ROUND(I250*H250,2)</f>
        <v>0</v>
      </c>
      <c r="BL250" s="19" t="s">
        <v>155</v>
      </c>
      <c r="BM250" s="191" t="s">
        <v>1974</v>
      </c>
    </row>
    <row r="251" s="2" customFormat="1">
      <c r="A251" s="38"/>
      <c r="B251" s="39"/>
      <c r="C251" s="38"/>
      <c r="D251" s="193" t="s">
        <v>157</v>
      </c>
      <c r="E251" s="38"/>
      <c r="F251" s="194" t="s">
        <v>936</v>
      </c>
      <c r="G251" s="38"/>
      <c r="H251" s="38"/>
      <c r="I251" s="195"/>
      <c r="J251" s="38"/>
      <c r="K251" s="38"/>
      <c r="L251" s="39"/>
      <c r="M251" s="196"/>
      <c r="N251" s="197"/>
      <c r="O251" s="77"/>
      <c r="P251" s="77"/>
      <c r="Q251" s="77"/>
      <c r="R251" s="77"/>
      <c r="S251" s="77"/>
      <c r="T251" s="7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9" t="s">
        <v>157</v>
      </c>
      <c r="AU251" s="19" t="s">
        <v>87</v>
      </c>
    </row>
    <row r="252" s="2" customFormat="1" ht="24.15" customHeight="1">
      <c r="A252" s="38"/>
      <c r="B252" s="179"/>
      <c r="C252" s="223" t="s">
        <v>377</v>
      </c>
      <c r="D252" s="223" t="s">
        <v>288</v>
      </c>
      <c r="E252" s="224" t="s">
        <v>937</v>
      </c>
      <c r="F252" s="225" t="s">
        <v>938</v>
      </c>
      <c r="G252" s="226" t="s">
        <v>346</v>
      </c>
      <c r="H252" s="227">
        <v>1</v>
      </c>
      <c r="I252" s="228"/>
      <c r="J252" s="229">
        <f>ROUND(I252*H252,2)</f>
        <v>0</v>
      </c>
      <c r="K252" s="225" t="s">
        <v>154</v>
      </c>
      <c r="L252" s="230"/>
      <c r="M252" s="231" t="s">
        <v>1</v>
      </c>
      <c r="N252" s="232" t="s">
        <v>43</v>
      </c>
      <c r="O252" s="77"/>
      <c r="P252" s="189">
        <f>O252*H252</f>
        <v>0</v>
      </c>
      <c r="Q252" s="189">
        <v>0.081000000000000003</v>
      </c>
      <c r="R252" s="189">
        <f>Q252*H252</f>
        <v>0.081000000000000003</v>
      </c>
      <c r="S252" s="189">
        <v>0</v>
      </c>
      <c r="T252" s="190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1" t="s">
        <v>199</v>
      </c>
      <c r="AT252" s="191" t="s">
        <v>288</v>
      </c>
      <c r="AU252" s="191" t="s">
        <v>87</v>
      </c>
      <c r="AY252" s="19" t="s">
        <v>148</v>
      </c>
      <c r="BE252" s="192">
        <f>IF(N252="základní",J252,0)</f>
        <v>0</v>
      </c>
      <c r="BF252" s="192">
        <f>IF(N252="snížená",J252,0)</f>
        <v>0</v>
      </c>
      <c r="BG252" s="192">
        <f>IF(N252="zákl. přenesená",J252,0)</f>
        <v>0</v>
      </c>
      <c r="BH252" s="192">
        <f>IF(N252="sníž. přenesená",J252,0)</f>
        <v>0</v>
      </c>
      <c r="BI252" s="192">
        <f>IF(N252="nulová",J252,0)</f>
        <v>0</v>
      </c>
      <c r="BJ252" s="19" t="s">
        <v>85</v>
      </c>
      <c r="BK252" s="192">
        <f>ROUND(I252*H252,2)</f>
        <v>0</v>
      </c>
      <c r="BL252" s="19" t="s">
        <v>155</v>
      </c>
      <c r="BM252" s="191" t="s">
        <v>1975</v>
      </c>
    </row>
    <row r="253" s="2" customFormat="1" ht="33" customHeight="1">
      <c r="A253" s="38"/>
      <c r="B253" s="179"/>
      <c r="C253" s="180" t="s">
        <v>383</v>
      </c>
      <c r="D253" s="180" t="s">
        <v>150</v>
      </c>
      <c r="E253" s="181" t="s">
        <v>940</v>
      </c>
      <c r="F253" s="182" t="s">
        <v>941</v>
      </c>
      <c r="G253" s="183" t="s">
        <v>215</v>
      </c>
      <c r="H253" s="184">
        <v>1.069</v>
      </c>
      <c r="I253" s="185"/>
      <c r="J253" s="186">
        <f>ROUND(I253*H253,2)</f>
        <v>0</v>
      </c>
      <c r="K253" s="182" t="s">
        <v>154</v>
      </c>
      <c r="L253" s="39"/>
      <c r="M253" s="187" t="s">
        <v>1</v>
      </c>
      <c r="N253" s="188" t="s">
        <v>43</v>
      </c>
      <c r="O253" s="77"/>
      <c r="P253" s="189">
        <f>O253*H253</f>
        <v>0</v>
      </c>
      <c r="Q253" s="189">
        <v>0</v>
      </c>
      <c r="R253" s="189">
        <f>Q253*H253</f>
        <v>0</v>
      </c>
      <c r="S253" s="189">
        <v>0</v>
      </c>
      <c r="T253" s="190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1" t="s">
        <v>155</v>
      </c>
      <c r="AT253" s="191" t="s">
        <v>150</v>
      </c>
      <c r="AU253" s="191" t="s">
        <v>87</v>
      </c>
      <c r="AY253" s="19" t="s">
        <v>148</v>
      </c>
      <c r="BE253" s="192">
        <f>IF(N253="základní",J253,0)</f>
        <v>0</v>
      </c>
      <c r="BF253" s="192">
        <f>IF(N253="snížená",J253,0)</f>
        <v>0</v>
      </c>
      <c r="BG253" s="192">
        <f>IF(N253="zákl. přenesená",J253,0)</f>
        <v>0</v>
      </c>
      <c r="BH253" s="192">
        <f>IF(N253="sníž. přenesená",J253,0)</f>
        <v>0</v>
      </c>
      <c r="BI253" s="192">
        <f>IF(N253="nulová",J253,0)</f>
        <v>0</v>
      </c>
      <c r="BJ253" s="19" t="s">
        <v>85</v>
      </c>
      <c r="BK253" s="192">
        <f>ROUND(I253*H253,2)</f>
        <v>0</v>
      </c>
      <c r="BL253" s="19" t="s">
        <v>155</v>
      </c>
      <c r="BM253" s="191" t="s">
        <v>1976</v>
      </c>
    </row>
    <row r="254" s="2" customFormat="1">
      <c r="A254" s="38"/>
      <c r="B254" s="39"/>
      <c r="C254" s="38"/>
      <c r="D254" s="193" t="s">
        <v>157</v>
      </c>
      <c r="E254" s="38"/>
      <c r="F254" s="194" t="s">
        <v>943</v>
      </c>
      <c r="G254" s="38"/>
      <c r="H254" s="38"/>
      <c r="I254" s="195"/>
      <c r="J254" s="38"/>
      <c r="K254" s="38"/>
      <c r="L254" s="39"/>
      <c r="M254" s="196"/>
      <c r="N254" s="197"/>
      <c r="O254" s="77"/>
      <c r="P254" s="77"/>
      <c r="Q254" s="77"/>
      <c r="R254" s="77"/>
      <c r="S254" s="77"/>
      <c r="T254" s="7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9" t="s">
        <v>157</v>
      </c>
      <c r="AU254" s="19" t="s">
        <v>87</v>
      </c>
    </row>
    <row r="255" s="13" customFormat="1">
      <c r="A255" s="13"/>
      <c r="B255" s="198"/>
      <c r="C255" s="13"/>
      <c r="D255" s="199" t="s">
        <v>159</v>
      </c>
      <c r="E255" s="200" t="s">
        <v>1</v>
      </c>
      <c r="F255" s="201" t="s">
        <v>1928</v>
      </c>
      <c r="G255" s="13"/>
      <c r="H255" s="202">
        <v>0.92700000000000005</v>
      </c>
      <c r="I255" s="203"/>
      <c r="J255" s="13"/>
      <c r="K255" s="13"/>
      <c r="L255" s="198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159</v>
      </c>
      <c r="AU255" s="200" t="s">
        <v>87</v>
      </c>
      <c r="AV255" s="13" t="s">
        <v>87</v>
      </c>
      <c r="AW255" s="13" t="s">
        <v>33</v>
      </c>
      <c r="AX255" s="13" t="s">
        <v>78</v>
      </c>
      <c r="AY255" s="200" t="s">
        <v>148</v>
      </c>
    </row>
    <row r="256" s="13" customFormat="1">
      <c r="A256" s="13"/>
      <c r="B256" s="198"/>
      <c r="C256" s="13"/>
      <c r="D256" s="199" t="s">
        <v>159</v>
      </c>
      <c r="E256" s="200" t="s">
        <v>1</v>
      </c>
      <c r="F256" s="201" t="s">
        <v>1977</v>
      </c>
      <c r="G256" s="13"/>
      <c r="H256" s="202">
        <v>0.14199999999999999</v>
      </c>
      <c r="I256" s="203"/>
      <c r="J256" s="13"/>
      <c r="K256" s="13"/>
      <c r="L256" s="198"/>
      <c r="M256" s="204"/>
      <c r="N256" s="205"/>
      <c r="O256" s="205"/>
      <c r="P256" s="205"/>
      <c r="Q256" s="205"/>
      <c r="R256" s="205"/>
      <c r="S256" s="205"/>
      <c r="T256" s="20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00" t="s">
        <v>159</v>
      </c>
      <c r="AU256" s="200" t="s">
        <v>87</v>
      </c>
      <c r="AV256" s="13" t="s">
        <v>87</v>
      </c>
      <c r="AW256" s="13" t="s">
        <v>33</v>
      </c>
      <c r="AX256" s="13" t="s">
        <v>78</v>
      </c>
      <c r="AY256" s="200" t="s">
        <v>148</v>
      </c>
    </row>
    <row r="257" s="14" customFormat="1">
      <c r="A257" s="14"/>
      <c r="B257" s="207"/>
      <c r="C257" s="14"/>
      <c r="D257" s="199" t="s">
        <v>159</v>
      </c>
      <c r="E257" s="208" t="s">
        <v>1</v>
      </c>
      <c r="F257" s="209" t="s">
        <v>164</v>
      </c>
      <c r="G257" s="14"/>
      <c r="H257" s="210">
        <v>1.069</v>
      </c>
      <c r="I257" s="211"/>
      <c r="J257" s="14"/>
      <c r="K257" s="14"/>
      <c r="L257" s="207"/>
      <c r="M257" s="212"/>
      <c r="N257" s="213"/>
      <c r="O257" s="213"/>
      <c r="P257" s="213"/>
      <c r="Q257" s="213"/>
      <c r="R257" s="213"/>
      <c r="S257" s="213"/>
      <c r="T257" s="2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08" t="s">
        <v>159</v>
      </c>
      <c r="AU257" s="208" t="s">
        <v>87</v>
      </c>
      <c r="AV257" s="14" t="s">
        <v>155</v>
      </c>
      <c r="AW257" s="14" t="s">
        <v>33</v>
      </c>
      <c r="AX257" s="14" t="s">
        <v>85</v>
      </c>
      <c r="AY257" s="208" t="s">
        <v>148</v>
      </c>
    </row>
    <row r="258" s="12" customFormat="1" ht="22.8" customHeight="1">
      <c r="A258" s="12"/>
      <c r="B258" s="166"/>
      <c r="C258" s="12"/>
      <c r="D258" s="167" t="s">
        <v>77</v>
      </c>
      <c r="E258" s="177" t="s">
        <v>180</v>
      </c>
      <c r="F258" s="177" t="s">
        <v>422</v>
      </c>
      <c r="G258" s="12"/>
      <c r="H258" s="12"/>
      <c r="I258" s="169"/>
      <c r="J258" s="178">
        <f>BK258</f>
        <v>0</v>
      </c>
      <c r="K258" s="12"/>
      <c r="L258" s="166"/>
      <c r="M258" s="171"/>
      <c r="N258" s="172"/>
      <c r="O258" s="172"/>
      <c r="P258" s="173">
        <f>SUM(P259:P276)</f>
        <v>0</v>
      </c>
      <c r="Q258" s="172"/>
      <c r="R258" s="173">
        <f>SUM(R259:R276)</f>
        <v>0</v>
      </c>
      <c r="S258" s="172"/>
      <c r="T258" s="174">
        <f>SUM(T259:T276)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167" t="s">
        <v>85</v>
      </c>
      <c r="AT258" s="175" t="s">
        <v>77</v>
      </c>
      <c r="AU258" s="175" t="s">
        <v>85</v>
      </c>
      <c r="AY258" s="167" t="s">
        <v>148</v>
      </c>
      <c r="BK258" s="176">
        <f>SUM(BK259:BK276)</f>
        <v>0</v>
      </c>
    </row>
    <row r="259" s="2" customFormat="1" ht="24.15" customHeight="1">
      <c r="A259" s="38"/>
      <c r="B259" s="179"/>
      <c r="C259" s="180" t="s">
        <v>391</v>
      </c>
      <c r="D259" s="180" t="s">
        <v>150</v>
      </c>
      <c r="E259" s="181" t="s">
        <v>1711</v>
      </c>
      <c r="F259" s="182" t="s">
        <v>1712</v>
      </c>
      <c r="G259" s="183" t="s">
        <v>153</v>
      </c>
      <c r="H259" s="184">
        <v>174.09999999999999</v>
      </c>
      <c r="I259" s="185"/>
      <c r="J259" s="186">
        <f>ROUND(I259*H259,2)</f>
        <v>0</v>
      </c>
      <c r="K259" s="182" t="s">
        <v>154</v>
      </c>
      <c r="L259" s="39"/>
      <c r="M259" s="187" t="s">
        <v>1</v>
      </c>
      <c r="N259" s="188" t="s">
        <v>43</v>
      </c>
      <c r="O259" s="77"/>
      <c r="P259" s="189">
        <f>O259*H259</f>
        <v>0</v>
      </c>
      <c r="Q259" s="189">
        <v>0</v>
      </c>
      <c r="R259" s="189">
        <f>Q259*H259</f>
        <v>0</v>
      </c>
      <c r="S259" s="189">
        <v>0</v>
      </c>
      <c r="T259" s="190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191" t="s">
        <v>155</v>
      </c>
      <c r="AT259" s="191" t="s">
        <v>150</v>
      </c>
      <c r="AU259" s="191" t="s">
        <v>87</v>
      </c>
      <c r="AY259" s="19" t="s">
        <v>148</v>
      </c>
      <c r="BE259" s="192">
        <f>IF(N259="základní",J259,0)</f>
        <v>0</v>
      </c>
      <c r="BF259" s="192">
        <f>IF(N259="snížená",J259,0)</f>
        <v>0</v>
      </c>
      <c r="BG259" s="192">
        <f>IF(N259="zákl. přenesená",J259,0)</f>
        <v>0</v>
      </c>
      <c r="BH259" s="192">
        <f>IF(N259="sníž. přenesená",J259,0)</f>
        <v>0</v>
      </c>
      <c r="BI259" s="192">
        <f>IF(N259="nulová",J259,0)</f>
        <v>0</v>
      </c>
      <c r="BJ259" s="19" t="s">
        <v>85</v>
      </c>
      <c r="BK259" s="192">
        <f>ROUND(I259*H259,2)</f>
        <v>0</v>
      </c>
      <c r="BL259" s="19" t="s">
        <v>155</v>
      </c>
      <c r="BM259" s="191" t="s">
        <v>1978</v>
      </c>
    </row>
    <row r="260" s="2" customFormat="1">
      <c r="A260" s="38"/>
      <c r="B260" s="39"/>
      <c r="C260" s="38"/>
      <c r="D260" s="193" t="s">
        <v>157</v>
      </c>
      <c r="E260" s="38"/>
      <c r="F260" s="194" t="s">
        <v>1714</v>
      </c>
      <c r="G260" s="38"/>
      <c r="H260" s="38"/>
      <c r="I260" s="195"/>
      <c r="J260" s="38"/>
      <c r="K260" s="38"/>
      <c r="L260" s="39"/>
      <c r="M260" s="196"/>
      <c r="N260" s="197"/>
      <c r="O260" s="77"/>
      <c r="P260" s="77"/>
      <c r="Q260" s="77"/>
      <c r="R260" s="77"/>
      <c r="S260" s="77"/>
      <c r="T260" s="7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9" t="s">
        <v>157</v>
      </c>
      <c r="AU260" s="19" t="s">
        <v>87</v>
      </c>
    </row>
    <row r="261" s="13" customFormat="1">
      <c r="A261" s="13"/>
      <c r="B261" s="198"/>
      <c r="C261" s="13"/>
      <c r="D261" s="199" t="s">
        <v>159</v>
      </c>
      <c r="E261" s="200" t="s">
        <v>1</v>
      </c>
      <c r="F261" s="201" t="s">
        <v>1899</v>
      </c>
      <c r="G261" s="13"/>
      <c r="H261" s="202">
        <v>174.09999999999999</v>
      </c>
      <c r="I261" s="203"/>
      <c r="J261" s="13"/>
      <c r="K261" s="13"/>
      <c r="L261" s="198"/>
      <c r="M261" s="204"/>
      <c r="N261" s="205"/>
      <c r="O261" s="205"/>
      <c r="P261" s="205"/>
      <c r="Q261" s="205"/>
      <c r="R261" s="205"/>
      <c r="S261" s="205"/>
      <c r="T261" s="20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00" t="s">
        <v>159</v>
      </c>
      <c r="AU261" s="200" t="s">
        <v>87</v>
      </c>
      <c r="AV261" s="13" t="s">
        <v>87</v>
      </c>
      <c r="AW261" s="13" t="s">
        <v>33</v>
      </c>
      <c r="AX261" s="13" t="s">
        <v>85</v>
      </c>
      <c r="AY261" s="200" t="s">
        <v>148</v>
      </c>
    </row>
    <row r="262" s="2" customFormat="1" ht="24.15" customHeight="1">
      <c r="A262" s="38"/>
      <c r="B262" s="179"/>
      <c r="C262" s="180" t="s">
        <v>397</v>
      </c>
      <c r="D262" s="180" t="s">
        <v>150</v>
      </c>
      <c r="E262" s="181" t="s">
        <v>1715</v>
      </c>
      <c r="F262" s="182" t="s">
        <v>1716</v>
      </c>
      <c r="G262" s="183" t="s">
        <v>153</v>
      </c>
      <c r="H262" s="184">
        <v>278.56</v>
      </c>
      <c r="I262" s="185"/>
      <c r="J262" s="186">
        <f>ROUND(I262*H262,2)</f>
        <v>0</v>
      </c>
      <c r="K262" s="182" t="s">
        <v>154</v>
      </c>
      <c r="L262" s="39"/>
      <c r="M262" s="187" t="s">
        <v>1</v>
      </c>
      <c r="N262" s="188" t="s">
        <v>43</v>
      </c>
      <c r="O262" s="77"/>
      <c r="P262" s="189">
        <f>O262*H262</f>
        <v>0</v>
      </c>
      <c r="Q262" s="189">
        <v>0</v>
      </c>
      <c r="R262" s="189">
        <f>Q262*H262</f>
        <v>0</v>
      </c>
      <c r="S262" s="189">
        <v>0</v>
      </c>
      <c r="T262" s="190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1" t="s">
        <v>155</v>
      </c>
      <c r="AT262" s="191" t="s">
        <v>150</v>
      </c>
      <c r="AU262" s="191" t="s">
        <v>87</v>
      </c>
      <c r="AY262" s="19" t="s">
        <v>148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85</v>
      </c>
      <c r="BK262" s="192">
        <f>ROUND(I262*H262,2)</f>
        <v>0</v>
      </c>
      <c r="BL262" s="19" t="s">
        <v>155</v>
      </c>
      <c r="BM262" s="191" t="s">
        <v>1979</v>
      </c>
    </row>
    <row r="263" s="2" customFormat="1">
      <c r="A263" s="38"/>
      <c r="B263" s="39"/>
      <c r="C263" s="38"/>
      <c r="D263" s="193" t="s">
        <v>157</v>
      </c>
      <c r="E263" s="38"/>
      <c r="F263" s="194" t="s">
        <v>1718</v>
      </c>
      <c r="G263" s="38"/>
      <c r="H263" s="38"/>
      <c r="I263" s="195"/>
      <c r="J263" s="38"/>
      <c r="K263" s="38"/>
      <c r="L263" s="39"/>
      <c r="M263" s="196"/>
      <c r="N263" s="197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157</v>
      </c>
      <c r="AU263" s="19" t="s">
        <v>87</v>
      </c>
    </row>
    <row r="264" s="13" customFormat="1">
      <c r="A264" s="13"/>
      <c r="B264" s="198"/>
      <c r="C264" s="13"/>
      <c r="D264" s="199" t="s">
        <v>159</v>
      </c>
      <c r="E264" s="200" t="s">
        <v>1</v>
      </c>
      <c r="F264" s="201" t="s">
        <v>1903</v>
      </c>
      <c r="G264" s="13"/>
      <c r="H264" s="202">
        <v>278.56</v>
      </c>
      <c r="I264" s="203"/>
      <c r="J264" s="13"/>
      <c r="K264" s="13"/>
      <c r="L264" s="198"/>
      <c r="M264" s="204"/>
      <c r="N264" s="205"/>
      <c r="O264" s="205"/>
      <c r="P264" s="205"/>
      <c r="Q264" s="205"/>
      <c r="R264" s="205"/>
      <c r="S264" s="205"/>
      <c r="T264" s="20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00" t="s">
        <v>159</v>
      </c>
      <c r="AU264" s="200" t="s">
        <v>87</v>
      </c>
      <c r="AV264" s="13" t="s">
        <v>87</v>
      </c>
      <c r="AW264" s="13" t="s">
        <v>33</v>
      </c>
      <c r="AX264" s="13" t="s">
        <v>85</v>
      </c>
      <c r="AY264" s="200" t="s">
        <v>148</v>
      </c>
    </row>
    <row r="265" s="2" customFormat="1" ht="24.15" customHeight="1">
      <c r="A265" s="38"/>
      <c r="B265" s="179"/>
      <c r="C265" s="180" t="s">
        <v>404</v>
      </c>
      <c r="D265" s="180" t="s">
        <v>150</v>
      </c>
      <c r="E265" s="181" t="s">
        <v>434</v>
      </c>
      <c r="F265" s="182" t="s">
        <v>435</v>
      </c>
      <c r="G265" s="183" t="s">
        <v>153</v>
      </c>
      <c r="H265" s="184">
        <v>278.56</v>
      </c>
      <c r="I265" s="185"/>
      <c r="J265" s="186">
        <f>ROUND(I265*H265,2)</f>
        <v>0</v>
      </c>
      <c r="K265" s="182" t="s">
        <v>154</v>
      </c>
      <c r="L265" s="39"/>
      <c r="M265" s="187" t="s">
        <v>1</v>
      </c>
      <c r="N265" s="188" t="s">
        <v>43</v>
      </c>
      <c r="O265" s="77"/>
      <c r="P265" s="189">
        <f>O265*H265</f>
        <v>0</v>
      </c>
      <c r="Q265" s="189">
        <v>0</v>
      </c>
      <c r="R265" s="189">
        <f>Q265*H265</f>
        <v>0</v>
      </c>
      <c r="S265" s="189">
        <v>0</v>
      </c>
      <c r="T265" s="190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91" t="s">
        <v>155</v>
      </c>
      <c r="AT265" s="191" t="s">
        <v>150</v>
      </c>
      <c r="AU265" s="191" t="s">
        <v>87</v>
      </c>
      <c r="AY265" s="19" t="s">
        <v>148</v>
      </c>
      <c r="BE265" s="192">
        <f>IF(N265="základní",J265,0)</f>
        <v>0</v>
      </c>
      <c r="BF265" s="192">
        <f>IF(N265="snížená",J265,0)</f>
        <v>0</v>
      </c>
      <c r="BG265" s="192">
        <f>IF(N265="zákl. přenesená",J265,0)</f>
        <v>0</v>
      </c>
      <c r="BH265" s="192">
        <f>IF(N265="sníž. přenesená",J265,0)</f>
        <v>0</v>
      </c>
      <c r="BI265" s="192">
        <f>IF(N265="nulová",J265,0)</f>
        <v>0</v>
      </c>
      <c r="BJ265" s="19" t="s">
        <v>85</v>
      </c>
      <c r="BK265" s="192">
        <f>ROUND(I265*H265,2)</f>
        <v>0</v>
      </c>
      <c r="BL265" s="19" t="s">
        <v>155</v>
      </c>
      <c r="BM265" s="191" t="s">
        <v>1980</v>
      </c>
    </row>
    <row r="266" s="2" customFormat="1">
      <c r="A266" s="38"/>
      <c r="B266" s="39"/>
      <c r="C266" s="38"/>
      <c r="D266" s="193" t="s">
        <v>157</v>
      </c>
      <c r="E266" s="38"/>
      <c r="F266" s="194" t="s">
        <v>437</v>
      </c>
      <c r="G266" s="38"/>
      <c r="H266" s="38"/>
      <c r="I266" s="195"/>
      <c r="J266" s="38"/>
      <c r="K266" s="38"/>
      <c r="L266" s="39"/>
      <c r="M266" s="196"/>
      <c r="N266" s="197"/>
      <c r="O266" s="77"/>
      <c r="P266" s="77"/>
      <c r="Q266" s="77"/>
      <c r="R266" s="77"/>
      <c r="S266" s="77"/>
      <c r="T266" s="7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9" t="s">
        <v>157</v>
      </c>
      <c r="AU266" s="19" t="s">
        <v>87</v>
      </c>
    </row>
    <row r="267" s="13" customFormat="1">
      <c r="A267" s="13"/>
      <c r="B267" s="198"/>
      <c r="C267" s="13"/>
      <c r="D267" s="199" t="s">
        <v>159</v>
      </c>
      <c r="E267" s="200" t="s">
        <v>1</v>
      </c>
      <c r="F267" s="201" t="s">
        <v>1903</v>
      </c>
      <c r="G267" s="13"/>
      <c r="H267" s="202">
        <v>278.56</v>
      </c>
      <c r="I267" s="203"/>
      <c r="J267" s="13"/>
      <c r="K267" s="13"/>
      <c r="L267" s="198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159</v>
      </c>
      <c r="AU267" s="200" t="s">
        <v>87</v>
      </c>
      <c r="AV267" s="13" t="s">
        <v>87</v>
      </c>
      <c r="AW267" s="13" t="s">
        <v>33</v>
      </c>
      <c r="AX267" s="13" t="s">
        <v>85</v>
      </c>
      <c r="AY267" s="200" t="s">
        <v>148</v>
      </c>
    </row>
    <row r="268" s="2" customFormat="1" ht="21.75" customHeight="1">
      <c r="A268" s="38"/>
      <c r="B268" s="179"/>
      <c r="C268" s="180" t="s">
        <v>411</v>
      </c>
      <c r="D268" s="180" t="s">
        <v>150</v>
      </c>
      <c r="E268" s="181" t="s">
        <v>439</v>
      </c>
      <c r="F268" s="182" t="s">
        <v>440</v>
      </c>
      <c r="G268" s="183" t="s">
        <v>153</v>
      </c>
      <c r="H268" s="184">
        <v>626.75999999999999</v>
      </c>
      <c r="I268" s="185"/>
      <c r="J268" s="186">
        <f>ROUND(I268*H268,2)</f>
        <v>0</v>
      </c>
      <c r="K268" s="182" t="s">
        <v>154</v>
      </c>
      <c r="L268" s="39"/>
      <c r="M268" s="187" t="s">
        <v>1</v>
      </c>
      <c r="N268" s="188" t="s">
        <v>43</v>
      </c>
      <c r="O268" s="77"/>
      <c r="P268" s="189">
        <f>O268*H268</f>
        <v>0</v>
      </c>
      <c r="Q268" s="189">
        <v>0</v>
      </c>
      <c r="R268" s="189">
        <f>Q268*H268</f>
        <v>0</v>
      </c>
      <c r="S268" s="189">
        <v>0</v>
      </c>
      <c r="T268" s="190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191" t="s">
        <v>155</v>
      </c>
      <c r="AT268" s="191" t="s">
        <v>150</v>
      </c>
      <c r="AU268" s="191" t="s">
        <v>87</v>
      </c>
      <c r="AY268" s="19" t="s">
        <v>148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85</v>
      </c>
      <c r="BK268" s="192">
        <f>ROUND(I268*H268,2)</f>
        <v>0</v>
      </c>
      <c r="BL268" s="19" t="s">
        <v>155</v>
      </c>
      <c r="BM268" s="191" t="s">
        <v>1981</v>
      </c>
    </row>
    <row r="269" s="2" customFormat="1">
      <c r="A269" s="38"/>
      <c r="B269" s="39"/>
      <c r="C269" s="38"/>
      <c r="D269" s="193" t="s">
        <v>157</v>
      </c>
      <c r="E269" s="38"/>
      <c r="F269" s="194" t="s">
        <v>442</v>
      </c>
      <c r="G269" s="38"/>
      <c r="H269" s="38"/>
      <c r="I269" s="195"/>
      <c r="J269" s="38"/>
      <c r="K269" s="38"/>
      <c r="L269" s="39"/>
      <c r="M269" s="196"/>
      <c r="N269" s="197"/>
      <c r="O269" s="77"/>
      <c r="P269" s="77"/>
      <c r="Q269" s="77"/>
      <c r="R269" s="77"/>
      <c r="S269" s="77"/>
      <c r="T269" s="7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9" t="s">
        <v>157</v>
      </c>
      <c r="AU269" s="19" t="s">
        <v>87</v>
      </c>
    </row>
    <row r="270" s="13" customFormat="1">
      <c r="A270" s="13"/>
      <c r="B270" s="198"/>
      <c r="C270" s="13"/>
      <c r="D270" s="199" t="s">
        <v>159</v>
      </c>
      <c r="E270" s="200" t="s">
        <v>1</v>
      </c>
      <c r="F270" s="201" t="s">
        <v>1982</v>
      </c>
      <c r="G270" s="13"/>
      <c r="H270" s="202">
        <v>626.75999999999999</v>
      </c>
      <c r="I270" s="203"/>
      <c r="J270" s="13"/>
      <c r="K270" s="13"/>
      <c r="L270" s="198"/>
      <c r="M270" s="204"/>
      <c r="N270" s="205"/>
      <c r="O270" s="205"/>
      <c r="P270" s="205"/>
      <c r="Q270" s="205"/>
      <c r="R270" s="205"/>
      <c r="S270" s="205"/>
      <c r="T270" s="20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00" t="s">
        <v>159</v>
      </c>
      <c r="AU270" s="200" t="s">
        <v>87</v>
      </c>
      <c r="AV270" s="13" t="s">
        <v>87</v>
      </c>
      <c r="AW270" s="13" t="s">
        <v>33</v>
      </c>
      <c r="AX270" s="13" t="s">
        <v>85</v>
      </c>
      <c r="AY270" s="200" t="s">
        <v>148</v>
      </c>
    </row>
    <row r="271" s="2" customFormat="1" ht="24.15" customHeight="1">
      <c r="A271" s="38"/>
      <c r="B271" s="179"/>
      <c r="C271" s="180" t="s">
        <v>416</v>
      </c>
      <c r="D271" s="180" t="s">
        <v>150</v>
      </c>
      <c r="E271" s="181" t="s">
        <v>1731</v>
      </c>
      <c r="F271" s="182" t="s">
        <v>1732</v>
      </c>
      <c r="G271" s="183" t="s">
        <v>153</v>
      </c>
      <c r="H271" s="184">
        <v>348.19999999999999</v>
      </c>
      <c r="I271" s="185"/>
      <c r="J271" s="186">
        <f>ROUND(I271*H271,2)</f>
        <v>0</v>
      </c>
      <c r="K271" s="182" t="s">
        <v>154</v>
      </c>
      <c r="L271" s="39"/>
      <c r="M271" s="187" t="s">
        <v>1</v>
      </c>
      <c r="N271" s="188" t="s">
        <v>43</v>
      </c>
      <c r="O271" s="77"/>
      <c r="P271" s="189">
        <f>O271*H271</f>
        <v>0</v>
      </c>
      <c r="Q271" s="189">
        <v>0</v>
      </c>
      <c r="R271" s="189">
        <f>Q271*H271</f>
        <v>0</v>
      </c>
      <c r="S271" s="189">
        <v>0</v>
      </c>
      <c r="T271" s="190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1" t="s">
        <v>155</v>
      </c>
      <c r="AT271" s="191" t="s">
        <v>150</v>
      </c>
      <c r="AU271" s="191" t="s">
        <v>87</v>
      </c>
      <c r="AY271" s="19" t="s">
        <v>148</v>
      </c>
      <c r="BE271" s="192">
        <f>IF(N271="základní",J271,0)</f>
        <v>0</v>
      </c>
      <c r="BF271" s="192">
        <f>IF(N271="snížená",J271,0)</f>
        <v>0</v>
      </c>
      <c r="BG271" s="192">
        <f>IF(N271="zákl. přenesená",J271,0)</f>
        <v>0</v>
      </c>
      <c r="BH271" s="192">
        <f>IF(N271="sníž. přenesená",J271,0)</f>
        <v>0</v>
      </c>
      <c r="BI271" s="192">
        <f>IF(N271="nulová",J271,0)</f>
        <v>0</v>
      </c>
      <c r="BJ271" s="19" t="s">
        <v>85</v>
      </c>
      <c r="BK271" s="192">
        <f>ROUND(I271*H271,2)</f>
        <v>0</v>
      </c>
      <c r="BL271" s="19" t="s">
        <v>155</v>
      </c>
      <c r="BM271" s="191" t="s">
        <v>1983</v>
      </c>
    </row>
    <row r="272" s="2" customFormat="1">
      <c r="A272" s="38"/>
      <c r="B272" s="39"/>
      <c r="C272" s="38"/>
      <c r="D272" s="193" t="s">
        <v>157</v>
      </c>
      <c r="E272" s="38"/>
      <c r="F272" s="194" t="s">
        <v>1734</v>
      </c>
      <c r="G272" s="38"/>
      <c r="H272" s="38"/>
      <c r="I272" s="195"/>
      <c r="J272" s="38"/>
      <c r="K272" s="38"/>
      <c r="L272" s="39"/>
      <c r="M272" s="196"/>
      <c r="N272" s="197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157</v>
      </c>
      <c r="AU272" s="19" t="s">
        <v>87</v>
      </c>
    </row>
    <row r="273" s="13" customFormat="1">
      <c r="A273" s="13"/>
      <c r="B273" s="198"/>
      <c r="C273" s="13"/>
      <c r="D273" s="199" t="s">
        <v>159</v>
      </c>
      <c r="E273" s="200" t="s">
        <v>1</v>
      </c>
      <c r="F273" s="201" t="s">
        <v>1901</v>
      </c>
      <c r="G273" s="13"/>
      <c r="H273" s="202">
        <v>348.19999999999999</v>
      </c>
      <c r="I273" s="203"/>
      <c r="J273" s="13"/>
      <c r="K273" s="13"/>
      <c r="L273" s="198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159</v>
      </c>
      <c r="AU273" s="200" t="s">
        <v>87</v>
      </c>
      <c r="AV273" s="13" t="s">
        <v>87</v>
      </c>
      <c r="AW273" s="13" t="s">
        <v>33</v>
      </c>
      <c r="AX273" s="13" t="s">
        <v>85</v>
      </c>
      <c r="AY273" s="200" t="s">
        <v>148</v>
      </c>
    </row>
    <row r="274" s="2" customFormat="1" ht="24.15" customHeight="1">
      <c r="A274" s="38"/>
      <c r="B274" s="179"/>
      <c r="C274" s="180" t="s">
        <v>423</v>
      </c>
      <c r="D274" s="180" t="s">
        <v>150</v>
      </c>
      <c r="E274" s="181" t="s">
        <v>1735</v>
      </c>
      <c r="F274" s="182" t="s">
        <v>1736</v>
      </c>
      <c r="G274" s="183" t="s">
        <v>153</v>
      </c>
      <c r="H274" s="184">
        <v>278.56</v>
      </c>
      <c r="I274" s="185"/>
      <c r="J274" s="186">
        <f>ROUND(I274*H274,2)</f>
        <v>0</v>
      </c>
      <c r="K274" s="182" t="s">
        <v>154</v>
      </c>
      <c r="L274" s="39"/>
      <c r="M274" s="187" t="s">
        <v>1</v>
      </c>
      <c r="N274" s="188" t="s">
        <v>43</v>
      </c>
      <c r="O274" s="77"/>
      <c r="P274" s="189">
        <f>O274*H274</f>
        <v>0</v>
      </c>
      <c r="Q274" s="189">
        <v>0</v>
      </c>
      <c r="R274" s="189">
        <f>Q274*H274</f>
        <v>0</v>
      </c>
      <c r="S274" s="189">
        <v>0</v>
      </c>
      <c r="T274" s="190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1" t="s">
        <v>155</v>
      </c>
      <c r="AT274" s="191" t="s">
        <v>150</v>
      </c>
      <c r="AU274" s="191" t="s">
        <v>87</v>
      </c>
      <c r="AY274" s="19" t="s">
        <v>148</v>
      </c>
      <c r="BE274" s="192">
        <f>IF(N274="základní",J274,0)</f>
        <v>0</v>
      </c>
      <c r="BF274" s="192">
        <f>IF(N274="snížená",J274,0)</f>
        <v>0</v>
      </c>
      <c r="BG274" s="192">
        <f>IF(N274="zákl. přenesená",J274,0)</f>
        <v>0</v>
      </c>
      <c r="BH274" s="192">
        <f>IF(N274="sníž. přenesená",J274,0)</f>
        <v>0</v>
      </c>
      <c r="BI274" s="192">
        <f>IF(N274="nulová",J274,0)</f>
        <v>0</v>
      </c>
      <c r="BJ274" s="19" t="s">
        <v>85</v>
      </c>
      <c r="BK274" s="192">
        <f>ROUND(I274*H274,2)</f>
        <v>0</v>
      </c>
      <c r="BL274" s="19" t="s">
        <v>155</v>
      </c>
      <c r="BM274" s="191" t="s">
        <v>1984</v>
      </c>
    </row>
    <row r="275" s="2" customFormat="1">
      <c r="A275" s="38"/>
      <c r="B275" s="39"/>
      <c r="C275" s="38"/>
      <c r="D275" s="193" t="s">
        <v>157</v>
      </c>
      <c r="E275" s="38"/>
      <c r="F275" s="194" t="s">
        <v>1738</v>
      </c>
      <c r="G275" s="38"/>
      <c r="H275" s="38"/>
      <c r="I275" s="195"/>
      <c r="J275" s="38"/>
      <c r="K275" s="38"/>
      <c r="L275" s="39"/>
      <c r="M275" s="196"/>
      <c r="N275" s="197"/>
      <c r="O275" s="77"/>
      <c r="P275" s="77"/>
      <c r="Q275" s="77"/>
      <c r="R275" s="77"/>
      <c r="S275" s="77"/>
      <c r="T275" s="7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9" t="s">
        <v>157</v>
      </c>
      <c r="AU275" s="19" t="s">
        <v>87</v>
      </c>
    </row>
    <row r="276" s="13" customFormat="1">
      <c r="A276" s="13"/>
      <c r="B276" s="198"/>
      <c r="C276" s="13"/>
      <c r="D276" s="199" t="s">
        <v>159</v>
      </c>
      <c r="E276" s="200" t="s">
        <v>1</v>
      </c>
      <c r="F276" s="201" t="s">
        <v>1903</v>
      </c>
      <c r="G276" s="13"/>
      <c r="H276" s="202">
        <v>278.56</v>
      </c>
      <c r="I276" s="203"/>
      <c r="J276" s="13"/>
      <c r="K276" s="13"/>
      <c r="L276" s="198"/>
      <c r="M276" s="204"/>
      <c r="N276" s="205"/>
      <c r="O276" s="205"/>
      <c r="P276" s="205"/>
      <c r="Q276" s="205"/>
      <c r="R276" s="205"/>
      <c r="S276" s="205"/>
      <c r="T276" s="206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00" t="s">
        <v>159</v>
      </c>
      <c r="AU276" s="200" t="s">
        <v>87</v>
      </c>
      <c r="AV276" s="13" t="s">
        <v>87</v>
      </c>
      <c r="AW276" s="13" t="s">
        <v>33</v>
      </c>
      <c r="AX276" s="13" t="s">
        <v>85</v>
      </c>
      <c r="AY276" s="200" t="s">
        <v>148</v>
      </c>
    </row>
    <row r="277" s="12" customFormat="1" ht="22.8" customHeight="1">
      <c r="A277" s="12"/>
      <c r="B277" s="166"/>
      <c r="C277" s="12"/>
      <c r="D277" s="167" t="s">
        <v>77</v>
      </c>
      <c r="E277" s="177" t="s">
        <v>199</v>
      </c>
      <c r="F277" s="177" t="s">
        <v>453</v>
      </c>
      <c r="G277" s="12"/>
      <c r="H277" s="12"/>
      <c r="I277" s="169"/>
      <c r="J277" s="178">
        <f>BK277</f>
        <v>0</v>
      </c>
      <c r="K277" s="12"/>
      <c r="L277" s="166"/>
      <c r="M277" s="171"/>
      <c r="N277" s="172"/>
      <c r="O277" s="172"/>
      <c r="P277" s="173">
        <f>SUM(P278:P360)</f>
        <v>0</v>
      </c>
      <c r="Q277" s="172"/>
      <c r="R277" s="173">
        <f>SUM(R278:R360)</f>
        <v>45.63619637</v>
      </c>
      <c r="S277" s="172"/>
      <c r="T277" s="174">
        <f>SUM(T278:T360)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167" t="s">
        <v>85</v>
      </c>
      <c r="AT277" s="175" t="s">
        <v>77</v>
      </c>
      <c r="AU277" s="175" t="s">
        <v>85</v>
      </c>
      <c r="AY277" s="167" t="s">
        <v>148</v>
      </c>
      <c r="BK277" s="176">
        <f>SUM(BK278:BK360)</f>
        <v>0</v>
      </c>
    </row>
    <row r="278" s="2" customFormat="1" ht="33" customHeight="1">
      <c r="A278" s="38"/>
      <c r="B278" s="179"/>
      <c r="C278" s="180" t="s">
        <v>428</v>
      </c>
      <c r="D278" s="180" t="s">
        <v>150</v>
      </c>
      <c r="E278" s="181" t="s">
        <v>1985</v>
      </c>
      <c r="F278" s="182" t="s">
        <v>1986</v>
      </c>
      <c r="G278" s="183" t="s">
        <v>183</v>
      </c>
      <c r="H278" s="184">
        <v>29</v>
      </c>
      <c r="I278" s="185"/>
      <c r="J278" s="186">
        <f>ROUND(I278*H278,2)</f>
        <v>0</v>
      </c>
      <c r="K278" s="182" t="s">
        <v>154</v>
      </c>
      <c r="L278" s="39"/>
      <c r="M278" s="187" t="s">
        <v>1</v>
      </c>
      <c r="N278" s="188" t="s">
        <v>43</v>
      </c>
      <c r="O278" s="77"/>
      <c r="P278" s="189">
        <f>O278*H278</f>
        <v>0</v>
      </c>
      <c r="Q278" s="189">
        <v>0</v>
      </c>
      <c r="R278" s="189">
        <f>Q278*H278</f>
        <v>0</v>
      </c>
      <c r="S278" s="189">
        <v>0</v>
      </c>
      <c r="T278" s="190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1" t="s">
        <v>155</v>
      </c>
      <c r="AT278" s="191" t="s">
        <v>150</v>
      </c>
      <c r="AU278" s="191" t="s">
        <v>87</v>
      </c>
      <c r="AY278" s="19" t="s">
        <v>148</v>
      </c>
      <c r="BE278" s="192">
        <f>IF(N278="základní",J278,0)</f>
        <v>0</v>
      </c>
      <c r="BF278" s="192">
        <f>IF(N278="snížená",J278,0)</f>
        <v>0</v>
      </c>
      <c r="BG278" s="192">
        <f>IF(N278="zákl. přenesená",J278,0)</f>
        <v>0</v>
      </c>
      <c r="BH278" s="192">
        <f>IF(N278="sníž. přenesená",J278,0)</f>
        <v>0</v>
      </c>
      <c r="BI278" s="192">
        <f>IF(N278="nulová",J278,0)</f>
        <v>0</v>
      </c>
      <c r="BJ278" s="19" t="s">
        <v>85</v>
      </c>
      <c r="BK278" s="192">
        <f>ROUND(I278*H278,2)</f>
        <v>0</v>
      </c>
      <c r="BL278" s="19" t="s">
        <v>155</v>
      </c>
      <c r="BM278" s="191" t="s">
        <v>1987</v>
      </c>
    </row>
    <row r="279" s="2" customFormat="1">
      <c r="A279" s="38"/>
      <c r="B279" s="39"/>
      <c r="C279" s="38"/>
      <c r="D279" s="193" t="s">
        <v>157</v>
      </c>
      <c r="E279" s="38"/>
      <c r="F279" s="194" t="s">
        <v>1988</v>
      </c>
      <c r="G279" s="38"/>
      <c r="H279" s="38"/>
      <c r="I279" s="195"/>
      <c r="J279" s="38"/>
      <c r="K279" s="38"/>
      <c r="L279" s="39"/>
      <c r="M279" s="196"/>
      <c r="N279" s="197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157</v>
      </c>
      <c r="AU279" s="19" t="s">
        <v>87</v>
      </c>
    </row>
    <row r="280" s="2" customFormat="1" ht="24.15" customHeight="1">
      <c r="A280" s="38"/>
      <c r="B280" s="179"/>
      <c r="C280" s="223" t="s">
        <v>433</v>
      </c>
      <c r="D280" s="223" t="s">
        <v>288</v>
      </c>
      <c r="E280" s="224" t="s">
        <v>1989</v>
      </c>
      <c r="F280" s="225" t="s">
        <v>1990</v>
      </c>
      <c r="G280" s="226" t="s">
        <v>183</v>
      </c>
      <c r="H280" s="227">
        <v>29.434999999999999</v>
      </c>
      <c r="I280" s="228"/>
      <c r="J280" s="229">
        <f>ROUND(I280*H280,2)</f>
        <v>0</v>
      </c>
      <c r="K280" s="225" t="s">
        <v>154</v>
      </c>
      <c r="L280" s="230"/>
      <c r="M280" s="231" t="s">
        <v>1</v>
      </c>
      <c r="N280" s="232" t="s">
        <v>43</v>
      </c>
      <c r="O280" s="77"/>
      <c r="P280" s="189">
        <f>O280*H280</f>
        <v>0</v>
      </c>
      <c r="Q280" s="189">
        <v>0.00042999999999999999</v>
      </c>
      <c r="R280" s="189">
        <f>Q280*H280</f>
        <v>0.01265705</v>
      </c>
      <c r="S280" s="189">
        <v>0</v>
      </c>
      <c r="T280" s="190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1" t="s">
        <v>199</v>
      </c>
      <c r="AT280" s="191" t="s">
        <v>288</v>
      </c>
      <c r="AU280" s="191" t="s">
        <v>87</v>
      </c>
      <c r="AY280" s="19" t="s">
        <v>148</v>
      </c>
      <c r="BE280" s="192">
        <f>IF(N280="základní",J280,0)</f>
        <v>0</v>
      </c>
      <c r="BF280" s="192">
        <f>IF(N280="snížená",J280,0)</f>
        <v>0</v>
      </c>
      <c r="BG280" s="192">
        <f>IF(N280="zákl. přenesená",J280,0)</f>
        <v>0</v>
      </c>
      <c r="BH280" s="192">
        <f>IF(N280="sníž. přenesená",J280,0)</f>
        <v>0</v>
      </c>
      <c r="BI280" s="192">
        <f>IF(N280="nulová",J280,0)</f>
        <v>0</v>
      </c>
      <c r="BJ280" s="19" t="s">
        <v>85</v>
      </c>
      <c r="BK280" s="192">
        <f>ROUND(I280*H280,2)</f>
        <v>0</v>
      </c>
      <c r="BL280" s="19" t="s">
        <v>155</v>
      </c>
      <c r="BM280" s="191" t="s">
        <v>1991</v>
      </c>
    </row>
    <row r="281" s="13" customFormat="1">
      <c r="A281" s="13"/>
      <c r="B281" s="198"/>
      <c r="C281" s="13"/>
      <c r="D281" s="199" t="s">
        <v>159</v>
      </c>
      <c r="E281" s="13"/>
      <c r="F281" s="201" t="s">
        <v>1992</v>
      </c>
      <c r="G281" s="13"/>
      <c r="H281" s="202">
        <v>29.434999999999999</v>
      </c>
      <c r="I281" s="203"/>
      <c r="J281" s="13"/>
      <c r="K281" s="13"/>
      <c r="L281" s="198"/>
      <c r="M281" s="204"/>
      <c r="N281" s="205"/>
      <c r="O281" s="205"/>
      <c r="P281" s="205"/>
      <c r="Q281" s="205"/>
      <c r="R281" s="205"/>
      <c r="S281" s="205"/>
      <c r="T281" s="206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00" t="s">
        <v>159</v>
      </c>
      <c r="AU281" s="200" t="s">
        <v>87</v>
      </c>
      <c r="AV281" s="13" t="s">
        <v>87</v>
      </c>
      <c r="AW281" s="13" t="s">
        <v>3</v>
      </c>
      <c r="AX281" s="13" t="s">
        <v>85</v>
      </c>
      <c r="AY281" s="200" t="s">
        <v>148</v>
      </c>
    </row>
    <row r="282" s="2" customFormat="1" ht="24.15" customHeight="1">
      <c r="A282" s="38"/>
      <c r="B282" s="179"/>
      <c r="C282" s="180" t="s">
        <v>438</v>
      </c>
      <c r="D282" s="180" t="s">
        <v>150</v>
      </c>
      <c r="E282" s="181" t="s">
        <v>1993</v>
      </c>
      <c r="F282" s="182" t="s">
        <v>1994</v>
      </c>
      <c r="G282" s="183" t="s">
        <v>183</v>
      </c>
      <c r="H282" s="184">
        <v>240.40000000000001</v>
      </c>
      <c r="I282" s="185"/>
      <c r="J282" s="186">
        <f>ROUND(I282*H282,2)</f>
        <v>0</v>
      </c>
      <c r="K282" s="182" t="s">
        <v>154</v>
      </c>
      <c r="L282" s="39"/>
      <c r="M282" s="187" t="s">
        <v>1</v>
      </c>
      <c r="N282" s="188" t="s">
        <v>43</v>
      </c>
      <c r="O282" s="77"/>
      <c r="P282" s="189">
        <f>O282*H282</f>
        <v>0</v>
      </c>
      <c r="Q282" s="189">
        <v>1.0000000000000001E-05</v>
      </c>
      <c r="R282" s="189">
        <f>Q282*H282</f>
        <v>0.0024040000000000003</v>
      </c>
      <c r="S282" s="189">
        <v>0</v>
      </c>
      <c r="T282" s="190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1" t="s">
        <v>155</v>
      </c>
      <c r="AT282" s="191" t="s">
        <v>150</v>
      </c>
      <c r="AU282" s="191" t="s">
        <v>87</v>
      </c>
      <c r="AY282" s="19" t="s">
        <v>148</v>
      </c>
      <c r="BE282" s="192">
        <f>IF(N282="základní",J282,0)</f>
        <v>0</v>
      </c>
      <c r="BF282" s="192">
        <f>IF(N282="snížená",J282,0)</f>
        <v>0</v>
      </c>
      <c r="BG282" s="192">
        <f>IF(N282="zákl. přenesená",J282,0)</f>
        <v>0</v>
      </c>
      <c r="BH282" s="192">
        <f>IF(N282="sníž. přenesená",J282,0)</f>
        <v>0</v>
      </c>
      <c r="BI282" s="192">
        <f>IF(N282="nulová",J282,0)</f>
        <v>0</v>
      </c>
      <c r="BJ282" s="19" t="s">
        <v>85</v>
      </c>
      <c r="BK282" s="192">
        <f>ROUND(I282*H282,2)</f>
        <v>0</v>
      </c>
      <c r="BL282" s="19" t="s">
        <v>155</v>
      </c>
      <c r="BM282" s="191" t="s">
        <v>1995</v>
      </c>
    </row>
    <row r="283" s="2" customFormat="1">
      <c r="A283" s="38"/>
      <c r="B283" s="39"/>
      <c r="C283" s="38"/>
      <c r="D283" s="193" t="s">
        <v>157</v>
      </c>
      <c r="E283" s="38"/>
      <c r="F283" s="194" t="s">
        <v>1996</v>
      </c>
      <c r="G283" s="38"/>
      <c r="H283" s="38"/>
      <c r="I283" s="195"/>
      <c r="J283" s="38"/>
      <c r="K283" s="38"/>
      <c r="L283" s="39"/>
      <c r="M283" s="196"/>
      <c r="N283" s="197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157</v>
      </c>
      <c r="AU283" s="19" t="s">
        <v>87</v>
      </c>
    </row>
    <row r="284" s="2" customFormat="1" ht="24.15" customHeight="1">
      <c r="A284" s="38"/>
      <c r="B284" s="179"/>
      <c r="C284" s="223" t="s">
        <v>443</v>
      </c>
      <c r="D284" s="223" t="s">
        <v>288</v>
      </c>
      <c r="E284" s="224" t="s">
        <v>1997</v>
      </c>
      <c r="F284" s="225" t="s">
        <v>1998</v>
      </c>
      <c r="G284" s="226" t="s">
        <v>183</v>
      </c>
      <c r="H284" s="227">
        <v>247.612</v>
      </c>
      <c r="I284" s="228"/>
      <c r="J284" s="229">
        <f>ROUND(I284*H284,2)</f>
        <v>0</v>
      </c>
      <c r="K284" s="225" t="s">
        <v>154</v>
      </c>
      <c r="L284" s="230"/>
      <c r="M284" s="231" t="s">
        <v>1</v>
      </c>
      <c r="N284" s="232" t="s">
        <v>43</v>
      </c>
      <c r="O284" s="77"/>
      <c r="P284" s="189">
        <f>O284*H284</f>
        <v>0</v>
      </c>
      <c r="Q284" s="189">
        <v>0.0041099999999999999</v>
      </c>
      <c r="R284" s="189">
        <f>Q284*H284</f>
        <v>1.01768532</v>
      </c>
      <c r="S284" s="189">
        <v>0</v>
      </c>
      <c r="T284" s="190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1" t="s">
        <v>199</v>
      </c>
      <c r="AT284" s="191" t="s">
        <v>288</v>
      </c>
      <c r="AU284" s="191" t="s">
        <v>87</v>
      </c>
      <c r="AY284" s="19" t="s">
        <v>148</v>
      </c>
      <c r="BE284" s="192">
        <f>IF(N284="základní",J284,0)</f>
        <v>0</v>
      </c>
      <c r="BF284" s="192">
        <f>IF(N284="snížená",J284,0)</f>
        <v>0</v>
      </c>
      <c r="BG284" s="192">
        <f>IF(N284="zákl. přenesená",J284,0)</f>
        <v>0</v>
      </c>
      <c r="BH284" s="192">
        <f>IF(N284="sníž. přenesená",J284,0)</f>
        <v>0</v>
      </c>
      <c r="BI284" s="192">
        <f>IF(N284="nulová",J284,0)</f>
        <v>0</v>
      </c>
      <c r="BJ284" s="19" t="s">
        <v>85</v>
      </c>
      <c r="BK284" s="192">
        <f>ROUND(I284*H284,2)</f>
        <v>0</v>
      </c>
      <c r="BL284" s="19" t="s">
        <v>155</v>
      </c>
      <c r="BM284" s="191" t="s">
        <v>1999</v>
      </c>
    </row>
    <row r="285" s="13" customFormat="1">
      <c r="A285" s="13"/>
      <c r="B285" s="198"/>
      <c r="C285" s="13"/>
      <c r="D285" s="199" t="s">
        <v>159</v>
      </c>
      <c r="E285" s="13"/>
      <c r="F285" s="201" t="s">
        <v>2000</v>
      </c>
      <c r="G285" s="13"/>
      <c r="H285" s="202">
        <v>247.612</v>
      </c>
      <c r="I285" s="203"/>
      <c r="J285" s="13"/>
      <c r="K285" s="13"/>
      <c r="L285" s="198"/>
      <c r="M285" s="204"/>
      <c r="N285" s="205"/>
      <c r="O285" s="205"/>
      <c r="P285" s="205"/>
      <c r="Q285" s="205"/>
      <c r="R285" s="205"/>
      <c r="S285" s="205"/>
      <c r="T285" s="206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00" t="s">
        <v>159</v>
      </c>
      <c r="AU285" s="200" t="s">
        <v>87</v>
      </c>
      <c r="AV285" s="13" t="s">
        <v>87</v>
      </c>
      <c r="AW285" s="13" t="s">
        <v>3</v>
      </c>
      <c r="AX285" s="13" t="s">
        <v>85</v>
      </c>
      <c r="AY285" s="200" t="s">
        <v>148</v>
      </c>
    </row>
    <row r="286" s="2" customFormat="1" ht="24.15" customHeight="1">
      <c r="A286" s="38"/>
      <c r="B286" s="179"/>
      <c r="C286" s="180" t="s">
        <v>448</v>
      </c>
      <c r="D286" s="180" t="s">
        <v>150</v>
      </c>
      <c r="E286" s="181" t="s">
        <v>2001</v>
      </c>
      <c r="F286" s="182" t="s">
        <v>2002</v>
      </c>
      <c r="G286" s="183" t="s">
        <v>346</v>
      </c>
      <c r="H286" s="184">
        <v>1</v>
      </c>
      <c r="I286" s="185"/>
      <c r="J286" s="186">
        <f>ROUND(I286*H286,2)</f>
        <v>0</v>
      </c>
      <c r="K286" s="182" t="s">
        <v>154</v>
      </c>
      <c r="L286" s="39"/>
      <c r="M286" s="187" t="s">
        <v>1</v>
      </c>
      <c r="N286" s="188" t="s">
        <v>43</v>
      </c>
      <c r="O286" s="77"/>
      <c r="P286" s="189">
        <f>O286*H286</f>
        <v>0</v>
      </c>
      <c r="Q286" s="189">
        <v>0</v>
      </c>
      <c r="R286" s="189">
        <f>Q286*H286</f>
        <v>0</v>
      </c>
      <c r="S286" s="189">
        <v>0</v>
      </c>
      <c r="T286" s="190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1" t="s">
        <v>155</v>
      </c>
      <c r="AT286" s="191" t="s">
        <v>150</v>
      </c>
      <c r="AU286" s="191" t="s">
        <v>87</v>
      </c>
      <c r="AY286" s="19" t="s">
        <v>148</v>
      </c>
      <c r="BE286" s="192">
        <f>IF(N286="základní",J286,0)</f>
        <v>0</v>
      </c>
      <c r="BF286" s="192">
        <f>IF(N286="snížená",J286,0)</f>
        <v>0</v>
      </c>
      <c r="BG286" s="192">
        <f>IF(N286="zákl. přenesená",J286,0)</f>
        <v>0</v>
      </c>
      <c r="BH286" s="192">
        <f>IF(N286="sníž. přenesená",J286,0)</f>
        <v>0</v>
      </c>
      <c r="BI286" s="192">
        <f>IF(N286="nulová",J286,0)</f>
        <v>0</v>
      </c>
      <c r="BJ286" s="19" t="s">
        <v>85</v>
      </c>
      <c r="BK286" s="192">
        <f>ROUND(I286*H286,2)</f>
        <v>0</v>
      </c>
      <c r="BL286" s="19" t="s">
        <v>155</v>
      </c>
      <c r="BM286" s="191" t="s">
        <v>2003</v>
      </c>
    </row>
    <row r="287" s="2" customFormat="1">
      <c r="A287" s="38"/>
      <c r="B287" s="39"/>
      <c r="C287" s="38"/>
      <c r="D287" s="193" t="s">
        <v>157</v>
      </c>
      <c r="E287" s="38"/>
      <c r="F287" s="194" t="s">
        <v>2004</v>
      </c>
      <c r="G287" s="38"/>
      <c r="H287" s="38"/>
      <c r="I287" s="195"/>
      <c r="J287" s="38"/>
      <c r="K287" s="38"/>
      <c r="L287" s="39"/>
      <c r="M287" s="196"/>
      <c r="N287" s="197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157</v>
      </c>
      <c r="AU287" s="19" t="s">
        <v>87</v>
      </c>
    </row>
    <row r="288" s="2" customFormat="1" ht="16.5" customHeight="1">
      <c r="A288" s="38"/>
      <c r="B288" s="179"/>
      <c r="C288" s="223" t="s">
        <v>454</v>
      </c>
      <c r="D288" s="223" t="s">
        <v>288</v>
      </c>
      <c r="E288" s="224" t="s">
        <v>2005</v>
      </c>
      <c r="F288" s="225" t="s">
        <v>2006</v>
      </c>
      <c r="G288" s="226" t="s">
        <v>346</v>
      </c>
      <c r="H288" s="227">
        <v>1</v>
      </c>
      <c r="I288" s="228"/>
      <c r="J288" s="229">
        <f>ROUND(I288*H288,2)</f>
        <v>0</v>
      </c>
      <c r="K288" s="225" t="s">
        <v>154</v>
      </c>
      <c r="L288" s="230"/>
      <c r="M288" s="231" t="s">
        <v>1</v>
      </c>
      <c r="N288" s="232" t="s">
        <v>43</v>
      </c>
      <c r="O288" s="77"/>
      <c r="P288" s="189">
        <f>O288*H288</f>
        <v>0</v>
      </c>
      <c r="Q288" s="189">
        <v>0.00011</v>
      </c>
      <c r="R288" s="189">
        <f>Q288*H288</f>
        <v>0.00011</v>
      </c>
      <c r="S288" s="189">
        <v>0</v>
      </c>
      <c r="T288" s="190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1" t="s">
        <v>199</v>
      </c>
      <c r="AT288" s="191" t="s">
        <v>288</v>
      </c>
      <c r="AU288" s="191" t="s">
        <v>87</v>
      </c>
      <c r="AY288" s="19" t="s">
        <v>148</v>
      </c>
      <c r="BE288" s="192">
        <f>IF(N288="základní",J288,0)</f>
        <v>0</v>
      </c>
      <c r="BF288" s="192">
        <f>IF(N288="snížená",J288,0)</f>
        <v>0</v>
      </c>
      <c r="BG288" s="192">
        <f>IF(N288="zákl. přenesená",J288,0)</f>
        <v>0</v>
      </c>
      <c r="BH288" s="192">
        <f>IF(N288="sníž. přenesená",J288,0)</f>
        <v>0</v>
      </c>
      <c r="BI288" s="192">
        <f>IF(N288="nulová",J288,0)</f>
        <v>0</v>
      </c>
      <c r="BJ288" s="19" t="s">
        <v>85</v>
      </c>
      <c r="BK288" s="192">
        <f>ROUND(I288*H288,2)</f>
        <v>0</v>
      </c>
      <c r="BL288" s="19" t="s">
        <v>155</v>
      </c>
      <c r="BM288" s="191" t="s">
        <v>2007</v>
      </c>
    </row>
    <row r="289" s="2" customFormat="1" ht="33" customHeight="1">
      <c r="A289" s="38"/>
      <c r="B289" s="179"/>
      <c r="C289" s="180" t="s">
        <v>459</v>
      </c>
      <c r="D289" s="180" t="s">
        <v>150</v>
      </c>
      <c r="E289" s="181" t="s">
        <v>2008</v>
      </c>
      <c r="F289" s="182" t="s">
        <v>2009</v>
      </c>
      <c r="G289" s="183" t="s">
        <v>346</v>
      </c>
      <c r="H289" s="184">
        <v>54</v>
      </c>
      <c r="I289" s="185"/>
      <c r="J289" s="186">
        <f>ROUND(I289*H289,2)</f>
        <v>0</v>
      </c>
      <c r="K289" s="182" t="s">
        <v>154</v>
      </c>
      <c r="L289" s="39"/>
      <c r="M289" s="187" t="s">
        <v>1</v>
      </c>
      <c r="N289" s="188" t="s">
        <v>43</v>
      </c>
      <c r="O289" s="77"/>
      <c r="P289" s="189">
        <f>O289*H289</f>
        <v>0</v>
      </c>
      <c r="Q289" s="189">
        <v>0</v>
      </c>
      <c r="R289" s="189">
        <f>Q289*H289</f>
        <v>0</v>
      </c>
      <c r="S289" s="189">
        <v>0</v>
      </c>
      <c r="T289" s="190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191" t="s">
        <v>155</v>
      </c>
      <c r="AT289" s="191" t="s">
        <v>150</v>
      </c>
      <c r="AU289" s="191" t="s">
        <v>87</v>
      </c>
      <c r="AY289" s="19" t="s">
        <v>148</v>
      </c>
      <c r="BE289" s="192">
        <f>IF(N289="základní",J289,0)</f>
        <v>0</v>
      </c>
      <c r="BF289" s="192">
        <f>IF(N289="snížená",J289,0)</f>
        <v>0</v>
      </c>
      <c r="BG289" s="192">
        <f>IF(N289="zákl. přenesená",J289,0)</f>
        <v>0</v>
      </c>
      <c r="BH289" s="192">
        <f>IF(N289="sníž. přenesená",J289,0)</f>
        <v>0</v>
      </c>
      <c r="BI289" s="192">
        <f>IF(N289="nulová",J289,0)</f>
        <v>0</v>
      </c>
      <c r="BJ289" s="19" t="s">
        <v>85</v>
      </c>
      <c r="BK289" s="192">
        <f>ROUND(I289*H289,2)</f>
        <v>0</v>
      </c>
      <c r="BL289" s="19" t="s">
        <v>155</v>
      </c>
      <c r="BM289" s="191" t="s">
        <v>2010</v>
      </c>
    </row>
    <row r="290" s="2" customFormat="1">
      <c r="A290" s="38"/>
      <c r="B290" s="39"/>
      <c r="C290" s="38"/>
      <c r="D290" s="193" t="s">
        <v>157</v>
      </c>
      <c r="E290" s="38"/>
      <c r="F290" s="194" t="s">
        <v>2011</v>
      </c>
      <c r="G290" s="38"/>
      <c r="H290" s="38"/>
      <c r="I290" s="195"/>
      <c r="J290" s="38"/>
      <c r="K290" s="38"/>
      <c r="L290" s="39"/>
      <c r="M290" s="196"/>
      <c r="N290" s="197"/>
      <c r="O290" s="77"/>
      <c r="P290" s="77"/>
      <c r="Q290" s="77"/>
      <c r="R290" s="77"/>
      <c r="S290" s="77"/>
      <c r="T290" s="7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9" t="s">
        <v>157</v>
      </c>
      <c r="AU290" s="19" t="s">
        <v>87</v>
      </c>
    </row>
    <row r="291" s="13" customFormat="1">
      <c r="A291" s="13"/>
      <c r="B291" s="198"/>
      <c r="C291" s="13"/>
      <c r="D291" s="199" t="s">
        <v>159</v>
      </c>
      <c r="E291" s="200" t="s">
        <v>1</v>
      </c>
      <c r="F291" s="201" t="s">
        <v>2012</v>
      </c>
      <c r="G291" s="13"/>
      <c r="H291" s="202">
        <v>16</v>
      </c>
      <c r="I291" s="203"/>
      <c r="J291" s="13"/>
      <c r="K291" s="13"/>
      <c r="L291" s="198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159</v>
      </c>
      <c r="AU291" s="200" t="s">
        <v>87</v>
      </c>
      <c r="AV291" s="13" t="s">
        <v>87</v>
      </c>
      <c r="AW291" s="13" t="s">
        <v>33</v>
      </c>
      <c r="AX291" s="13" t="s">
        <v>78</v>
      </c>
      <c r="AY291" s="200" t="s">
        <v>148</v>
      </c>
    </row>
    <row r="292" s="13" customFormat="1">
      <c r="A292" s="13"/>
      <c r="B292" s="198"/>
      <c r="C292" s="13"/>
      <c r="D292" s="199" t="s">
        <v>159</v>
      </c>
      <c r="E292" s="200" t="s">
        <v>1</v>
      </c>
      <c r="F292" s="201" t="s">
        <v>1802</v>
      </c>
      <c r="G292" s="13"/>
      <c r="H292" s="202">
        <v>8</v>
      </c>
      <c r="I292" s="203"/>
      <c r="J292" s="13"/>
      <c r="K292" s="13"/>
      <c r="L292" s="198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159</v>
      </c>
      <c r="AU292" s="200" t="s">
        <v>87</v>
      </c>
      <c r="AV292" s="13" t="s">
        <v>87</v>
      </c>
      <c r="AW292" s="13" t="s">
        <v>33</v>
      </c>
      <c r="AX292" s="13" t="s">
        <v>78</v>
      </c>
      <c r="AY292" s="200" t="s">
        <v>148</v>
      </c>
    </row>
    <row r="293" s="13" customFormat="1">
      <c r="A293" s="13"/>
      <c r="B293" s="198"/>
      <c r="C293" s="13"/>
      <c r="D293" s="199" t="s">
        <v>159</v>
      </c>
      <c r="E293" s="200" t="s">
        <v>1</v>
      </c>
      <c r="F293" s="201" t="s">
        <v>1544</v>
      </c>
      <c r="G293" s="13"/>
      <c r="H293" s="202">
        <v>4</v>
      </c>
      <c r="I293" s="203"/>
      <c r="J293" s="13"/>
      <c r="K293" s="13"/>
      <c r="L293" s="198"/>
      <c r="M293" s="204"/>
      <c r="N293" s="205"/>
      <c r="O293" s="205"/>
      <c r="P293" s="205"/>
      <c r="Q293" s="205"/>
      <c r="R293" s="205"/>
      <c r="S293" s="205"/>
      <c r="T293" s="206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00" t="s">
        <v>159</v>
      </c>
      <c r="AU293" s="200" t="s">
        <v>87</v>
      </c>
      <c r="AV293" s="13" t="s">
        <v>87</v>
      </c>
      <c r="AW293" s="13" t="s">
        <v>33</v>
      </c>
      <c r="AX293" s="13" t="s">
        <v>78</v>
      </c>
      <c r="AY293" s="200" t="s">
        <v>148</v>
      </c>
    </row>
    <row r="294" s="13" customFormat="1">
      <c r="A294" s="13"/>
      <c r="B294" s="198"/>
      <c r="C294" s="13"/>
      <c r="D294" s="199" t="s">
        <v>159</v>
      </c>
      <c r="E294" s="200" t="s">
        <v>1</v>
      </c>
      <c r="F294" s="201" t="s">
        <v>1779</v>
      </c>
      <c r="G294" s="13"/>
      <c r="H294" s="202">
        <v>4</v>
      </c>
      <c r="I294" s="203"/>
      <c r="J294" s="13"/>
      <c r="K294" s="13"/>
      <c r="L294" s="198"/>
      <c r="M294" s="204"/>
      <c r="N294" s="205"/>
      <c r="O294" s="205"/>
      <c r="P294" s="205"/>
      <c r="Q294" s="205"/>
      <c r="R294" s="205"/>
      <c r="S294" s="205"/>
      <c r="T294" s="206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00" t="s">
        <v>159</v>
      </c>
      <c r="AU294" s="200" t="s">
        <v>87</v>
      </c>
      <c r="AV294" s="13" t="s">
        <v>87</v>
      </c>
      <c r="AW294" s="13" t="s">
        <v>33</v>
      </c>
      <c r="AX294" s="13" t="s">
        <v>78</v>
      </c>
      <c r="AY294" s="200" t="s">
        <v>148</v>
      </c>
    </row>
    <row r="295" s="13" customFormat="1">
      <c r="A295" s="13"/>
      <c r="B295" s="198"/>
      <c r="C295" s="13"/>
      <c r="D295" s="199" t="s">
        <v>159</v>
      </c>
      <c r="E295" s="200" t="s">
        <v>1</v>
      </c>
      <c r="F295" s="201" t="s">
        <v>1546</v>
      </c>
      <c r="G295" s="13"/>
      <c r="H295" s="202">
        <v>2</v>
      </c>
      <c r="I295" s="203"/>
      <c r="J295" s="13"/>
      <c r="K295" s="13"/>
      <c r="L295" s="198"/>
      <c r="M295" s="204"/>
      <c r="N295" s="205"/>
      <c r="O295" s="205"/>
      <c r="P295" s="205"/>
      <c r="Q295" s="205"/>
      <c r="R295" s="205"/>
      <c r="S295" s="205"/>
      <c r="T295" s="206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00" t="s">
        <v>159</v>
      </c>
      <c r="AU295" s="200" t="s">
        <v>87</v>
      </c>
      <c r="AV295" s="13" t="s">
        <v>87</v>
      </c>
      <c r="AW295" s="13" t="s">
        <v>33</v>
      </c>
      <c r="AX295" s="13" t="s">
        <v>78</v>
      </c>
      <c r="AY295" s="200" t="s">
        <v>148</v>
      </c>
    </row>
    <row r="296" s="13" customFormat="1">
      <c r="A296" s="13"/>
      <c r="B296" s="198"/>
      <c r="C296" s="13"/>
      <c r="D296" s="199" t="s">
        <v>159</v>
      </c>
      <c r="E296" s="200" t="s">
        <v>1</v>
      </c>
      <c r="F296" s="201" t="s">
        <v>2013</v>
      </c>
      <c r="G296" s="13"/>
      <c r="H296" s="202">
        <v>5</v>
      </c>
      <c r="I296" s="203"/>
      <c r="J296" s="13"/>
      <c r="K296" s="13"/>
      <c r="L296" s="198"/>
      <c r="M296" s="204"/>
      <c r="N296" s="205"/>
      <c r="O296" s="205"/>
      <c r="P296" s="205"/>
      <c r="Q296" s="205"/>
      <c r="R296" s="205"/>
      <c r="S296" s="205"/>
      <c r="T296" s="206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00" t="s">
        <v>159</v>
      </c>
      <c r="AU296" s="200" t="s">
        <v>87</v>
      </c>
      <c r="AV296" s="13" t="s">
        <v>87</v>
      </c>
      <c r="AW296" s="13" t="s">
        <v>33</v>
      </c>
      <c r="AX296" s="13" t="s">
        <v>78</v>
      </c>
      <c r="AY296" s="200" t="s">
        <v>148</v>
      </c>
    </row>
    <row r="297" s="13" customFormat="1">
      <c r="A297" s="13"/>
      <c r="B297" s="198"/>
      <c r="C297" s="13"/>
      <c r="D297" s="199" t="s">
        <v>159</v>
      </c>
      <c r="E297" s="200" t="s">
        <v>1</v>
      </c>
      <c r="F297" s="201" t="s">
        <v>1548</v>
      </c>
      <c r="G297" s="13"/>
      <c r="H297" s="202">
        <v>3</v>
      </c>
      <c r="I297" s="203"/>
      <c r="J297" s="13"/>
      <c r="K297" s="13"/>
      <c r="L297" s="198"/>
      <c r="M297" s="204"/>
      <c r="N297" s="205"/>
      <c r="O297" s="205"/>
      <c r="P297" s="205"/>
      <c r="Q297" s="205"/>
      <c r="R297" s="205"/>
      <c r="S297" s="205"/>
      <c r="T297" s="20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00" t="s">
        <v>159</v>
      </c>
      <c r="AU297" s="200" t="s">
        <v>87</v>
      </c>
      <c r="AV297" s="13" t="s">
        <v>87</v>
      </c>
      <c r="AW297" s="13" t="s">
        <v>33</v>
      </c>
      <c r="AX297" s="13" t="s">
        <v>78</v>
      </c>
      <c r="AY297" s="200" t="s">
        <v>148</v>
      </c>
    </row>
    <row r="298" s="13" customFormat="1">
      <c r="A298" s="13"/>
      <c r="B298" s="198"/>
      <c r="C298" s="13"/>
      <c r="D298" s="199" t="s">
        <v>159</v>
      </c>
      <c r="E298" s="200" t="s">
        <v>1</v>
      </c>
      <c r="F298" s="201" t="s">
        <v>2014</v>
      </c>
      <c r="G298" s="13"/>
      <c r="H298" s="202">
        <v>12</v>
      </c>
      <c r="I298" s="203"/>
      <c r="J298" s="13"/>
      <c r="K298" s="13"/>
      <c r="L298" s="198"/>
      <c r="M298" s="204"/>
      <c r="N298" s="205"/>
      <c r="O298" s="205"/>
      <c r="P298" s="205"/>
      <c r="Q298" s="205"/>
      <c r="R298" s="205"/>
      <c r="S298" s="205"/>
      <c r="T298" s="206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00" t="s">
        <v>159</v>
      </c>
      <c r="AU298" s="200" t="s">
        <v>87</v>
      </c>
      <c r="AV298" s="13" t="s">
        <v>87</v>
      </c>
      <c r="AW298" s="13" t="s">
        <v>33</v>
      </c>
      <c r="AX298" s="13" t="s">
        <v>78</v>
      </c>
      <c r="AY298" s="200" t="s">
        <v>148</v>
      </c>
    </row>
    <row r="299" s="14" customFormat="1">
      <c r="A299" s="14"/>
      <c r="B299" s="207"/>
      <c r="C299" s="14"/>
      <c r="D299" s="199" t="s">
        <v>159</v>
      </c>
      <c r="E299" s="208" t="s">
        <v>1</v>
      </c>
      <c r="F299" s="209" t="s">
        <v>164</v>
      </c>
      <c r="G299" s="14"/>
      <c r="H299" s="210">
        <v>54</v>
      </c>
      <c r="I299" s="211"/>
      <c r="J299" s="14"/>
      <c r="K299" s="14"/>
      <c r="L299" s="207"/>
      <c r="M299" s="212"/>
      <c r="N299" s="213"/>
      <c r="O299" s="213"/>
      <c r="P299" s="213"/>
      <c r="Q299" s="213"/>
      <c r="R299" s="213"/>
      <c r="S299" s="213"/>
      <c r="T299" s="2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08" t="s">
        <v>159</v>
      </c>
      <c r="AU299" s="208" t="s">
        <v>87</v>
      </c>
      <c r="AV299" s="14" t="s">
        <v>155</v>
      </c>
      <c r="AW299" s="14" t="s">
        <v>33</v>
      </c>
      <c r="AX299" s="14" t="s">
        <v>85</v>
      </c>
      <c r="AY299" s="208" t="s">
        <v>148</v>
      </c>
    </row>
    <row r="300" s="2" customFormat="1" ht="16.5" customHeight="1">
      <c r="A300" s="38"/>
      <c r="B300" s="179"/>
      <c r="C300" s="223" t="s">
        <v>465</v>
      </c>
      <c r="D300" s="223" t="s">
        <v>288</v>
      </c>
      <c r="E300" s="224" t="s">
        <v>2015</v>
      </c>
      <c r="F300" s="225" t="s">
        <v>2016</v>
      </c>
      <c r="G300" s="226" t="s">
        <v>346</v>
      </c>
      <c r="H300" s="227">
        <v>42</v>
      </c>
      <c r="I300" s="228"/>
      <c r="J300" s="229">
        <f>ROUND(I300*H300,2)</f>
        <v>0</v>
      </c>
      <c r="K300" s="225" t="s">
        <v>154</v>
      </c>
      <c r="L300" s="230"/>
      <c r="M300" s="231" t="s">
        <v>1</v>
      </c>
      <c r="N300" s="232" t="s">
        <v>43</v>
      </c>
      <c r="O300" s="77"/>
      <c r="P300" s="189">
        <f>O300*H300</f>
        <v>0</v>
      </c>
      <c r="Q300" s="189">
        <v>0.00059999999999999995</v>
      </c>
      <c r="R300" s="189">
        <f>Q300*H300</f>
        <v>0.025199999999999997</v>
      </c>
      <c r="S300" s="189">
        <v>0</v>
      </c>
      <c r="T300" s="190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1" t="s">
        <v>199</v>
      </c>
      <c r="AT300" s="191" t="s">
        <v>288</v>
      </c>
      <c r="AU300" s="191" t="s">
        <v>87</v>
      </c>
      <c r="AY300" s="19" t="s">
        <v>148</v>
      </c>
      <c r="BE300" s="192">
        <f>IF(N300="základní",J300,0)</f>
        <v>0</v>
      </c>
      <c r="BF300" s="192">
        <f>IF(N300="snížená",J300,0)</f>
        <v>0</v>
      </c>
      <c r="BG300" s="192">
        <f>IF(N300="zákl. přenesená",J300,0)</f>
        <v>0</v>
      </c>
      <c r="BH300" s="192">
        <f>IF(N300="sníž. přenesená",J300,0)</f>
        <v>0</v>
      </c>
      <c r="BI300" s="192">
        <f>IF(N300="nulová",J300,0)</f>
        <v>0</v>
      </c>
      <c r="BJ300" s="19" t="s">
        <v>85</v>
      </c>
      <c r="BK300" s="192">
        <f>ROUND(I300*H300,2)</f>
        <v>0</v>
      </c>
      <c r="BL300" s="19" t="s">
        <v>155</v>
      </c>
      <c r="BM300" s="191" t="s">
        <v>2017</v>
      </c>
    </row>
    <row r="301" s="13" customFormat="1">
      <c r="A301" s="13"/>
      <c r="B301" s="198"/>
      <c r="C301" s="13"/>
      <c r="D301" s="199" t="s">
        <v>159</v>
      </c>
      <c r="E301" s="200" t="s">
        <v>1</v>
      </c>
      <c r="F301" s="201" t="s">
        <v>2012</v>
      </c>
      <c r="G301" s="13"/>
      <c r="H301" s="202">
        <v>16</v>
      </c>
      <c r="I301" s="203"/>
      <c r="J301" s="13"/>
      <c r="K301" s="13"/>
      <c r="L301" s="198"/>
      <c r="M301" s="204"/>
      <c r="N301" s="205"/>
      <c r="O301" s="205"/>
      <c r="P301" s="205"/>
      <c r="Q301" s="205"/>
      <c r="R301" s="205"/>
      <c r="S301" s="205"/>
      <c r="T301" s="20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00" t="s">
        <v>159</v>
      </c>
      <c r="AU301" s="200" t="s">
        <v>87</v>
      </c>
      <c r="AV301" s="13" t="s">
        <v>87</v>
      </c>
      <c r="AW301" s="13" t="s">
        <v>33</v>
      </c>
      <c r="AX301" s="13" t="s">
        <v>78</v>
      </c>
      <c r="AY301" s="200" t="s">
        <v>148</v>
      </c>
    </row>
    <row r="302" s="13" customFormat="1">
      <c r="A302" s="13"/>
      <c r="B302" s="198"/>
      <c r="C302" s="13"/>
      <c r="D302" s="199" t="s">
        <v>159</v>
      </c>
      <c r="E302" s="200" t="s">
        <v>1</v>
      </c>
      <c r="F302" s="201" t="s">
        <v>1802</v>
      </c>
      <c r="G302" s="13"/>
      <c r="H302" s="202">
        <v>8</v>
      </c>
      <c r="I302" s="203"/>
      <c r="J302" s="13"/>
      <c r="K302" s="13"/>
      <c r="L302" s="198"/>
      <c r="M302" s="204"/>
      <c r="N302" s="205"/>
      <c r="O302" s="205"/>
      <c r="P302" s="205"/>
      <c r="Q302" s="205"/>
      <c r="R302" s="205"/>
      <c r="S302" s="205"/>
      <c r="T302" s="20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00" t="s">
        <v>159</v>
      </c>
      <c r="AU302" s="200" t="s">
        <v>87</v>
      </c>
      <c r="AV302" s="13" t="s">
        <v>87</v>
      </c>
      <c r="AW302" s="13" t="s">
        <v>33</v>
      </c>
      <c r="AX302" s="13" t="s">
        <v>78</v>
      </c>
      <c r="AY302" s="200" t="s">
        <v>148</v>
      </c>
    </row>
    <row r="303" s="13" customFormat="1">
      <c r="A303" s="13"/>
      <c r="B303" s="198"/>
      <c r="C303" s="13"/>
      <c r="D303" s="199" t="s">
        <v>159</v>
      </c>
      <c r="E303" s="200" t="s">
        <v>1</v>
      </c>
      <c r="F303" s="201" t="s">
        <v>1544</v>
      </c>
      <c r="G303" s="13"/>
      <c r="H303" s="202">
        <v>4</v>
      </c>
      <c r="I303" s="203"/>
      <c r="J303" s="13"/>
      <c r="K303" s="13"/>
      <c r="L303" s="198"/>
      <c r="M303" s="204"/>
      <c r="N303" s="205"/>
      <c r="O303" s="205"/>
      <c r="P303" s="205"/>
      <c r="Q303" s="205"/>
      <c r="R303" s="205"/>
      <c r="S303" s="205"/>
      <c r="T303" s="20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00" t="s">
        <v>159</v>
      </c>
      <c r="AU303" s="200" t="s">
        <v>87</v>
      </c>
      <c r="AV303" s="13" t="s">
        <v>87</v>
      </c>
      <c r="AW303" s="13" t="s">
        <v>33</v>
      </c>
      <c r="AX303" s="13" t="s">
        <v>78</v>
      </c>
      <c r="AY303" s="200" t="s">
        <v>148</v>
      </c>
    </row>
    <row r="304" s="13" customFormat="1">
      <c r="A304" s="13"/>
      <c r="B304" s="198"/>
      <c r="C304" s="13"/>
      <c r="D304" s="199" t="s">
        <v>159</v>
      </c>
      <c r="E304" s="200" t="s">
        <v>1</v>
      </c>
      <c r="F304" s="201" t="s">
        <v>1779</v>
      </c>
      <c r="G304" s="13"/>
      <c r="H304" s="202">
        <v>4</v>
      </c>
      <c r="I304" s="203"/>
      <c r="J304" s="13"/>
      <c r="K304" s="13"/>
      <c r="L304" s="198"/>
      <c r="M304" s="204"/>
      <c r="N304" s="205"/>
      <c r="O304" s="205"/>
      <c r="P304" s="205"/>
      <c r="Q304" s="205"/>
      <c r="R304" s="205"/>
      <c r="S304" s="205"/>
      <c r="T304" s="20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00" t="s">
        <v>159</v>
      </c>
      <c r="AU304" s="200" t="s">
        <v>87</v>
      </c>
      <c r="AV304" s="13" t="s">
        <v>87</v>
      </c>
      <c r="AW304" s="13" t="s">
        <v>33</v>
      </c>
      <c r="AX304" s="13" t="s">
        <v>78</v>
      </c>
      <c r="AY304" s="200" t="s">
        <v>148</v>
      </c>
    </row>
    <row r="305" s="13" customFormat="1">
      <c r="A305" s="13"/>
      <c r="B305" s="198"/>
      <c r="C305" s="13"/>
      <c r="D305" s="199" t="s">
        <v>159</v>
      </c>
      <c r="E305" s="200" t="s">
        <v>1</v>
      </c>
      <c r="F305" s="201" t="s">
        <v>1546</v>
      </c>
      <c r="G305" s="13"/>
      <c r="H305" s="202">
        <v>2</v>
      </c>
      <c r="I305" s="203"/>
      <c r="J305" s="13"/>
      <c r="K305" s="13"/>
      <c r="L305" s="198"/>
      <c r="M305" s="204"/>
      <c r="N305" s="205"/>
      <c r="O305" s="205"/>
      <c r="P305" s="205"/>
      <c r="Q305" s="205"/>
      <c r="R305" s="205"/>
      <c r="S305" s="205"/>
      <c r="T305" s="206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00" t="s">
        <v>159</v>
      </c>
      <c r="AU305" s="200" t="s">
        <v>87</v>
      </c>
      <c r="AV305" s="13" t="s">
        <v>87</v>
      </c>
      <c r="AW305" s="13" t="s">
        <v>33</v>
      </c>
      <c r="AX305" s="13" t="s">
        <v>78</v>
      </c>
      <c r="AY305" s="200" t="s">
        <v>148</v>
      </c>
    </row>
    <row r="306" s="13" customFormat="1">
      <c r="A306" s="13"/>
      <c r="B306" s="198"/>
      <c r="C306" s="13"/>
      <c r="D306" s="199" t="s">
        <v>159</v>
      </c>
      <c r="E306" s="200" t="s">
        <v>1</v>
      </c>
      <c r="F306" s="201" t="s">
        <v>2013</v>
      </c>
      <c r="G306" s="13"/>
      <c r="H306" s="202">
        <v>5</v>
      </c>
      <c r="I306" s="203"/>
      <c r="J306" s="13"/>
      <c r="K306" s="13"/>
      <c r="L306" s="198"/>
      <c r="M306" s="204"/>
      <c r="N306" s="205"/>
      <c r="O306" s="205"/>
      <c r="P306" s="205"/>
      <c r="Q306" s="205"/>
      <c r="R306" s="205"/>
      <c r="S306" s="205"/>
      <c r="T306" s="20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00" t="s">
        <v>159</v>
      </c>
      <c r="AU306" s="200" t="s">
        <v>87</v>
      </c>
      <c r="AV306" s="13" t="s">
        <v>87</v>
      </c>
      <c r="AW306" s="13" t="s">
        <v>33</v>
      </c>
      <c r="AX306" s="13" t="s">
        <v>78</v>
      </c>
      <c r="AY306" s="200" t="s">
        <v>148</v>
      </c>
    </row>
    <row r="307" s="13" customFormat="1">
      <c r="A307" s="13"/>
      <c r="B307" s="198"/>
      <c r="C307" s="13"/>
      <c r="D307" s="199" t="s">
        <v>159</v>
      </c>
      <c r="E307" s="200" t="s">
        <v>1</v>
      </c>
      <c r="F307" s="201" t="s">
        <v>1548</v>
      </c>
      <c r="G307" s="13"/>
      <c r="H307" s="202">
        <v>3</v>
      </c>
      <c r="I307" s="203"/>
      <c r="J307" s="13"/>
      <c r="K307" s="13"/>
      <c r="L307" s="198"/>
      <c r="M307" s="204"/>
      <c r="N307" s="205"/>
      <c r="O307" s="205"/>
      <c r="P307" s="205"/>
      <c r="Q307" s="205"/>
      <c r="R307" s="205"/>
      <c r="S307" s="205"/>
      <c r="T307" s="20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00" t="s">
        <v>159</v>
      </c>
      <c r="AU307" s="200" t="s">
        <v>87</v>
      </c>
      <c r="AV307" s="13" t="s">
        <v>87</v>
      </c>
      <c r="AW307" s="13" t="s">
        <v>33</v>
      </c>
      <c r="AX307" s="13" t="s">
        <v>78</v>
      </c>
      <c r="AY307" s="200" t="s">
        <v>148</v>
      </c>
    </row>
    <row r="308" s="14" customFormat="1">
      <c r="A308" s="14"/>
      <c r="B308" s="207"/>
      <c r="C308" s="14"/>
      <c r="D308" s="199" t="s">
        <v>159</v>
      </c>
      <c r="E308" s="208" t="s">
        <v>1</v>
      </c>
      <c r="F308" s="209" t="s">
        <v>164</v>
      </c>
      <c r="G308" s="14"/>
      <c r="H308" s="210">
        <v>42</v>
      </c>
      <c r="I308" s="211"/>
      <c r="J308" s="14"/>
      <c r="K308" s="14"/>
      <c r="L308" s="207"/>
      <c r="M308" s="212"/>
      <c r="N308" s="213"/>
      <c r="O308" s="213"/>
      <c r="P308" s="213"/>
      <c r="Q308" s="213"/>
      <c r="R308" s="213"/>
      <c r="S308" s="213"/>
      <c r="T308" s="2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08" t="s">
        <v>159</v>
      </c>
      <c r="AU308" s="208" t="s">
        <v>87</v>
      </c>
      <c r="AV308" s="14" t="s">
        <v>155</v>
      </c>
      <c r="AW308" s="14" t="s">
        <v>33</v>
      </c>
      <c r="AX308" s="14" t="s">
        <v>85</v>
      </c>
      <c r="AY308" s="208" t="s">
        <v>148</v>
      </c>
    </row>
    <row r="309" s="2" customFormat="1" ht="16.5" customHeight="1">
      <c r="A309" s="38"/>
      <c r="B309" s="179"/>
      <c r="C309" s="223" t="s">
        <v>469</v>
      </c>
      <c r="D309" s="223" t="s">
        <v>288</v>
      </c>
      <c r="E309" s="224" t="s">
        <v>2018</v>
      </c>
      <c r="F309" s="225" t="s">
        <v>2019</v>
      </c>
      <c r="G309" s="226" t="s">
        <v>346</v>
      </c>
      <c r="H309" s="227">
        <v>12</v>
      </c>
      <c r="I309" s="228"/>
      <c r="J309" s="229">
        <f>ROUND(I309*H309,2)</f>
        <v>0</v>
      </c>
      <c r="K309" s="225" t="s">
        <v>154</v>
      </c>
      <c r="L309" s="230"/>
      <c r="M309" s="231" t="s">
        <v>1</v>
      </c>
      <c r="N309" s="232" t="s">
        <v>43</v>
      </c>
      <c r="O309" s="77"/>
      <c r="P309" s="189">
        <f>O309*H309</f>
        <v>0</v>
      </c>
      <c r="Q309" s="189">
        <v>0.00088000000000000003</v>
      </c>
      <c r="R309" s="189">
        <f>Q309*H309</f>
        <v>0.01056</v>
      </c>
      <c r="S309" s="189">
        <v>0</v>
      </c>
      <c r="T309" s="190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191" t="s">
        <v>199</v>
      </c>
      <c r="AT309" s="191" t="s">
        <v>288</v>
      </c>
      <c r="AU309" s="191" t="s">
        <v>87</v>
      </c>
      <c r="AY309" s="19" t="s">
        <v>148</v>
      </c>
      <c r="BE309" s="192">
        <f>IF(N309="základní",J309,0)</f>
        <v>0</v>
      </c>
      <c r="BF309" s="192">
        <f>IF(N309="snížená",J309,0)</f>
        <v>0</v>
      </c>
      <c r="BG309" s="192">
        <f>IF(N309="zákl. přenesená",J309,0)</f>
        <v>0</v>
      </c>
      <c r="BH309" s="192">
        <f>IF(N309="sníž. přenesená",J309,0)</f>
        <v>0</v>
      </c>
      <c r="BI309" s="192">
        <f>IF(N309="nulová",J309,0)</f>
        <v>0</v>
      </c>
      <c r="BJ309" s="19" t="s">
        <v>85</v>
      </c>
      <c r="BK309" s="192">
        <f>ROUND(I309*H309,2)</f>
        <v>0</v>
      </c>
      <c r="BL309" s="19" t="s">
        <v>155</v>
      </c>
      <c r="BM309" s="191" t="s">
        <v>2020</v>
      </c>
    </row>
    <row r="310" s="13" customFormat="1">
      <c r="A310" s="13"/>
      <c r="B310" s="198"/>
      <c r="C310" s="13"/>
      <c r="D310" s="199" t="s">
        <v>159</v>
      </c>
      <c r="E310" s="200" t="s">
        <v>1</v>
      </c>
      <c r="F310" s="201" t="s">
        <v>2014</v>
      </c>
      <c r="G310" s="13"/>
      <c r="H310" s="202">
        <v>12</v>
      </c>
      <c r="I310" s="203"/>
      <c r="J310" s="13"/>
      <c r="K310" s="13"/>
      <c r="L310" s="198"/>
      <c r="M310" s="204"/>
      <c r="N310" s="205"/>
      <c r="O310" s="205"/>
      <c r="P310" s="205"/>
      <c r="Q310" s="205"/>
      <c r="R310" s="205"/>
      <c r="S310" s="205"/>
      <c r="T310" s="206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00" t="s">
        <v>159</v>
      </c>
      <c r="AU310" s="200" t="s">
        <v>87</v>
      </c>
      <c r="AV310" s="13" t="s">
        <v>87</v>
      </c>
      <c r="AW310" s="13" t="s">
        <v>33</v>
      </c>
      <c r="AX310" s="13" t="s">
        <v>85</v>
      </c>
      <c r="AY310" s="200" t="s">
        <v>148</v>
      </c>
    </row>
    <row r="311" s="2" customFormat="1" ht="33" customHeight="1">
      <c r="A311" s="38"/>
      <c r="B311" s="179"/>
      <c r="C311" s="180" t="s">
        <v>473</v>
      </c>
      <c r="D311" s="180" t="s">
        <v>150</v>
      </c>
      <c r="E311" s="181" t="s">
        <v>2021</v>
      </c>
      <c r="F311" s="182" t="s">
        <v>2022</v>
      </c>
      <c r="G311" s="183" t="s">
        <v>346</v>
      </c>
      <c r="H311" s="184">
        <v>7</v>
      </c>
      <c r="I311" s="185"/>
      <c r="J311" s="186">
        <f>ROUND(I311*H311,2)</f>
        <v>0</v>
      </c>
      <c r="K311" s="182" t="s">
        <v>154</v>
      </c>
      <c r="L311" s="39"/>
      <c r="M311" s="187" t="s">
        <v>1</v>
      </c>
      <c r="N311" s="188" t="s">
        <v>43</v>
      </c>
      <c r="O311" s="77"/>
      <c r="P311" s="189">
        <f>O311*H311</f>
        <v>0</v>
      </c>
      <c r="Q311" s="189">
        <v>0</v>
      </c>
      <c r="R311" s="189">
        <f>Q311*H311</f>
        <v>0</v>
      </c>
      <c r="S311" s="189">
        <v>0</v>
      </c>
      <c r="T311" s="190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191" t="s">
        <v>155</v>
      </c>
      <c r="AT311" s="191" t="s">
        <v>150</v>
      </c>
      <c r="AU311" s="191" t="s">
        <v>87</v>
      </c>
      <c r="AY311" s="19" t="s">
        <v>148</v>
      </c>
      <c r="BE311" s="192">
        <f>IF(N311="základní",J311,0)</f>
        <v>0</v>
      </c>
      <c r="BF311" s="192">
        <f>IF(N311="snížená",J311,0)</f>
        <v>0</v>
      </c>
      <c r="BG311" s="192">
        <f>IF(N311="zákl. přenesená",J311,0)</f>
        <v>0</v>
      </c>
      <c r="BH311" s="192">
        <f>IF(N311="sníž. přenesená",J311,0)</f>
        <v>0</v>
      </c>
      <c r="BI311" s="192">
        <f>IF(N311="nulová",J311,0)</f>
        <v>0</v>
      </c>
      <c r="BJ311" s="19" t="s">
        <v>85</v>
      </c>
      <c r="BK311" s="192">
        <f>ROUND(I311*H311,2)</f>
        <v>0</v>
      </c>
      <c r="BL311" s="19" t="s">
        <v>155</v>
      </c>
      <c r="BM311" s="191" t="s">
        <v>2023</v>
      </c>
    </row>
    <row r="312" s="2" customFormat="1">
      <c r="A312" s="38"/>
      <c r="B312" s="39"/>
      <c r="C312" s="38"/>
      <c r="D312" s="193" t="s">
        <v>157</v>
      </c>
      <c r="E312" s="38"/>
      <c r="F312" s="194" t="s">
        <v>2024</v>
      </c>
      <c r="G312" s="38"/>
      <c r="H312" s="38"/>
      <c r="I312" s="195"/>
      <c r="J312" s="38"/>
      <c r="K312" s="38"/>
      <c r="L312" s="39"/>
      <c r="M312" s="196"/>
      <c r="N312" s="197"/>
      <c r="O312" s="77"/>
      <c r="P312" s="77"/>
      <c r="Q312" s="77"/>
      <c r="R312" s="77"/>
      <c r="S312" s="77"/>
      <c r="T312" s="7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9" t="s">
        <v>157</v>
      </c>
      <c r="AU312" s="19" t="s">
        <v>87</v>
      </c>
    </row>
    <row r="313" s="2" customFormat="1" ht="24.15" customHeight="1">
      <c r="A313" s="38"/>
      <c r="B313" s="179"/>
      <c r="C313" s="223" t="s">
        <v>477</v>
      </c>
      <c r="D313" s="223" t="s">
        <v>288</v>
      </c>
      <c r="E313" s="224" t="s">
        <v>2025</v>
      </c>
      <c r="F313" s="225" t="s">
        <v>2026</v>
      </c>
      <c r="G313" s="226" t="s">
        <v>346</v>
      </c>
      <c r="H313" s="227">
        <v>7</v>
      </c>
      <c r="I313" s="228"/>
      <c r="J313" s="229">
        <f>ROUND(I313*H313,2)</f>
        <v>0</v>
      </c>
      <c r="K313" s="225" t="s">
        <v>154</v>
      </c>
      <c r="L313" s="230"/>
      <c r="M313" s="231" t="s">
        <v>1</v>
      </c>
      <c r="N313" s="232" t="s">
        <v>43</v>
      </c>
      <c r="O313" s="77"/>
      <c r="P313" s="189">
        <f>O313*H313</f>
        <v>0</v>
      </c>
      <c r="Q313" s="189">
        <v>0.00050000000000000001</v>
      </c>
      <c r="R313" s="189">
        <f>Q313*H313</f>
        <v>0.0035000000000000001</v>
      </c>
      <c r="S313" s="189">
        <v>0</v>
      </c>
      <c r="T313" s="190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191" t="s">
        <v>199</v>
      </c>
      <c r="AT313" s="191" t="s">
        <v>288</v>
      </c>
      <c r="AU313" s="191" t="s">
        <v>87</v>
      </c>
      <c r="AY313" s="19" t="s">
        <v>148</v>
      </c>
      <c r="BE313" s="192">
        <f>IF(N313="základní",J313,0)</f>
        <v>0</v>
      </c>
      <c r="BF313" s="192">
        <f>IF(N313="snížená",J313,0)</f>
        <v>0</v>
      </c>
      <c r="BG313" s="192">
        <f>IF(N313="zákl. přenesená",J313,0)</f>
        <v>0</v>
      </c>
      <c r="BH313" s="192">
        <f>IF(N313="sníž. přenesená",J313,0)</f>
        <v>0</v>
      </c>
      <c r="BI313" s="192">
        <f>IF(N313="nulová",J313,0)</f>
        <v>0</v>
      </c>
      <c r="BJ313" s="19" t="s">
        <v>85</v>
      </c>
      <c r="BK313" s="192">
        <f>ROUND(I313*H313,2)</f>
        <v>0</v>
      </c>
      <c r="BL313" s="19" t="s">
        <v>155</v>
      </c>
      <c r="BM313" s="191" t="s">
        <v>2027</v>
      </c>
    </row>
    <row r="314" s="2" customFormat="1" ht="33" customHeight="1">
      <c r="A314" s="38"/>
      <c r="B314" s="179"/>
      <c r="C314" s="180" t="s">
        <v>481</v>
      </c>
      <c r="D314" s="180" t="s">
        <v>150</v>
      </c>
      <c r="E314" s="181" t="s">
        <v>2028</v>
      </c>
      <c r="F314" s="182" t="s">
        <v>2029</v>
      </c>
      <c r="G314" s="183" t="s">
        <v>346</v>
      </c>
      <c r="H314" s="184">
        <v>42</v>
      </c>
      <c r="I314" s="185"/>
      <c r="J314" s="186">
        <f>ROUND(I314*H314,2)</f>
        <v>0</v>
      </c>
      <c r="K314" s="182" t="s">
        <v>154</v>
      </c>
      <c r="L314" s="39"/>
      <c r="M314" s="187" t="s">
        <v>1</v>
      </c>
      <c r="N314" s="188" t="s">
        <v>43</v>
      </c>
      <c r="O314" s="77"/>
      <c r="P314" s="189">
        <f>O314*H314</f>
        <v>0</v>
      </c>
      <c r="Q314" s="189">
        <v>0</v>
      </c>
      <c r="R314" s="189">
        <f>Q314*H314</f>
        <v>0</v>
      </c>
      <c r="S314" s="189">
        <v>0</v>
      </c>
      <c r="T314" s="190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191" t="s">
        <v>155</v>
      </c>
      <c r="AT314" s="191" t="s">
        <v>150</v>
      </c>
      <c r="AU314" s="191" t="s">
        <v>87</v>
      </c>
      <c r="AY314" s="19" t="s">
        <v>148</v>
      </c>
      <c r="BE314" s="192">
        <f>IF(N314="základní",J314,0)</f>
        <v>0</v>
      </c>
      <c r="BF314" s="192">
        <f>IF(N314="snížená",J314,0)</f>
        <v>0</v>
      </c>
      <c r="BG314" s="192">
        <f>IF(N314="zákl. přenesená",J314,0)</f>
        <v>0</v>
      </c>
      <c r="BH314" s="192">
        <f>IF(N314="sníž. přenesená",J314,0)</f>
        <v>0</v>
      </c>
      <c r="BI314" s="192">
        <f>IF(N314="nulová",J314,0)</f>
        <v>0</v>
      </c>
      <c r="BJ314" s="19" t="s">
        <v>85</v>
      </c>
      <c r="BK314" s="192">
        <f>ROUND(I314*H314,2)</f>
        <v>0</v>
      </c>
      <c r="BL314" s="19" t="s">
        <v>155</v>
      </c>
      <c r="BM314" s="191" t="s">
        <v>2030</v>
      </c>
    </row>
    <row r="315" s="2" customFormat="1">
      <c r="A315" s="38"/>
      <c r="B315" s="39"/>
      <c r="C315" s="38"/>
      <c r="D315" s="193" t="s">
        <v>157</v>
      </c>
      <c r="E315" s="38"/>
      <c r="F315" s="194" t="s">
        <v>2031</v>
      </c>
      <c r="G315" s="38"/>
      <c r="H315" s="38"/>
      <c r="I315" s="195"/>
      <c r="J315" s="38"/>
      <c r="K315" s="38"/>
      <c r="L315" s="39"/>
      <c r="M315" s="196"/>
      <c r="N315" s="197"/>
      <c r="O315" s="77"/>
      <c r="P315" s="77"/>
      <c r="Q315" s="77"/>
      <c r="R315" s="77"/>
      <c r="S315" s="77"/>
      <c r="T315" s="7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9" t="s">
        <v>157</v>
      </c>
      <c r="AU315" s="19" t="s">
        <v>87</v>
      </c>
    </row>
    <row r="316" s="13" customFormat="1">
      <c r="A316" s="13"/>
      <c r="B316" s="198"/>
      <c r="C316" s="13"/>
      <c r="D316" s="199" t="s">
        <v>159</v>
      </c>
      <c r="E316" s="200" t="s">
        <v>1</v>
      </c>
      <c r="F316" s="201" t="s">
        <v>2012</v>
      </c>
      <c r="G316" s="13"/>
      <c r="H316" s="202">
        <v>16</v>
      </c>
      <c r="I316" s="203"/>
      <c r="J316" s="13"/>
      <c r="K316" s="13"/>
      <c r="L316" s="198"/>
      <c r="M316" s="204"/>
      <c r="N316" s="205"/>
      <c r="O316" s="205"/>
      <c r="P316" s="205"/>
      <c r="Q316" s="205"/>
      <c r="R316" s="205"/>
      <c r="S316" s="205"/>
      <c r="T316" s="20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00" t="s">
        <v>159</v>
      </c>
      <c r="AU316" s="200" t="s">
        <v>87</v>
      </c>
      <c r="AV316" s="13" t="s">
        <v>87</v>
      </c>
      <c r="AW316" s="13" t="s">
        <v>33</v>
      </c>
      <c r="AX316" s="13" t="s">
        <v>78</v>
      </c>
      <c r="AY316" s="200" t="s">
        <v>148</v>
      </c>
    </row>
    <row r="317" s="13" customFormat="1">
      <c r="A317" s="13"/>
      <c r="B317" s="198"/>
      <c r="C317" s="13"/>
      <c r="D317" s="199" t="s">
        <v>159</v>
      </c>
      <c r="E317" s="200" t="s">
        <v>1</v>
      </c>
      <c r="F317" s="201" t="s">
        <v>1802</v>
      </c>
      <c r="G317" s="13"/>
      <c r="H317" s="202">
        <v>8</v>
      </c>
      <c r="I317" s="203"/>
      <c r="J317" s="13"/>
      <c r="K317" s="13"/>
      <c r="L317" s="198"/>
      <c r="M317" s="204"/>
      <c r="N317" s="205"/>
      <c r="O317" s="205"/>
      <c r="P317" s="205"/>
      <c r="Q317" s="205"/>
      <c r="R317" s="205"/>
      <c r="S317" s="205"/>
      <c r="T317" s="206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00" t="s">
        <v>159</v>
      </c>
      <c r="AU317" s="200" t="s">
        <v>87</v>
      </c>
      <c r="AV317" s="13" t="s">
        <v>87</v>
      </c>
      <c r="AW317" s="13" t="s">
        <v>33</v>
      </c>
      <c r="AX317" s="13" t="s">
        <v>78</v>
      </c>
      <c r="AY317" s="200" t="s">
        <v>148</v>
      </c>
    </row>
    <row r="318" s="13" customFormat="1">
      <c r="A318" s="13"/>
      <c r="B318" s="198"/>
      <c r="C318" s="13"/>
      <c r="D318" s="199" t="s">
        <v>159</v>
      </c>
      <c r="E318" s="200" t="s">
        <v>1</v>
      </c>
      <c r="F318" s="201" t="s">
        <v>1544</v>
      </c>
      <c r="G318" s="13"/>
      <c r="H318" s="202">
        <v>4</v>
      </c>
      <c r="I318" s="203"/>
      <c r="J318" s="13"/>
      <c r="K318" s="13"/>
      <c r="L318" s="198"/>
      <c r="M318" s="204"/>
      <c r="N318" s="205"/>
      <c r="O318" s="205"/>
      <c r="P318" s="205"/>
      <c r="Q318" s="205"/>
      <c r="R318" s="205"/>
      <c r="S318" s="205"/>
      <c r="T318" s="20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00" t="s">
        <v>159</v>
      </c>
      <c r="AU318" s="200" t="s">
        <v>87</v>
      </c>
      <c r="AV318" s="13" t="s">
        <v>87</v>
      </c>
      <c r="AW318" s="13" t="s">
        <v>33</v>
      </c>
      <c r="AX318" s="13" t="s">
        <v>78</v>
      </c>
      <c r="AY318" s="200" t="s">
        <v>148</v>
      </c>
    </row>
    <row r="319" s="13" customFormat="1">
      <c r="A319" s="13"/>
      <c r="B319" s="198"/>
      <c r="C319" s="13"/>
      <c r="D319" s="199" t="s">
        <v>159</v>
      </c>
      <c r="E319" s="200" t="s">
        <v>1</v>
      </c>
      <c r="F319" s="201" t="s">
        <v>1779</v>
      </c>
      <c r="G319" s="13"/>
      <c r="H319" s="202">
        <v>4</v>
      </c>
      <c r="I319" s="203"/>
      <c r="J319" s="13"/>
      <c r="K319" s="13"/>
      <c r="L319" s="198"/>
      <c r="M319" s="204"/>
      <c r="N319" s="205"/>
      <c r="O319" s="205"/>
      <c r="P319" s="205"/>
      <c r="Q319" s="205"/>
      <c r="R319" s="205"/>
      <c r="S319" s="205"/>
      <c r="T319" s="20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00" t="s">
        <v>159</v>
      </c>
      <c r="AU319" s="200" t="s">
        <v>87</v>
      </c>
      <c r="AV319" s="13" t="s">
        <v>87</v>
      </c>
      <c r="AW319" s="13" t="s">
        <v>33</v>
      </c>
      <c r="AX319" s="13" t="s">
        <v>78</v>
      </c>
      <c r="AY319" s="200" t="s">
        <v>148</v>
      </c>
    </row>
    <row r="320" s="13" customFormat="1">
      <c r="A320" s="13"/>
      <c r="B320" s="198"/>
      <c r="C320" s="13"/>
      <c r="D320" s="199" t="s">
        <v>159</v>
      </c>
      <c r="E320" s="200" t="s">
        <v>1</v>
      </c>
      <c r="F320" s="201" t="s">
        <v>1546</v>
      </c>
      <c r="G320" s="13"/>
      <c r="H320" s="202">
        <v>2</v>
      </c>
      <c r="I320" s="203"/>
      <c r="J320" s="13"/>
      <c r="K320" s="13"/>
      <c r="L320" s="198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159</v>
      </c>
      <c r="AU320" s="200" t="s">
        <v>87</v>
      </c>
      <c r="AV320" s="13" t="s">
        <v>87</v>
      </c>
      <c r="AW320" s="13" t="s">
        <v>33</v>
      </c>
      <c r="AX320" s="13" t="s">
        <v>78</v>
      </c>
      <c r="AY320" s="200" t="s">
        <v>148</v>
      </c>
    </row>
    <row r="321" s="13" customFormat="1">
      <c r="A321" s="13"/>
      <c r="B321" s="198"/>
      <c r="C321" s="13"/>
      <c r="D321" s="199" t="s">
        <v>159</v>
      </c>
      <c r="E321" s="200" t="s">
        <v>1</v>
      </c>
      <c r="F321" s="201" t="s">
        <v>2013</v>
      </c>
      <c r="G321" s="13"/>
      <c r="H321" s="202">
        <v>5</v>
      </c>
      <c r="I321" s="203"/>
      <c r="J321" s="13"/>
      <c r="K321" s="13"/>
      <c r="L321" s="198"/>
      <c r="M321" s="204"/>
      <c r="N321" s="205"/>
      <c r="O321" s="205"/>
      <c r="P321" s="205"/>
      <c r="Q321" s="205"/>
      <c r="R321" s="205"/>
      <c r="S321" s="205"/>
      <c r="T321" s="206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00" t="s">
        <v>159</v>
      </c>
      <c r="AU321" s="200" t="s">
        <v>87</v>
      </c>
      <c r="AV321" s="13" t="s">
        <v>87</v>
      </c>
      <c r="AW321" s="13" t="s">
        <v>33</v>
      </c>
      <c r="AX321" s="13" t="s">
        <v>78</v>
      </c>
      <c r="AY321" s="200" t="s">
        <v>148</v>
      </c>
    </row>
    <row r="322" s="13" customFormat="1">
      <c r="A322" s="13"/>
      <c r="B322" s="198"/>
      <c r="C322" s="13"/>
      <c r="D322" s="199" t="s">
        <v>159</v>
      </c>
      <c r="E322" s="200" t="s">
        <v>1</v>
      </c>
      <c r="F322" s="201" t="s">
        <v>1548</v>
      </c>
      <c r="G322" s="13"/>
      <c r="H322" s="202">
        <v>3</v>
      </c>
      <c r="I322" s="203"/>
      <c r="J322" s="13"/>
      <c r="K322" s="13"/>
      <c r="L322" s="198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159</v>
      </c>
      <c r="AU322" s="200" t="s">
        <v>87</v>
      </c>
      <c r="AV322" s="13" t="s">
        <v>87</v>
      </c>
      <c r="AW322" s="13" t="s">
        <v>33</v>
      </c>
      <c r="AX322" s="13" t="s">
        <v>78</v>
      </c>
      <c r="AY322" s="200" t="s">
        <v>148</v>
      </c>
    </row>
    <row r="323" s="14" customFormat="1">
      <c r="A323" s="14"/>
      <c r="B323" s="207"/>
      <c r="C323" s="14"/>
      <c r="D323" s="199" t="s">
        <v>159</v>
      </c>
      <c r="E323" s="208" t="s">
        <v>1</v>
      </c>
      <c r="F323" s="209" t="s">
        <v>164</v>
      </c>
      <c r="G323" s="14"/>
      <c r="H323" s="210">
        <v>42</v>
      </c>
      <c r="I323" s="211"/>
      <c r="J323" s="14"/>
      <c r="K323" s="14"/>
      <c r="L323" s="207"/>
      <c r="M323" s="212"/>
      <c r="N323" s="213"/>
      <c r="O323" s="213"/>
      <c r="P323" s="213"/>
      <c r="Q323" s="213"/>
      <c r="R323" s="213"/>
      <c r="S323" s="213"/>
      <c r="T323" s="2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08" t="s">
        <v>159</v>
      </c>
      <c r="AU323" s="208" t="s">
        <v>87</v>
      </c>
      <c r="AV323" s="14" t="s">
        <v>155</v>
      </c>
      <c r="AW323" s="14" t="s">
        <v>33</v>
      </c>
      <c r="AX323" s="14" t="s">
        <v>85</v>
      </c>
      <c r="AY323" s="208" t="s">
        <v>148</v>
      </c>
    </row>
    <row r="324" s="2" customFormat="1" ht="24.15" customHeight="1">
      <c r="A324" s="38"/>
      <c r="B324" s="179"/>
      <c r="C324" s="223" t="s">
        <v>487</v>
      </c>
      <c r="D324" s="223" t="s">
        <v>288</v>
      </c>
      <c r="E324" s="224" t="s">
        <v>2032</v>
      </c>
      <c r="F324" s="225" t="s">
        <v>2033</v>
      </c>
      <c r="G324" s="226" t="s">
        <v>346</v>
      </c>
      <c r="H324" s="227">
        <v>42</v>
      </c>
      <c r="I324" s="228"/>
      <c r="J324" s="229">
        <f>ROUND(I324*H324,2)</f>
        <v>0</v>
      </c>
      <c r="K324" s="225" t="s">
        <v>154</v>
      </c>
      <c r="L324" s="230"/>
      <c r="M324" s="231" t="s">
        <v>1</v>
      </c>
      <c r="N324" s="232" t="s">
        <v>43</v>
      </c>
      <c r="O324" s="77"/>
      <c r="P324" s="189">
        <f>O324*H324</f>
        <v>0</v>
      </c>
      <c r="Q324" s="189">
        <v>0.0037000000000000002</v>
      </c>
      <c r="R324" s="189">
        <f>Q324*H324</f>
        <v>0.15540000000000001</v>
      </c>
      <c r="S324" s="189">
        <v>0</v>
      </c>
      <c r="T324" s="190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191" t="s">
        <v>199</v>
      </c>
      <c r="AT324" s="191" t="s">
        <v>288</v>
      </c>
      <c r="AU324" s="191" t="s">
        <v>87</v>
      </c>
      <c r="AY324" s="19" t="s">
        <v>148</v>
      </c>
      <c r="BE324" s="192">
        <f>IF(N324="základní",J324,0)</f>
        <v>0</v>
      </c>
      <c r="BF324" s="192">
        <f>IF(N324="snížená",J324,0)</f>
        <v>0</v>
      </c>
      <c r="BG324" s="192">
        <f>IF(N324="zákl. přenesená",J324,0)</f>
        <v>0</v>
      </c>
      <c r="BH324" s="192">
        <f>IF(N324="sníž. přenesená",J324,0)</f>
        <v>0</v>
      </c>
      <c r="BI324" s="192">
        <f>IF(N324="nulová",J324,0)</f>
        <v>0</v>
      </c>
      <c r="BJ324" s="19" t="s">
        <v>85</v>
      </c>
      <c r="BK324" s="192">
        <f>ROUND(I324*H324,2)</f>
        <v>0</v>
      </c>
      <c r="BL324" s="19" t="s">
        <v>155</v>
      </c>
      <c r="BM324" s="191" t="s">
        <v>2034</v>
      </c>
    </row>
    <row r="325" s="2" customFormat="1" ht="16.5" customHeight="1">
      <c r="A325" s="38"/>
      <c r="B325" s="179"/>
      <c r="C325" s="180" t="s">
        <v>492</v>
      </c>
      <c r="D325" s="180" t="s">
        <v>150</v>
      </c>
      <c r="E325" s="181" t="s">
        <v>650</v>
      </c>
      <c r="F325" s="182" t="s">
        <v>651</v>
      </c>
      <c r="G325" s="183" t="s">
        <v>183</v>
      </c>
      <c r="H325" s="184">
        <v>29</v>
      </c>
      <c r="I325" s="185"/>
      <c r="J325" s="186">
        <f>ROUND(I325*H325,2)</f>
        <v>0</v>
      </c>
      <c r="K325" s="182" t="s">
        <v>154</v>
      </c>
      <c r="L325" s="39"/>
      <c r="M325" s="187" t="s">
        <v>1</v>
      </c>
      <c r="N325" s="188" t="s">
        <v>43</v>
      </c>
      <c r="O325" s="77"/>
      <c r="P325" s="189">
        <f>O325*H325</f>
        <v>0</v>
      </c>
      <c r="Q325" s="189">
        <v>0</v>
      </c>
      <c r="R325" s="189">
        <f>Q325*H325</f>
        <v>0</v>
      </c>
      <c r="S325" s="189">
        <v>0</v>
      </c>
      <c r="T325" s="190">
        <f>S325*H325</f>
        <v>0</v>
      </c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R325" s="191" t="s">
        <v>155</v>
      </c>
      <c r="AT325" s="191" t="s">
        <v>150</v>
      </c>
      <c r="AU325" s="191" t="s">
        <v>87</v>
      </c>
      <c r="AY325" s="19" t="s">
        <v>148</v>
      </c>
      <c r="BE325" s="192">
        <f>IF(N325="základní",J325,0)</f>
        <v>0</v>
      </c>
      <c r="BF325" s="192">
        <f>IF(N325="snížená",J325,0)</f>
        <v>0</v>
      </c>
      <c r="BG325" s="192">
        <f>IF(N325="zákl. přenesená",J325,0)</f>
        <v>0</v>
      </c>
      <c r="BH325" s="192">
        <f>IF(N325="sníž. přenesená",J325,0)</f>
        <v>0</v>
      </c>
      <c r="BI325" s="192">
        <f>IF(N325="nulová",J325,0)</f>
        <v>0</v>
      </c>
      <c r="BJ325" s="19" t="s">
        <v>85</v>
      </c>
      <c r="BK325" s="192">
        <f>ROUND(I325*H325,2)</f>
        <v>0</v>
      </c>
      <c r="BL325" s="19" t="s">
        <v>155</v>
      </c>
      <c r="BM325" s="191" t="s">
        <v>2035</v>
      </c>
    </row>
    <row r="326" s="2" customFormat="1">
      <c r="A326" s="38"/>
      <c r="B326" s="39"/>
      <c r="C326" s="38"/>
      <c r="D326" s="193" t="s">
        <v>157</v>
      </c>
      <c r="E326" s="38"/>
      <c r="F326" s="194" t="s">
        <v>653</v>
      </c>
      <c r="G326" s="38"/>
      <c r="H326" s="38"/>
      <c r="I326" s="195"/>
      <c r="J326" s="38"/>
      <c r="K326" s="38"/>
      <c r="L326" s="39"/>
      <c r="M326" s="196"/>
      <c r="N326" s="197"/>
      <c r="O326" s="77"/>
      <c r="P326" s="77"/>
      <c r="Q326" s="77"/>
      <c r="R326" s="77"/>
      <c r="S326" s="77"/>
      <c r="T326" s="7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T326" s="19" t="s">
        <v>157</v>
      </c>
      <c r="AU326" s="19" t="s">
        <v>87</v>
      </c>
    </row>
    <row r="327" s="2" customFormat="1" ht="21.75" customHeight="1">
      <c r="A327" s="38"/>
      <c r="B327" s="179"/>
      <c r="C327" s="180" t="s">
        <v>496</v>
      </c>
      <c r="D327" s="180" t="s">
        <v>150</v>
      </c>
      <c r="E327" s="181" t="s">
        <v>660</v>
      </c>
      <c r="F327" s="182" t="s">
        <v>661</v>
      </c>
      <c r="G327" s="183" t="s">
        <v>183</v>
      </c>
      <c r="H327" s="184">
        <v>240.40000000000001</v>
      </c>
      <c r="I327" s="185"/>
      <c r="J327" s="186">
        <f>ROUND(I327*H327,2)</f>
        <v>0</v>
      </c>
      <c r="K327" s="182" t="s">
        <v>154</v>
      </c>
      <c r="L327" s="39"/>
      <c r="M327" s="187" t="s">
        <v>1</v>
      </c>
      <c r="N327" s="188" t="s">
        <v>43</v>
      </c>
      <c r="O327" s="77"/>
      <c r="P327" s="189">
        <f>O327*H327</f>
        <v>0</v>
      </c>
      <c r="Q327" s="189">
        <v>0</v>
      </c>
      <c r="R327" s="189">
        <f>Q327*H327</f>
        <v>0</v>
      </c>
      <c r="S327" s="189">
        <v>0</v>
      </c>
      <c r="T327" s="190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191" t="s">
        <v>155</v>
      </c>
      <c r="AT327" s="191" t="s">
        <v>150</v>
      </c>
      <c r="AU327" s="191" t="s">
        <v>87</v>
      </c>
      <c r="AY327" s="19" t="s">
        <v>148</v>
      </c>
      <c r="BE327" s="192">
        <f>IF(N327="základní",J327,0)</f>
        <v>0</v>
      </c>
      <c r="BF327" s="192">
        <f>IF(N327="snížená",J327,0)</f>
        <v>0</v>
      </c>
      <c r="BG327" s="192">
        <f>IF(N327="zákl. přenesená",J327,0)</f>
        <v>0</v>
      </c>
      <c r="BH327" s="192">
        <f>IF(N327="sníž. přenesená",J327,0)</f>
        <v>0</v>
      </c>
      <c r="BI327" s="192">
        <f>IF(N327="nulová",J327,0)</f>
        <v>0</v>
      </c>
      <c r="BJ327" s="19" t="s">
        <v>85</v>
      </c>
      <c r="BK327" s="192">
        <f>ROUND(I327*H327,2)</f>
        <v>0</v>
      </c>
      <c r="BL327" s="19" t="s">
        <v>155</v>
      </c>
      <c r="BM327" s="191" t="s">
        <v>2036</v>
      </c>
    </row>
    <row r="328" s="2" customFormat="1">
      <c r="A328" s="38"/>
      <c r="B328" s="39"/>
      <c r="C328" s="38"/>
      <c r="D328" s="193" t="s">
        <v>157</v>
      </c>
      <c r="E328" s="38"/>
      <c r="F328" s="194" t="s">
        <v>663</v>
      </c>
      <c r="G328" s="38"/>
      <c r="H328" s="38"/>
      <c r="I328" s="195"/>
      <c r="J328" s="38"/>
      <c r="K328" s="38"/>
      <c r="L328" s="39"/>
      <c r="M328" s="196"/>
      <c r="N328" s="197"/>
      <c r="O328" s="77"/>
      <c r="P328" s="77"/>
      <c r="Q328" s="77"/>
      <c r="R328" s="77"/>
      <c r="S328" s="77"/>
      <c r="T328" s="7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T328" s="19" t="s">
        <v>157</v>
      </c>
      <c r="AU328" s="19" t="s">
        <v>87</v>
      </c>
    </row>
    <row r="329" s="2" customFormat="1" ht="24.15" customHeight="1">
      <c r="A329" s="38"/>
      <c r="B329" s="179"/>
      <c r="C329" s="180" t="s">
        <v>501</v>
      </c>
      <c r="D329" s="180" t="s">
        <v>150</v>
      </c>
      <c r="E329" s="181" t="s">
        <v>984</v>
      </c>
      <c r="F329" s="182" t="s">
        <v>985</v>
      </c>
      <c r="G329" s="183" t="s">
        <v>346</v>
      </c>
      <c r="H329" s="184">
        <v>7</v>
      </c>
      <c r="I329" s="185"/>
      <c r="J329" s="186">
        <f>ROUND(I329*H329,2)</f>
        <v>0</v>
      </c>
      <c r="K329" s="182" t="s">
        <v>154</v>
      </c>
      <c r="L329" s="39"/>
      <c r="M329" s="187" t="s">
        <v>1</v>
      </c>
      <c r="N329" s="188" t="s">
        <v>43</v>
      </c>
      <c r="O329" s="77"/>
      <c r="P329" s="189">
        <f>O329*H329</f>
        <v>0</v>
      </c>
      <c r="Q329" s="189">
        <v>0.41948000000000002</v>
      </c>
      <c r="R329" s="189">
        <f>Q329*H329</f>
        <v>2.9363600000000001</v>
      </c>
      <c r="S329" s="189">
        <v>0</v>
      </c>
      <c r="T329" s="190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191" t="s">
        <v>155</v>
      </c>
      <c r="AT329" s="191" t="s">
        <v>150</v>
      </c>
      <c r="AU329" s="191" t="s">
        <v>87</v>
      </c>
      <c r="AY329" s="19" t="s">
        <v>148</v>
      </c>
      <c r="BE329" s="192">
        <f>IF(N329="základní",J329,0)</f>
        <v>0</v>
      </c>
      <c r="BF329" s="192">
        <f>IF(N329="snížená",J329,0)</f>
        <v>0</v>
      </c>
      <c r="BG329" s="192">
        <f>IF(N329="zákl. přenesená",J329,0)</f>
        <v>0</v>
      </c>
      <c r="BH329" s="192">
        <f>IF(N329="sníž. přenesená",J329,0)</f>
        <v>0</v>
      </c>
      <c r="BI329" s="192">
        <f>IF(N329="nulová",J329,0)</f>
        <v>0</v>
      </c>
      <c r="BJ329" s="19" t="s">
        <v>85</v>
      </c>
      <c r="BK329" s="192">
        <f>ROUND(I329*H329,2)</f>
        <v>0</v>
      </c>
      <c r="BL329" s="19" t="s">
        <v>155</v>
      </c>
      <c r="BM329" s="191" t="s">
        <v>2037</v>
      </c>
    </row>
    <row r="330" s="2" customFormat="1">
      <c r="A330" s="38"/>
      <c r="B330" s="39"/>
      <c r="C330" s="38"/>
      <c r="D330" s="193" t="s">
        <v>157</v>
      </c>
      <c r="E330" s="38"/>
      <c r="F330" s="194" t="s">
        <v>987</v>
      </c>
      <c r="G330" s="38"/>
      <c r="H330" s="38"/>
      <c r="I330" s="195"/>
      <c r="J330" s="38"/>
      <c r="K330" s="38"/>
      <c r="L330" s="39"/>
      <c r="M330" s="196"/>
      <c r="N330" s="197"/>
      <c r="O330" s="77"/>
      <c r="P330" s="77"/>
      <c r="Q330" s="77"/>
      <c r="R330" s="77"/>
      <c r="S330" s="77"/>
      <c r="T330" s="7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9" t="s">
        <v>157</v>
      </c>
      <c r="AU330" s="19" t="s">
        <v>87</v>
      </c>
    </row>
    <row r="331" s="2" customFormat="1" ht="21.75" customHeight="1">
      <c r="A331" s="38"/>
      <c r="B331" s="179"/>
      <c r="C331" s="223" t="s">
        <v>506</v>
      </c>
      <c r="D331" s="223" t="s">
        <v>288</v>
      </c>
      <c r="E331" s="224" t="s">
        <v>988</v>
      </c>
      <c r="F331" s="225" t="s">
        <v>989</v>
      </c>
      <c r="G331" s="226" t="s">
        <v>346</v>
      </c>
      <c r="H331" s="227">
        <v>7</v>
      </c>
      <c r="I331" s="228"/>
      <c r="J331" s="229">
        <f>ROUND(I331*H331,2)</f>
        <v>0</v>
      </c>
      <c r="K331" s="225" t="s">
        <v>154</v>
      </c>
      <c r="L331" s="230"/>
      <c r="M331" s="231" t="s">
        <v>1</v>
      </c>
      <c r="N331" s="232" t="s">
        <v>43</v>
      </c>
      <c r="O331" s="77"/>
      <c r="P331" s="189">
        <f>O331*H331</f>
        <v>0</v>
      </c>
      <c r="Q331" s="189">
        <v>1.23</v>
      </c>
      <c r="R331" s="189">
        <f>Q331*H331</f>
        <v>8.6099999999999994</v>
      </c>
      <c r="S331" s="189">
        <v>0</v>
      </c>
      <c r="T331" s="190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191" t="s">
        <v>199</v>
      </c>
      <c r="AT331" s="191" t="s">
        <v>288</v>
      </c>
      <c r="AU331" s="191" t="s">
        <v>87</v>
      </c>
      <c r="AY331" s="19" t="s">
        <v>148</v>
      </c>
      <c r="BE331" s="192">
        <f>IF(N331="základní",J331,0)</f>
        <v>0</v>
      </c>
      <c r="BF331" s="192">
        <f>IF(N331="snížená",J331,0)</f>
        <v>0</v>
      </c>
      <c r="BG331" s="192">
        <f>IF(N331="zákl. přenesená",J331,0)</f>
        <v>0</v>
      </c>
      <c r="BH331" s="192">
        <f>IF(N331="sníž. přenesená",J331,0)</f>
        <v>0</v>
      </c>
      <c r="BI331" s="192">
        <f>IF(N331="nulová",J331,0)</f>
        <v>0</v>
      </c>
      <c r="BJ331" s="19" t="s">
        <v>85</v>
      </c>
      <c r="BK331" s="192">
        <f>ROUND(I331*H331,2)</f>
        <v>0</v>
      </c>
      <c r="BL331" s="19" t="s">
        <v>155</v>
      </c>
      <c r="BM331" s="191" t="s">
        <v>2038</v>
      </c>
    </row>
    <row r="332" s="2" customFormat="1" ht="24.15" customHeight="1">
      <c r="A332" s="38"/>
      <c r="B332" s="179"/>
      <c r="C332" s="223" t="s">
        <v>510</v>
      </c>
      <c r="D332" s="223" t="s">
        <v>288</v>
      </c>
      <c r="E332" s="224" t="s">
        <v>991</v>
      </c>
      <c r="F332" s="225" t="s">
        <v>992</v>
      </c>
      <c r="G332" s="226" t="s">
        <v>346</v>
      </c>
      <c r="H332" s="227">
        <v>21</v>
      </c>
      <c r="I332" s="228"/>
      <c r="J332" s="229">
        <f>ROUND(I332*H332,2)</f>
        <v>0</v>
      </c>
      <c r="K332" s="225" t="s">
        <v>154</v>
      </c>
      <c r="L332" s="230"/>
      <c r="M332" s="231" t="s">
        <v>1</v>
      </c>
      <c r="N332" s="232" t="s">
        <v>43</v>
      </c>
      <c r="O332" s="77"/>
      <c r="P332" s="189">
        <f>O332*H332</f>
        <v>0</v>
      </c>
      <c r="Q332" s="189">
        <v>0.002</v>
      </c>
      <c r="R332" s="189">
        <f>Q332*H332</f>
        <v>0.042000000000000003</v>
      </c>
      <c r="S332" s="189">
        <v>0</v>
      </c>
      <c r="T332" s="190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191" t="s">
        <v>199</v>
      </c>
      <c r="AT332" s="191" t="s">
        <v>288</v>
      </c>
      <c r="AU332" s="191" t="s">
        <v>87</v>
      </c>
      <c r="AY332" s="19" t="s">
        <v>148</v>
      </c>
      <c r="BE332" s="192">
        <f>IF(N332="základní",J332,0)</f>
        <v>0</v>
      </c>
      <c r="BF332" s="192">
        <f>IF(N332="snížená",J332,0)</f>
        <v>0</v>
      </c>
      <c r="BG332" s="192">
        <f>IF(N332="zákl. přenesená",J332,0)</f>
        <v>0</v>
      </c>
      <c r="BH332" s="192">
        <f>IF(N332="sníž. přenesená",J332,0)</f>
        <v>0</v>
      </c>
      <c r="BI332" s="192">
        <f>IF(N332="nulová",J332,0)</f>
        <v>0</v>
      </c>
      <c r="BJ332" s="19" t="s">
        <v>85</v>
      </c>
      <c r="BK332" s="192">
        <f>ROUND(I332*H332,2)</f>
        <v>0</v>
      </c>
      <c r="BL332" s="19" t="s">
        <v>155</v>
      </c>
      <c r="BM332" s="191" t="s">
        <v>2039</v>
      </c>
    </row>
    <row r="333" s="13" customFormat="1">
      <c r="A333" s="13"/>
      <c r="B333" s="198"/>
      <c r="C333" s="13"/>
      <c r="D333" s="199" t="s">
        <v>159</v>
      </c>
      <c r="E333" s="200" t="s">
        <v>1</v>
      </c>
      <c r="F333" s="201" t="s">
        <v>2040</v>
      </c>
      <c r="G333" s="13"/>
      <c r="H333" s="202">
        <v>21</v>
      </c>
      <c r="I333" s="203"/>
      <c r="J333" s="13"/>
      <c r="K333" s="13"/>
      <c r="L333" s="198"/>
      <c r="M333" s="204"/>
      <c r="N333" s="205"/>
      <c r="O333" s="205"/>
      <c r="P333" s="205"/>
      <c r="Q333" s="205"/>
      <c r="R333" s="205"/>
      <c r="S333" s="205"/>
      <c r="T333" s="20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00" t="s">
        <v>159</v>
      </c>
      <c r="AU333" s="200" t="s">
        <v>87</v>
      </c>
      <c r="AV333" s="13" t="s">
        <v>87</v>
      </c>
      <c r="AW333" s="13" t="s">
        <v>33</v>
      </c>
      <c r="AX333" s="13" t="s">
        <v>85</v>
      </c>
      <c r="AY333" s="200" t="s">
        <v>148</v>
      </c>
    </row>
    <row r="334" s="2" customFormat="1" ht="24.15" customHeight="1">
      <c r="A334" s="38"/>
      <c r="B334" s="179"/>
      <c r="C334" s="180" t="s">
        <v>514</v>
      </c>
      <c r="D334" s="180" t="s">
        <v>150</v>
      </c>
      <c r="E334" s="181" t="s">
        <v>994</v>
      </c>
      <c r="F334" s="182" t="s">
        <v>995</v>
      </c>
      <c r="G334" s="183" t="s">
        <v>346</v>
      </c>
      <c r="H334" s="184">
        <v>7</v>
      </c>
      <c r="I334" s="185"/>
      <c r="J334" s="186">
        <f>ROUND(I334*H334,2)</f>
        <v>0</v>
      </c>
      <c r="K334" s="182" t="s">
        <v>154</v>
      </c>
      <c r="L334" s="39"/>
      <c r="M334" s="187" t="s">
        <v>1</v>
      </c>
      <c r="N334" s="188" t="s">
        <v>43</v>
      </c>
      <c r="O334" s="77"/>
      <c r="P334" s="189">
        <f>O334*H334</f>
        <v>0</v>
      </c>
      <c r="Q334" s="189">
        <v>0.0098899999999999995</v>
      </c>
      <c r="R334" s="189">
        <f>Q334*H334</f>
        <v>0.06923</v>
      </c>
      <c r="S334" s="189">
        <v>0</v>
      </c>
      <c r="T334" s="190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191" t="s">
        <v>155</v>
      </c>
      <c r="AT334" s="191" t="s">
        <v>150</v>
      </c>
      <c r="AU334" s="191" t="s">
        <v>87</v>
      </c>
      <c r="AY334" s="19" t="s">
        <v>148</v>
      </c>
      <c r="BE334" s="192">
        <f>IF(N334="základní",J334,0)</f>
        <v>0</v>
      </c>
      <c r="BF334" s="192">
        <f>IF(N334="snížená",J334,0)</f>
        <v>0</v>
      </c>
      <c r="BG334" s="192">
        <f>IF(N334="zákl. přenesená",J334,0)</f>
        <v>0</v>
      </c>
      <c r="BH334" s="192">
        <f>IF(N334="sníž. přenesená",J334,0)</f>
        <v>0</v>
      </c>
      <c r="BI334" s="192">
        <f>IF(N334="nulová",J334,0)</f>
        <v>0</v>
      </c>
      <c r="BJ334" s="19" t="s">
        <v>85</v>
      </c>
      <c r="BK334" s="192">
        <f>ROUND(I334*H334,2)</f>
        <v>0</v>
      </c>
      <c r="BL334" s="19" t="s">
        <v>155</v>
      </c>
      <c r="BM334" s="191" t="s">
        <v>2041</v>
      </c>
    </row>
    <row r="335" s="2" customFormat="1">
      <c r="A335" s="38"/>
      <c r="B335" s="39"/>
      <c r="C335" s="38"/>
      <c r="D335" s="193" t="s">
        <v>157</v>
      </c>
      <c r="E335" s="38"/>
      <c r="F335" s="194" t="s">
        <v>997</v>
      </c>
      <c r="G335" s="38"/>
      <c r="H335" s="38"/>
      <c r="I335" s="195"/>
      <c r="J335" s="38"/>
      <c r="K335" s="38"/>
      <c r="L335" s="39"/>
      <c r="M335" s="196"/>
      <c r="N335" s="197"/>
      <c r="O335" s="77"/>
      <c r="P335" s="77"/>
      <c r="Q335" s="77"/>
      <c r="R335" s="77"/>
      <c r="S335" s="77"/>
      <c r="T335" s="7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9" t="s">
        <v>157</v>
      </c>
      <c r="AU335" s="19" t="s">
        <v>87</v>
      </c>
    </row>
    <row r="336" s="2" customFormat="1" ht="16.5" customHeight="1">
      <c r="A336" s="38"/>
      <c r="B336" s="179"/>
      <c r="C336" s="223" t="s">
        <v>519</v>
      </c>
      <c r="D336" s="223" t="s">
        <v>288</v>
      </c>
      <c r="E336" s="224" t="s">
        <v>998</v>
      </c>
      <c r="F336" s="225" t="s">
        <v>999</v>
      </c>
      <c r="G336" s="226" t="s">
        <v>346</v>
      </c>
      <c r="H336" s="227">
        <v>7</v>
      </c>
      <c r="I336" s="228"/>
      <c r="J336" s="229">
        <f>ROUND(I336*H336,2)</f>
        <v>0</v>
      </c>
      <c r="K336" s="225" t="s">
        <v>154</v>
      </c>
      <c r="L336" s="230"/>
      <c r="M336" s="231" t="s">
        <v>1</v>
      </c>
      <c r="N336" s="232" t="s">
        <v>43</v>
      </c>
      <c r="O336" s="77"/>
      <c r="P336" s="189">
        <f>O336*H336</f>
        <v>0</v>
      </c>
      <c r="Q336" s="189">
        <v>0.26200000000000001</v>
      </c>
      <c r="R336" s="189">
        <f>Q336*H336</f>
        <v>1.8340000000000001</v>
      </c>
      <c r="S336" s="189">
        <v>0</v>
      </c>
      <c r="T336" s="190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191" t="s">
        <v>199</v>
      </c>
      <c r="AT336" s="191" t="s">
        <v>288</v>
      </c>
      <c r="AU336" s="191" t="s">
        <v>87</v>
      </c>
      <c r="AY336" s="19" t="s">
        <v>148</v>
      </c>
      <c r="BE336" s="192">
        <f>IF(N336="základní",J336,0)</f>
        <v>0</v>
      </c>
      <c r="BF336" s="192">
        <f>IF(N336="snížená",J336,0)</f>
        <v>0</v>
      </c>
      <c r="BG336" s="192">
        <f>IF(N336="zákl. přenesená",J336,0)</f>
        <v>0</v>
      </c>
      <c r="BH336" s="192">
        <f>IF(N336="sníž. přenesená",J336,0)</f>
        <v>0</v>
      </c>
      <c r="BI336" s="192">
        <f>IF(N336="nulová",J336,0)</f>
        <v>0</v>
      </c>
      <c r="BJ336" s="19" t="s">
        <v>85</v>
      </c>
      <c r="BK336" s="192">
        <f>ROUND(I336*H336,2)</f>
        <v>0</v>
      </c>
      <c r="BL336" s="19" t="s">
        <v>155</v>
      </c>
      <c r="BM336" s="191" t="s">
        <v>2042</v>
      </c>
    </row>
    <row r="337" s="2" customFormat="1" ht="24.15" customHeight="1">
      <c r="A337" s="38"/>
      <c r="B337" s="179"/>
      <c r="C337" s="180" t="s">
        <v>523</v>
      </c>
      <c r="D337" s="180" t="s">
        <v>150</v>
      </c>
      <c r="E337" s="181" t="s">
        <v>1001</v>
      </c>
      <c r="F337" s="182" t="s">
        <v>1002</v>
      </c>
      <c r="G337" s="183" t="s">
        <v>346</v>
      </c>
      <c r="H337" s="184">
        <v>3</v>
      </c>
      <c r="I337" s="185"/>
      <c r="J337" s="186">
        <f>ROUND(I337*H337,2)</f>
        <v>0</v>
      </c>
      <c r="K337" s="182" t="s">
        <v>154</v>
      </c>
      <c r="L337" s="39"/>
      <c r="M337" s="187" t="s">
        <v>1</v>
      </c>
      <c r="N337" s="188" t="s">
        <v>43</v>
      </c>
      <c r="O337" s="77"/>
      <c r="P337" s="189">
        <f>O337*H337</f>
        <v>0</v>
      </c>
      <c r="Q337" s="189">
        <v>0.0098899999999999995</v>
      </c>
      <c r="R337" s="189">
        <f>Q337*H337</f>
        <v>0.029669999999999998</v>
      </c>
      <c r="S337" s="189">
        <v>0</v>
      </c>
      <c r="T337" s="190">
        <f>S337*H337</f>
        <v>0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191" t="s">
        <v>155</v>
      </c>
      <c r="AT337" s="191" t="s">
        <v>150</v>
      </c>
      <c r="AU337" s="191" t="s">
        <v>87</v>
      </c>
      <c r="AY337" s="19" t="s">
        <v>148</v>
      </c>
      <c r="BE337" s="192">
        <f>IF(N337="základní",J337,0)</f>
        <v>0</v>
      </c>
      <c r="BF337" s="192">
        <f>IF(N337="snížená",J337,0)</f>
        <v>0</v>
      </c>
      <c r="BG337" s="192">
        <f>IF(N337="zákl. přenesená",J337,0)</f>
        <v>0</v>
      </c>
      <c r="BH337" s="192">
        <f>IF(N337="sníž. přenesená",J337,0)</f>
        <v>0</v>
      </c>
      <c r="BI337" s="192">
        <f>IF(N337="nulová",J337,0)</f>
        <v>0</v>
      </c>
      <c r="BJ337" s="19" t="s">
        <v>85</v>
      </c>
      <c r="BK337" s="192">
        <f>ROUND(I337*H337,2)</f>
        <v>0</v>
      </c>
      <c r="BL337" s="19" t="s">
        <v>155</v>
      </c>
      <c r="BM337" s="191" t="s">
        <v>2043</v>
      </c>
    </row>
    <row r="338" s="2" customFormat="1">
      <c r="A338" s="38"/>
      <c r="B338" s="39"/>
      <c r="C338" s="38"/>
      <c r="D338" s="193" t="s">
        <v>157</v>
      </c>
      <c r="E338" s="38"/>
      <c r="F338" s="194" t="s">
        <v>1004</v>
      </c>
      <c r="G338" s="38"/>
      <c r="H338" s="38"/>
      <c r="I338" s="195"/>
      <c r="J338" s="38"/>
      <c r="K338" s="38"/>
      <c r="L338" s="39"/>
      <c r="M338" s="196"/>
      <c r="N338" s="197"/>
      <c r="O338" s="77"/>
      <c r="P338" s="77"/>
      <c r="Q338" s="77"/>
      <c r="R338" s="77"/>
      <c r="S338" s="77"/>
      <c r="T338" s="7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T338" s="19" t="s">
        <v>157</v>
      </c>
      <c r="AU338" s="19" t="s">
        <v>87</v>
      </c>
    </row>
    <row r="339" s="2" customFormat="1" ht="16.5" customHeight="1">
      <c r="A339" s="38"/>
      <c r="B339" s="179"/>
      <c r="C339" s="223" t="s">
        <v>528</v>
      </c>
      <c r="D339" s="223" t="s">
        <v>288</v>
      </c>
      <c r="E339" s="224" t="s">
        <v>1005</v>
      </c>
      <c r="F339" s="225" t="s">
        <v>1006</v>
      </c>
      <c r="G339" s="226" t="s">
        <v>346</v>
      </c>
      <c r="H339" s="227">
        <v>3</v>
      </c>
      <c r="I339" s="228"/>
      <c r="J339" s="229">
        <f>ROUND(I339*H339,2)</f>
        <v>0</v>
      </c>
      <c r="K339" s="225" t="s">
        <v>154</v>
      </c>
      <c r="L339" s="230"/>
      <c r="M339" s="231" t="s">
        <v>1</v>
      </c>
      <c r="N339" s="232" t="s">
        <v>43</v>
      </c>
      <c r="O339" s="77"/>
      <c r="P339" s="189">
        <f>O339*H339</f>
        <v>0</v>
      </c>
      <c r="Q339" s="189">
        <v>0.52600000000000002</v>
      </c>
      <c r="R339" s="189">
        <f>Q339*H339</f>
        <v>1.5780000000000001</v>
      </c>
      <c r="S339" s="189">
        <v>0</v>
      </c>
      <c r="T339" s="190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191" t="s">
        <v>199</v>
      </c>
      <c r="AT339" s="191" t="s">
        <v>288</v>
      </c>
      <c r="AU339" s="191" t="s">
        <v>87</v>
      </c>
      <c r="AY339" s="19" t="s">
        <v>148</v>
      </c>
      <c r="BE339" s="192">
        <f>IF(N339="základní",J339,0)</f>
        <v>0</v>
      </c>
      <c r="BF339" s="192">
        <f>IF(N339="snížená",J339,0)</f>
        <v>0</v>
      </c>
      <c r="BG339" s="192">
        <f>IF(N339="zákl. přenesená",J339,0)</f>
        <v>0</v>
      </c>
      <c r="BH339" s="192">
        <f>IF(N339="sníž. přenesená",J339,0)</f>
        <v>0</v>
      </c>
      <c r="BI339" s="192">
        <f>IF(N339="nulová",J339,0)</f>
        <v>0</v>
      </c>
      <c r="BJ339" s="19" t="s">
        <v>85</v>
      </c>
      <c r="BK339" s="192">
        <f>ROUND(I339*H339,2)</f>
        <v>0</v>
      </c>
      <c r="BL339" s="19" t="s">
        <v>155</v>
      </c>
      <c r="BM339" s="191" t="s">
        <v>2044</v>
      </c>
    </row>
    <row r="340" s="2" customFormat="1" ht="24.15" customHeight="1">
      <c r="A340" s="38"/>
      <c r="B340" s="179"/>
      <c r="C340" s="180" t="s">
        <v>533</v>
      </c>
      <c r="D340" s="180" t="s">
        <v>150</v>
      </c>
      <c r="E340" s="181" t="s">
        <v>1008</v>
      </c>
      <c r="F340" s="182" t="s">
        <v>1009</v>
      </c>
      <c r="G340" s="183" t="s">
        <v>346</v>
      </c>
      <c r="H340" s="184">
        <v>4</v>
      </c>
      <c r="I340" s="185"/>
      <c r="J340" s="186">
        <f>ROUND(I340*H340,2)</f>
        <v>0</v>
      </c>
      <c r="K340" s="182" t="s">
        <v>154</v>
      </c>
      <c r="L340" s="39"/>
      <c r="M340" s="187" t="s">
        <v>1</v>
      </c>
      <c r="N340" s="188" t="s">
        <v>43</v>
      </c>
      <c r="O340" s="77"/>
      <c r="P340" s="189">
        <f>O340*H340</f>
        <v>0</v>
      </c>
      <c r="Q340" s="189">
        <v>0.0098899999999999995</v>
      </c>
      <c r="R340" s="189">
        <f>Q340*H340</f>
        <v>0.039559999999999998</v>
      </c>
      <c r="S340" s="189">
        <v>0</v>
      </c>
      <c r="T340" s="190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191" t="s">
        <v>155</v>
      </c>
      <c r="AT340" s="191" t="s">
        <v>150</v>
      </c>
      <c r="AU340" s="191" t="s">
        <v>87</v>
      </c>
      <c r="AY340" s="19" t="s">
        <v>148</v>
      </c>
      <c r="BE340" s="192">
        <f>IF(N340="základní",J340,0)</f>
        <v>0</v>
      </c>
      <c r="BF340" s="192">
        <f>IF(N340="snížená",J340,0)</f>
        <v>0</v>
      </c>
      <c r="BG340" s="192">
        <f>IF(N340="zákl. přenesená",J340,0)</f>
        <v>0</v>
      </c>
      <c r="BH340" s="192">
        <f>IF(N340="sníž. přenesená",J340,0)</f>
        <v>0</v>
      </c>
      <c r="BI340" s="192">
        <f>IF(N340="nulová",J340,0)</f>
        <v>0</v>
      </c>
      <c r="BJ340" s="19" t="s">
        <v>85</v>
      </c>
      <c r="BK340" s="192">
        <f>ROUND(I340*H340,2)</f>
        <v>0</v>
      </c>
      <c r="BL340" s="19" t="s">
        <v>155</v>
      </c>
      <c r="BM340" s="191" t="s">
        <v>2045</v>
      </c>
    </row>
    <row r="341" s="2" customFormat="1">
      <c r="A341" s="38"/>
      <c r="B341" s="39"/>
      <c r="C341" s="38"/>
      <c r="D341" s="193" t="s">
        <v>157</v>
      </c>
      <c r="E341" s="38"/>
      <c r="F341" s="194" t="s">
        <v>1011</v>
      </c>
      <c r="G341" s="38"/>
      <c r="H341" s="38"/>
      <c r="I341" s="195"/>
      <c r="J341" s="38"/>
      <c r="K341" s="38"/>
      <c r="L341" s="39"/>
      <c r="M341" s="196"/>
      <c r="N341" s="197"/>
      <c r="O341" s="77"/>
      <c r="P341" s="77"/>
      <c r="Q341" s="77"/>
      <c r="R341" s="77"/>
      <c r="S341" s="77"/>
      <c r="T341" s="7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9" t="s">
        <v>157</v>
      </c>
      <c r="AU341" s="19" t="s">
        <v>87</v>
      </c>
    </row>
    <row r="342" s="2" customFormat="1" ht="21.75" customHeight="1">
      <c r="A342" s="38"/>
      <c r="B342" s="179"/>
      <c r="C342" s="223" t="s">
        <v>538</v>
      </c>
      <c r="D342" s="223" t="s">
        <v>288</v>
      </c>
      <c r="E342" s="224" t="s">
        <v>1012</v>
      </c>
      <c r="F342" s="225" t="s">
        <v>1013</v>
      </c>
      <c r="G342" s="226" t="s">
        <v>346</v>
      </c>
      <c r="H342" s="227">
        <v>4</v>
      </c>
      <c r="I342" s="228"/>
      <c r="J342" s="229">
        <f>ROUND(I342*H342,2)</f>
        <v>0</v>
      </c>
      <c r="K342" s="225" t="s">
        <v>154</v>
      </c>
      <c r="L342" s="230"/>
      <c r="M342" s="231" t="s">
        <v>1</v>
      </c>
      <c r="N342" s="232" t="s">
        <v>43</v>
      </c>
      <c r="O342" s="77"/>
      <c r="P342" s="189">
        <f>O342*H342</f>
        <v>0</v>
      </c>
      <c r="Q342" s="189">
        <v>1.0129999999999999</v>
      </c>
      <c r="R342" s="189">
        <f>Q342*H342</f>
        <v>4.0519999999999996</v>
      </c>
      <c r="S342" s="189">
        <v>0</v>
      </c>
      <c r="T342" s="190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191" t="s">
        <v>199</v>
      </c>
      <c r="AT342" s="191" t="s">
        <v>288</v>
      </c>
      <c r="AU342" s="191" t="s">
        <v>87</v>
      </c>
      <c r="AY342" s="19" t="s">
        <v>148</v>
      </c>
      <c r="BE342" s="192">
        <f>IF(N342="základní",J342,0)</f>
        <v>0</v>
      </c>
      <c r="BF342" s="192">
        <f>IF(N342="snížená",J342,0)</f>
        <v>0</v>
      </c>
      <c r="BG342" s="192">
        <f>IF(N342="zákl. přenesená",J342,0)</f>
        <v>0</v>
      </c>
      <c r="BH342" s="192">
        <f>IF(N342="sníž. přenesená",J342,0)</f>
        <v>0</v>
      </c>
      <c r="BI342" s="192">
        <f>IF(N342="nulová",J342,0)</f>
        <v>0</v>
      </c>
      <c r="BJ342" s="19" t="s">
        <v>85</v>
      </c>
      <c r="BK342" s="192">
        <f>ROUND(I342*H342,2)</f>
        <v>0</v>
      </c>
      <c r="BL342" s="19" t="s">
        <v>155</v>
      </c>
      <c r="BM342" s="191" t="s">
        <v>2046</v>
      </c>
    </row>
    <row r="343" s="2" customFormat="1" ht="24.15" customHeight="1">
      <c r="A343" s="38"/>
      <c r="B343" s="179"/>
      <c r="C343" s="180" t="s">
        <v>543</v>
      </c>
      <c r="D343" s="180" t="s">
        <v>150</v>
      </c>
      <c r="E343" s="181" t="s">
        <v>1015</v>
      </c>
      <c r="F343" s="182" t="s">
        <v>1016</v>
      </c>
      <c r="G343" s="183" t="s">
        <v>346</v>
      </c>
      <c r="H343" s="184">
        <v>7</v>
      </c>
      <c r="I343" s="185"/>
      <c r="J343" s="186">
        <f>ROUND(I343*H343,2)</f>
        <v>0</v>
      </c>
      <c r="K343" s="182" t="s">
        <v>154</v>
      </c>
      <c r="L343" s="39"/>
      <c r="M343" s="187" t="s">
        <v>1</v>
      </c>
      <c r="N343" s="188" t="s">
        <v>43</v>
      </c>
      <c r="O343" s="77"/>
      <c r="P343" s="189">
        <f>O343*H343</f>
        <v>0</v>
      </c>
      <c r="Q343" s="189">
        <v>0.01218</v>
      </c>
      <c r="R343" s="189">
        <f>Q343*H343</f>
        <v>0.085260000000000002</v>
      </c>
      <c r="S343" s="189">
        <v>0</v>
      </c>
      <c r="T343" s="190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191" t="s">
        <v>155</v>
      </c>
      <c r="AT343" s="191" t="s">
        <v>150</v>
      </c>
      <c r="AU343" s="191" t="s">
        <v>87</v>
      </c>
      <c r="AY343" s="19" t="s">
        <v>148</v>
      </c>
      <c r="BE343" s="192">
        <f>IF(N343="základní",J343,0)</f>
        <v>0</v>
      </c>
      <c r="BF343" s="192">
        <f>IF(N343="snížená",J343,0)</f>
        <v>0</v>
      </c>
      <c r="BG343" s="192">
        <f>IF(N343="zákl. přenesená",J343,0)</f>
        <v>0</v>
      </c>
      <c r="BH343" s="192">
        <f>IF(N343="sníž. přenesená",J343,0)</f>
        <v>0</v>
      </c>
      <c r="BI343" s="192">
        <f>IF(N343="nulová",J343,0)</f>
        <v>0</v>
      </c>
      <c r="BJ343" s="19" t="s">
        <v>85</v>
      </c>
      <c r="BK343" s="192">
        <f>ROUND(I343*H343,2)</f>
        <v>0</v>
      </c>
      <c r="BL343" s="19" t="s">
        <v>155</v>
      </c>
      <c r="BM343" s="191" t="s">
        <v>2047</v>
      </c>
    </row>
    <row r="344" s="2" customFormat="1">
      <c r="A344" s="38"/>
      <c r="B344" s="39"/>
      <c r="C344" s="38"/>
      <c r="D344" s="193" t="s">
        <v>157</v>
      </c>
      <c r="E344" s="38"/>
      <c r="F344" s="194" t="s">
        <v>1018</v>
      </c>
      <c r="G344" s="38"/>
      <c r="H344" s="38"/>
      <c r="I344" s="195"/>
      <c r="J344" s="38"/>
      <c r="K344" s="38"/>
      <c r="L344" s="39"/>
      <c r="M344" s="196"/>
      <c r="N344" s="197"/>
      <c r="O344" s="77"/>
      <c r="P344" s="77"/>
      <c r="Q344" s="77"/>
      <c r="R344" s="77"/>
      <c r="S344" s="77"/>
      <c r="T344" s="7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9" t="s">
        <v>157</v>
      </c>
      <c r="AU344" s="19" t="s">
        <v>87</v>
      </c>
    </row>
    <row r="345" s="2" customFormat="1" ht="24.15" customHeight="1">
      <c r="A345" s="38"/>
      <c r="B345" s="179"/>
      <c r="C345" s="223" t="s">
        <v>548</v>
      </c>
      <c r="D345" s="223" t="s">
        <v>288</v>
      </c>
      <c r="E345" s="224" t="s">
        <v>1019</v>
      </c>
      <c r="F345" s="225" t="s">
        <v>1020</v>
      </c>
      <c r="G345" s="226" t="s">
        <v>346</v>
      </c>
      <c r="H345" s="227">
        <v>7</v>
      </c>
      <c r="I345" s="228"/>
      <c r="J345" s="229">
        <f>ROUND(I345*H345,2)</f>
        <v>0</v>
      </c>
      <c r="K345" s="225" t="s">
        <v>154</v>
      </c>
      <c r="L345" s="230"/>
      <c r="M345" s="231" t="s">
        <v>1</v>
      </c>
      <c r="N345" s="232" t="s">
        <v>43</v>
      </c>
      <c r="O345" s="77"/>
      <c r="P345" s="189">
        <f>O345*H345</f>
        <v>0</v>
      </c>
      <c r="Q345" s="189">
        <v>0.58499999999999996</v>
      </c>
      <c r="R345" s="189">
        <f>Q345*H345</f>
        <v>4.0949999999999998</v>
      </c>
      <c r="S345" s="189">
        <v>0</v>
      </c>
      <c r="T345" s="190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191" t="s">
        <v>199</v>
      </c>
      <c r="AT345" s="191" t="s">
        <v>288</v>
      </c>
      <c r="AU345" s="191" t="s">
        <v>87</v>
      </c>
      <c r="AY345" s="19" t="s">
        <v>148</v>
      </c>
      <c r="BE345" s="192">
        <f>IF(N345="základní",J345,0)</f>
        <v>0</v>
      </c>
      <c r="BF345" s="192">
        <f>IF(N345="snížená",J345,0)</f>
        <v>0</v>
      </c>
      <c r="BG345" s="192">
        <f>IF(N345="zákl. přenesená",J345,0)</f>
        <v>0</v>
      </c>
      <c r="BH345" s="192">
        <f>IF(N345="sníž. přenesená",J345,0)</f>
        <v>0</v>
      </c>
      <c r="BI345" s="192">
        <f>IF(N345="nulová",J345,0)</f>
        <v>0</v>
      </c>
      <c r="BJ345" s="19" t="s">
        <v>85</v>
      </c>
      <c r="BK345" s="192">
        <f>ROUND(I345*H345,2)</f>
        <v>0</v>
      </c>
      <c r="BL345" s="19" t="s">
        <v>155</v>
      </c>
      <c r="BM345" s="191" t="s">
        <v>2048</v>
      </c>
    </row>
    <row r="346" s="2" customFormat="1" ht="24.15" customHeight="1">
      <c r="A346" s="38"/>
      <c r="B346" s="179"/>
      <c r="C346" s="180" t="s">
        <v>552</v>
      </c>
      <c r="D346" s="180" t="s">
        <v>150</v>
      </c>
      <c r="E346" s="181" t="s">
        <v>2049</v>
      </c>
      <c r="F346" s="182" t="s">
        <v>2050</v>
      </c>
      <c r="G346" s="183" t="s">
        <v>346</v>
      </c>
      <c r="H346" s="184">
        <v>36</v>
      </c>
      <c r="I346" s="185"/>
      <c r="J346" s="186">
        <f>ROUND(I346*H346,2)</f>
        <v>0</v>
      </c>
      <c r="K346" s="182" t="s">
        <v>154</v>
      </c>
      <c r="L346" s="39"/>
      <c r="M346" s="187" t="s">
        <v>1</v>
      </c>
      <c r="N346" s="188" t="s">
        <v>43</v>
      </c>
      <c r="O346" s="77"/>
      <c r="P346" s="189">
        <f>O346*H346</f>
        <v>0</v>
      </c>
      <c r="Q346" s="189">
        <v>0.10546999999999999</v>
      </c>
      <c r="R346" s="189">
        <f>Q346*H346</f>
        <v>3.7969199999999996</v>
      </c>
      <c r="S346" s="189">
        <v>0</v>
      </c>
      <c r="T346" s="190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191" t="s">
        <v>155</v>
      </c>
      <c r="AT346" s="191" t="s">
        <v>150</v>
      </c>
      <c r="AU346" s="191" t="s">
        <v>87</v>
      </c>
      <c r="AY346" s="19" t="s">
        <v>148</v>
      </c>
      <c r="BE346" s="192">
        <f>IF(N346="základní",J346,0)</f>
        <v>0</v>
      </c>
      <c r="BF346" s="192">
        <f>IF(N346="snížená",J346,0)</f>
        <v>0</v>
      </c>
      <c r="BG346" s="192">
        <f>IF(N346="zákl. přenesená",J346,0)</f>
        <v>0</v>
      </c>
      <c r="BH346" s="192">
        <f>IF(N346="sníž. přenesená",J346,0)</f>
        <v>0</v>
      </c>
      <c r="BI346" s="192">
        <f>IF(N346="nulová",J346,0)</f>
        <v>0</v>
      </c>
      <c r="BJ346" s="19" t="s">
        <v>85</v>
      </c>
      <c r="BK346" s="192">
        <f>ROUND(I346*H346,2)</f>
        <v>0</v>
      </c>
      <c r="BL346" s="19" t="s">
        <v>155</v>
      </c>
      <c r="BM346" s="191" t="s">
        <v>2051</v>
      </c>
    </row>
    <row r="347" s="2" customFormat="1">
      <c r="A347" s="38"/>
      <c r="B347" s="39"/>
      <c r="C347" s="38"/>
      <c r="D347" s="193" t="s">
        <v>157</v>
      </c>
      <c r="E347" s="38"/>
      <c r="F347" s="194" t="s">
        <v>2052</v>
      </c>
      <c r="G347" s="38"/>
      <c r="H347" s="38"/>
      <c r="I347" s="195"/>
      <c r="J347" s="38"/>
      <c r="K347" s="38"/>
      <c r="L347" s="39"/>
      <c r="M347" s="196"/>
      <c r="N347" s="197"/>
      <c r="O347" s="77"/>
      <c r="P347" s="77"/>
      <c r="Q347" s="77"/>
      <c r="R347" s="77"/>
      <c r="S347" s="77"/>
      <c r="T347" s="7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9" t="s">
        <v>157</v>
      </c>
      <c r="AU347" s="19" t="s">
        <v>87</v>
      </c>
    </row>
    <row r="348" s="2" customFormat="1" ht="24.15" customHeight="1">
      <c r="A348" s="38"/>
      <c r="B348" s="179"/>
      <c r="C348" s="180" t="s">
        <v>558</v>
      </c>
      <c r="D348" s="180" t="s">
        <v>150</v>
      </c>
      <c r="E348" s="181" t="s">
        <v>2053</v>
      </c>
      <c r="F348" s="182" t="s">
        <v>2054</v>
      </c>
      <c r="G348" s="183" t="s">
        <v>346</v>
      </c>
      <c r="H348" s="184">
        <v>36</v>
      </c>
      <c r="I348" s="185"/>
      <c r="J348" s="186">
        <f>ROUND(I348*H348,2)</f>
        <v>0</v>
      </c>
      <c r="K348" s="182" t="s">
        <v>154</v>
      </c>
      <c r="L348" s="39"/>
      <c r="M348" s="187" t="s">
        <v>1</v>
      </c>
      <c r="N348" s="188" t="s">
        <v>43</v>
      </c>
      <c r="O348" s="77"/>
      <c r="P348" s="189">
        <f>O348*H348</f>
        <v>0</v>
      </c>
      <c r="Q348" s="189">
        <v>0.024240000000000001</v>
      </c>
      <c r="R348" s="189">
        <f>Q348*H348</f>
        <v>0.87264000000000008</v>
      </c>
      <c r="S348" s="189">
        <v>0</v>
      </c>
      <c r="T348" s="190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191" t="s">
        <v>155</v>
      </c>
      <c r="AT348" s="191" t="s">
        <v>150</v>
      </c>
      <c r="AU348" s="191" t="s">
        <v>87</v>
      </c>
      <c r="AY348" s="19" t="s">
        <v>148</v>
      </c>
      <c r="BE348" s="192">
        <f>IF(N348="základní",J348,0)</f>
        <v>0</v>
      </c>
      <c r="BF348" s="192">
        <f>IF(N348="snížená",J348,0)</f>
        <v>0</v>
      </c>
      <c r="BG348" s="192">
        <f>IF(N348="zákl. přenesená",J348,0)</f>
        <v>0</v>
      </c>
      <c r="BH348" s="192">
        <f>IF(N348="sníž. přenesená",J348,0)</f>
        <v>0</v>
      </c>
      <c r="BI348" s="192">
        <f>IF(N348="nulová",J348,0)</f>
        <v>0</v>
      </c>
      <c r="BJ348" s="19" t="s">
        <v>85</v>
      </c>
      <c r="BK348" s="192">
        <f>ROUND(I348*H348,2)</f>
        <v>0</v>
      </c>
      <c r="BL348" s="19" t="s">
        <v>155</v>
      </c>
      <c r="BM348" s="191" t="s">
        <v>2055</v>
      </c>
    </row>
    <row r="349" s="2" customFormat="1">
      <c r="A349" s="38"/>
      <c r="B349" s="39"/>
      <c r="C349" s="38"/>
      <c r="D349" s="193" t="s">
        <v>157</v>
      </c>
      <c r="E349" s="38"/>
      <c r="F349" s="194" t="s">
        <v>2056</v>
      </c>
      <c r="G349" s="38"/>
      <c r="H349" s="38"/>
      <c r="I349" s="195"/>
      <c r="J349" s="38"/>
      <c r="K349" s="38"/>
      <c r="L349" s="39"/>
      <c r="M349" s="196"/>
      <c r="N349" s="197"/>
      <c r="O349" s="77"/>
      <c r="P349" s="77"/>
      <c r="Q349" s="77"/>
      <c r="R349" s="77"/>
      <c r="S349" s="77"/>
      <c r="T349" s="7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9" t="s">
        <v>157</v>
      </c>
      <c r="AU349" s="19" t="s">
        <v>87</v>
      </c>
    </row>
    <row r="350" s="2" customFormat="1" ht="24.15" customHeight="1">
      <c r="A350" s="38"/>
      <c r="B350" s="179"/>
      <c r="C350" s="180" t="s">
        <v>562</v>
      </c>
      <c r="D350" s="180" t="s">
        <v>150</v>
      </c>
      <c r="E350" s="181" t="s">
        <v>2057</v>
      </c>
      <c r="F350" s="182" t="s">
        <v>2058</v>
      </c>
      <c r="G350" s="183" t="s">
        <v>346</v>
      </c>
      <c r="H350" s="184">
        <v>36</v>
      </c>
      <c r="I350" s="185"/>
      <c r="J350" s="186">
        <f>ROUND(I350*H350,2)</f>
        <v>0</v>
      </c>
      <c r="K350" s="182" t="s">
        <v>154</v>
      </c>
      <c r="L350" s="39"/>
      <c r="M350" s="187" t="s">
        <v>1</v>
      </c>
      <c r="N350" s="188" t="s">
        <v>43</v>
      </c>
      <c r="O350" s="77"/>
      <c r="P350" s="189">
        <f>O350*H350</f>
        <v>0</v>
      </c>
      <c r="Q350" s="189">
        <v>0</v>
      </c>
      <c r="R350" s="189">
        <f>Q350*H350</f>
        <v>0</v>
      </c>
      <c r="S350" s="189">
        <v>0</v>
      </c>
      <c r="T350" s="190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191" t="s">
        <v>155</v>
      </c>
      <c r="AT350" s="191" t="s">
        <v>150</v>
      </c>
      <c r="AU350" s="191" t="s">
        <v>87</v>
      </c>
      <c r="AY350" s="19" t="s">
        <v>148</v>
      </c>
      <c r="BE350" s="192">
        <f>IF(N350="základní",J350,0)</f>
        <v>0</v>
      </c>
      <c r="BF350" s="192">
        <f>IF(N350="snížená",J350,0)</f>
        <v>0</v>
      </c>
      <c r="BG350" s="192">
        <f>IF(N350="zákl. přenesená",J350,0)</f>
        <v>0</v>
      </c>
      <c r="BH350" s="192">
        <f>IF(N350="sníž. přenesená",J350,0)</f>
        <v>0</v>
      </c>
      <c r="BI350" s="192">
        <f>IF(N350="nulová",J350,0)</f>
        <v>0</v>
      </c>
      <c r="BJ350" s="19" t="s">
        <v>85</v>
      </c>
      <c r="BK350" s="192">
        <f>ROUND(I350*H350,2)</f>
        <v>0</v>
      </c>
      <c r="BL350" s="19" t="s">
        <v>155</v>
      </c>
      <c r="BM350" s="191" t="s">
        <v>2059</v>
      </c>
    </row>
    <row r="351" s="2" customFormat="1">
      <c r="A351" s="38"/>
      <c r="B351" s="39"/>
      <c r="C351" s="38"/>
      <c r="D351" s="193" t="s">
        <v>157</v>
      </c>
      <c r="E351" s="38"/>
      <c r="F351" s="194" t="s">
        <v>2060</v>
      </c>
      <c r="G351" s="38"/>
      <c r="H351" s="38"/>
      <c r="I351" s="195"/>
      <c r="J351" s="38"/>
      <c r="K351" s="38"/>
      <c r="L351" s="39"/>
      <c r="M351" s="196"/>
      <c r="N351" s="197"/>
      <c r="O351" s="77"/>
      <c r="P351" s="77"/>
      <c r="Q351" s="77"/>
      <c r="R351" s="77"/>
      <c r="S351" s="77"/>
      <c r="T351" s="7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9" t="s">
        <v>157</v>
      </c>
      <c r="AU351" s="19" t="s">
        <v>87</v>
      </c>
    </row>
    <row r="352" s="2" customFormat="1" ht="33" customHeight="1">
      <c r="A352" s="38"/>
      <c r="B352" s="179"/>
      <c r="C352" s="180" t="s">
        <v>566</v>
      </c>
      <c r="D352" s="180" t="s">
        <v>150</v>
      </c>
      <c r="E352" s="181" t="s">
        <v>2061</v>
      </c>
      <c r="F352" s="182" t="s">
        <v>2062</v>
      </c>
      <c r="G352" s="183" t="s">
        <v>346</v>
      </c>
      <c r="H352" s="184">
        <v>36</v>
      </c>
      <c r="I352" s="185"/>
      <c r="J352" s="186">
        <f>ROUND(I352*H352,2)</f>
        <v>0</v>
      </c>
      <c r="K352" s="182" t="s">
        <v>154</v>
      </c>
      <c r="L352" s="39"/>
      <c r="M352" s="187" t="s">
        <v>1</v>
      </c>
      <c r="N352" s="188" t="s">
        <v>43</v>
      </c>
      <c r="O352" s="77"/>
      <c r="P352" s="189">
        <f>O352*H352</f>
        <v>0</v>
      </c>
      <c r="Q352" s="189">
        <v>0.42115999999999998</v>
      </c>
      <c r="R352" s="189">
        <f>Q352*H352</f>
        <v>15.161759999999999</v>
      </c>
      <c r="S352" s="189">
        <v>0</v>
      </c>
      <c r="T352" s="190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191" t="s">
        <v>155</v>
      </c>
      <c r="AT352" s="191" t="s">
        <v>150</v>
      </c>
      <c r="AU352" s="191" t="s">
        <v>87</v>
      </c>
      <c r="AY352" s="19" t="s">
        <v>148</v>
      </c>
      <c r="BE352" s="192">
        <f>IF(N352="základní",J352,0)</f>
        <v>0</v>
      </c>
      <c r="BF352" s="192">
        <f>IF(N352="snížená",J352,0)</f>
        <v>0</v>
      </c>
      <c r="BG352" s="192">
        <f>IF(N352="zákl. přenesená",J352,0)</f>
        <v>0</v>
      </c>
      <c r="BH352" s="192">
        <f>IF(N352="sníž. přenesená",J352,0)</f>
        <v>0</v>
      </c>
      <c r="BI352" s="192">
        <f>IF(N352="nulová",J352,0)</f>
        <v>0</v>
      </c>
      <c r="BJ352" s="19" t="s">
        <v>85</v>
      </c>
      <c r="BK352" s="192">
        <f>ROUND(I352*H352,2)</f>
        <v>0</v>
      </c>
      <c r="BL352" s="19" t="s">
        <v>155</v>
      </c>
      <c r="BM352" s="191" t="s">
        <v>2063</v>
      </c>
    </row>
    <row r="353" s="2" customFormat="1">
      <c r="A353" s="38"/>
      <c r="B353" s="39"/>
      <c r="C353" s="38"/>
      <c r="D353" s="193" t="s">
        <v>157</v>
      </c>
      <c r="E353" s="38"/>
      <c r="F353" s="194" t="s">
        <v>2064</v>
      </c>
      <c r="G353" s="38"/>
      <c r="H353" s="38"/>
      <c r="I353" s="195"/>
      <c r="J353" s="38"/>
      <c r="K353" s="38"/>
      <c r="L353" s="39"/>
      <c r="M353" s="196"/>
      <c r="N353" s="197"/>
      <c r="O353" s="77"/>
      <c r="P353" s="77"/>
      <c r="Q353" s="77"/>
      <c r="R353" s="77"/>
      <c r="S353" s="77"/>
      <c r="T353" s="7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9" t="s">
        <v>157</v>
      </c>
      <c r="AU353" s="19" t="s">
        <v>87</v>
      </c>
    </row>
    <row r="354" s="2" customFormat="1" ht="37.8" customHeight="1">
      <c r="A354" s="38"/>
      <c r="B354" s="179"/>
      <c r="C354" s="180" t="s">
        <v>571</v>
      </c>
      <c r="D354" s="180" t="s">
        <v>150</v>
      </c>
      <c r="E354" s="181" t="s">
        <v>670</v>
      </c>
      <c r="F354" s="182" t="s">
        <v>671</v>
      </c>
      <c r="G354" s="183" t="s">
        <v>346</v>
      </c>
      <c r="H354" s="184">
        <v>7</v>
      </c>
      <c r="I354" s="185"/>
      <c r="J354" s="186">
        <f>ROUND(I354*H354,2)</f>
        <v>0</v>
      </c>
      <c r="K354" s="182" t="s">
        <v>154</v>
      </c>
      <c r="L354" s="39"/>
      <c r="M354" s="187" t="s">
        <v>1</v>
      </c>
      <c r="N354" s="188" t="s">
        <v>43</v>
      </c>
      <c r="O354" s="77"/>
      <c r="P354" s="189">
        <f>O354*H354</f>
        <v>0</v>
      </c>
      <c r="Q354" s="189">
        <v>0.089999999999999997</v>
      </c>
      <c r="R354" s="189">
        <f>Q354*H354</f>
        <v>0.63</v>
      </c>
      <c r="S354" s="189">
        <v>0</v>
      </c>
      <c r="T354" s="190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191" t="s">
        <v>155</v>
      </c>
      <c r="AT354" s="191" t="s">
        <v>150</v>
      </c>
      <c r="AU354" s="191" t="s">
        <v>87</v>
      </c>
      <c r="AY354" s="19" t="s">
        <v>148</v>
      </c>
      <c r="BE354" s="192">
        <f>IF(N354="základní",J354,0)</f>
        <v>0</v>
      </c>
      <c r="BF354" s="192">
        <f>IF(N354="snížená",J354,0)</f>
        <v>0</v>
      </c>
      <c r="BG354" s="192">
        <f>IF(N354="zákl. přenesená",J354,0)</f>
        <v>0</v>
      </c>
      <c r="BH354" s="192">
        <f>IF(N354="sníž. přenesená",J354,0)</f>
        <v>0</v>
      </c>
      <c r="BI354" s="192">
        <f>IF(N354="nulová",J354,0)</f>
        <v>0</v>
      </c>
      <c r="BJ354" s="19" t="s">
        <v>85</v>
      </c>
      <c r="BK354" s="192">
        <f>ROUND(I354*H354,2)</f>
        <v>0</v>
      </c>
      <c r="BL354" s="19" t="s">
        <v>155</v>
      </c>
      <c r="BM354" s="191" t="s">
        <v>2065</v>
      </c>
    </row>
    <row r="355" s="2" customFormat="1">
      <c r="A355" s="38"/>
      <c r="B355" s="39"/>
      <c r="C355" s="38"/>
      <c r="D355" s="193" t="s">
        <v>157</v>
      </c>
      <c r="E355" s="38"/>
      <c r="F355" s="194" t="s">
        <v>673</v>
      </c>
      <c r="G355" s="38"/>
      <c r="H355" s="38"/>
      <c r="I355" s="195"/>
      <c r="J355" s="38"/>
      <c r="K355" s="38"/>
      <c r="L355" s="39"/>
      <c r="M355" s="196"/>
      <c r="N355" s="197"/>
      <c r="O355" s="77"/>
      <c r="P355" s="77"/>
      <c r="Q355" s="77"/>
      <c r="R355" s="77"/>
      <c r="S355" s="77"/>
      <c r="T355" s="7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9" t="s">
        <v>157</v>
      </c>
      <c r="AU355" s="19" t="s">
        <v>87</v>
      </c>
    </row>
    <row r="356" s="2" customFormat="1" ht="16.5" customHeight="1">
      <c r="A356" s="38"/>
      <c r="B356" s="179"/>
      <c r="C356" s="223" t="s">
        <v>575</v>
      </c>
      <c r="D356" s="223" t="s">
        <v>288</v>
      </c>
      <c r="E356" s="224" t="s">
        <v>1023</v>
      </c>
      <c r="F356" s="225" t="s">
        <v>1024</v>
      </c>
      <c r="G356" s="226" t="s">
        <v>346</v>
      </c>
      <c r="H356" s="227">
        <v>7</v>
      </c>
      <c r="I356" s="228"/>
      <c r="J356" s="229">
        <f>ROUND(I356*H356,2)</f>
        <v>0</v>
      </c>
      <c r="K356" s="225" t="s">
        <v>154</v>
      </c>
      <c r="L356" s="230"/>
      <c r="M356" s="231" t="s">
        <v>1</v>
      </c>
      <c r="N356" s="232" t="s">
        <v>43</v>
      </c>
      <c r="O356" s="77"/>
      <c r="P356" s="189">
        <f>O356*H356</f>
        <v>0</v>
      </c>
      <c r="Q356" s="189">
        <v>0.081000000000000003</v>
      </c>
      <c r="R356" s="189">
        <f>Q356*H356</f>
        <v>0.56700000000000006</v>
      </c>
      <c r="S356" s="189">
        <v>0</v>
      </c>
      <c r="T356" s="190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91" t="s">
        <v>199</v>
      </c>
      <c r="AT356" s="191" t="s">
        <v>288</v>
      </c>
      <c r="AU356" s="191" t="s">
        <v>87</v>
      </c>
      <c r="AY356" s="19" t="s">
        <v>148</v>
      </c>
      <c r="BE356" s="192">
        <f>IF(N356="základní",J356,0)</f>
        <v>0</v>
      </c>
      <c r="BF356" s="192">
        <f>IF(N356="snížená",J356,0)</f>
        <v>0</v>
      </c>
      <c r="BG356" s="192">
        <f>IF(N356="zákl. přenesená",J356,0)</f>
        <v>0</v>
      </c>
      <c r="BH356" s="192">
        <f>IF(N356="sníž. přenesená",J356,0)</f>
        <v>0</v>
      </c>
      <c r="BI356" s="192">
        <f>IF(N356="nulová",J356,0)</f>
        <v>0</v>
      </c>
      <c r="BJ356" s="19" t="s">
        <v>85</v>
      </c>
      <c r="BK356" s="192">
        <f>ROUND(I356*H356,2)</f>
        <v>0</v>
      </c>
      <c r="BL356" s="19" t="s">
        <v>155</v>
      </c>
      <c r="BM356" s="191" t="s">
        <v>2066</v>
      </c>
    </row>
    <row r="357" s="2" customFormat="1" ht="16.5" customHeight="1">
      <c r="A357" s="38"/>
      <c r="B357" s="179"/>
      <c r="C357" s="180" t="s">
        <v>579</v>
      </c>
      <c r="D357" s="180" t="s">
        <v>150</v>
      </c>
      <c r="E357" s="181" t="s">
        <v>1248</v>
      </c>
      <c r="F357" s="182" t="s">
        <v>1249</v>
      </c>
      <c r="G357" s="183" t="s">
        <v>183</v>
      </c>
      <c r="H357" s="184">
        <v>29</v>
      </c>
      <c r="I357" s="185"/>
      <c r="J357" s="186">
        <f>ROUND(I357*H357,2)</f>
        <v>0</v>
      </c>
      <c r="K357" s="182" t="s">
        <v>154</v>
      </c>
      <c r="L357" s="39"/>
      <c r="M357" s="187" t="s">
        <v>1</v>
      </c>
      <c r="N357" s="188" t="s">
        <v>43</v>
      </c>
      <c r="O357" s="77"/>
      <c r="P357" s="189">
        <f>O357*H357</f>
        <v>0</v>
      </c>
      <c r="Q357" s="189">
        <v>0.00019000000000000001</v>
      </c>
      <c r="R357" s="189">
        <f>Q357*H357</f>
        <v>0.0055100000000000001</v>
      </c>
      <c r="S357" s="189">
        <v>0</v>
      </c>
      <c r="T357" s="190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191" t="s">
        <v>155</v>
      </c>
      <c r="AT357" s="191" t="s">
        <v>150</v>
      </c>
      <c r="AU357" s="191" t="s">
        <v>87</v>
      </c>
      <c r="AY357" s="19" t="s">
        <v>148</v>
      </c>
      <c r="BE357" s="192">
        <f>IF(N357="základní",J357,0)</f>
        <v>0</v>
      </c>
      <c r="BF357" s="192">
        <f>IF(N357="snížená",J357,0)</f>
        <v>0</v>
      </c>
      <c r="BG357" s="192">
        <f>IF(N357="zákl. přenesená",J357,0)</f>
        <v>0</v>
      </c>
      <c r="BH357" s="192">
        <f>IF(N357="sníž. přenesená",J357,0)</f>
        <v>0</v>
      </c>
      <c r="BI357" s="192">
        <f>IF(N357="nulová",J357,0)</f>
        <v>0</v>
      </c>
      <c r="BJ357" s="19" t="s">
        <v>85</v>
      </c>
      <c r="BK357" s="192">
        <f>ROUND(I357*H357,2)</f>
        <v>0</v>
      </c>
      <c r="BL357" s="19" t="s">
        <v>155</v>
      </c>
      <c r="BM357" s="191" t="s">
        <v>2067</v>
      </c>
    </row>
    <row r="358" s="2" customFormat="1">
      <c r="A358" s="38"/>
      <c r="B358" s="39"/>
      <c r="C358" s="38"/>
      <c r="D358" s="193" t="s">
        <v>157</v>
      </c>
      <c r="E358" s="38"/>
      <c r="F358" s="194" t="s">
        <v>1251</v>
      </c>
      <c r="G358" s="38"/>
      <c r="H358" s="38"/>
      <c r="I358" s="195"/>
      <c r="J358" s="38"/>
      <c r="K358" s="38"/>
      <c r="L358" s="39"/>
      <c r="M358" s="196"/>
      <c r="N358" s="197"/>
      <c r="O358" s="77"/>
      <c r="P358" s="77"/>
      <c r="Q358" s="77"/>
      <c r="R358" s="77"/>
      <c r="S358" s="77"/>
      <c r="T358" s="7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9" t="s">
        <v>157</v>
      </c>
      <c r="AU358" s="19" t="s">
        <v>87</v>
      </c>
    </row>
    <row r="359" s="2" customFormat="1" ht="24.15" customHeight="1">
      <c r="A359" s="38"/>
      <c r="B359" s="179"/>
      <c r="C359" s="180" t="s">
        <v>584</v>
      </c>
      <c r="D359" s="180" t="s">
        <v>150</v>
      </c>
      <c r="E359" s="181" t="s">
        <v>715</v>
      </c>
      <c r="F359" s="182" t="s">
        <v>716</v>
      </c>
      <c r="G359" s="183" t="s">
        <v>183</v>
      </c>
      <c r="H359" s="184">
        <v>29</v>
      </c>
      <c r="I359" s="185"/>
      <c r="J359" s="186">
        <f>ROUND(I359*H359,2)</f>
        <v>0</v>
      </c>
      <c r="K359" s="182" t="s">
        <v>154</v>
      </c>
      <c r="L359" s="39"/>
      <c r="M359" s="187" t="s">
        <v>1</v>
      </c>
      <c r="N359" s="188" t="s">
        <v>43</v>
      </c>
      <c r="O359" s="77"/>
      <c r="P359" s="189">
        <f>O359*H359</f>
        <v>0</v>
      </c>
      <c r="Q359" s="189">
        <v>0.00012999999999999999</v>
      </c>
      <c r="R359" s="189">
        <f>Q359*H359</f>
        <v>0.0037699999999999995</v>
      </c>
      <c r="S359" s="189">
        <v>0</v>
      </c>
      <c r="T359" s="190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191" t="s">
        <v>155</v>
      </c>
      <c r="AT359" s="191" t="s">
        <v>150</v>
      </c>
      <c r="AU359" s="191" t="s">
        <v>87</v>
      </c>
      <c r="AY359" s="19" t="s">
        <v>148</v>
      </c>
      <c r="BE359" s="192">
        <f>IF(N359="základní",J359,0)</f>
        <v>0</v>
      </c>
      <c r="BF359" s="192">
        <f>IF(N359="snížená",J359,0)</f>
        <v>0</v>
      </c>
      <c r="BG359" s="192">
        <f>IF(N359="zákl. přenesená",J359,0)</f>
        <v>0</v>
      </c>
      <c r="BH359" s="192">
        <f>IF(N359="sníž. přenesená",J359,0)</f>
        <v>0</v>
      </c>
      <c r="BI359" s="192">
        <f>IF(N359="nulová",J359,0)</f>
        <v>0</v>
      </c>
      <c r="BJ359" s="19" t="s">
        <v>85</v>
      </c>
      <c r="BK359" s="192">
        <f>ROUND(I359*H359,2)</f>
        <v>0</v>
      </c>
      <c r="BL359" s="19" t="s">
        <v>155</v>
      </c>
      <c r="BM359" s="191" t="s">
        <v>2068</v>
      </c>
    </row>
    <row r="360" s="2" customFormat="1">
      <c r="A360" s="38"/>
      <c r="B360" s="39"/>
      <c r="C360" s="38"/>
      <c r="D360" s="193" t="s">
        <v>157</v>
      </c>
      <c r="E360" s="38"/>
      <c r="F360" s="194" t="s">
        <v>718</v>
      </c>
      <c r="G360" s="38"/>
      <c r="H360" s="38"/>
      <c r="I360" s="195"/>
      <c r="J360" s="38"/>
      <c r="K360" s="38"/>
      <c r="L360" s="39"/>
      <c r="M360" s="196"/>
      <c r="N360" s="197"/>
      <c r="O360" s="77"/>
      <c r="P360" s="77"/>
      <c r="Q360" s="77"/>
      <c r="R360" s="77"/>
      <c r="S360" s="77"/>
      <c r="T360" s="7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9" t="s">
        <v>157</v>
      </c>
      <c r="AU360" s="19" t="s">
        <v>87</v>
      </c>
    </row>
    <row r="361" s="12" customFormat="1" ht="22.8" customHeight="1">
      <c r="A361" s="12"/>
      <c r="B361" s="166"/>
      <c r="C361" s="12"/>
      <c r="D361" s="167" t="s">
        <v>77</v>
      </c>
      <c r="E361" s="177" t="s">
        <v>204</v>
      </c>
      <c r="F361" s="177" t="s">
        <v>721</v>
      </c>
      <c r="G361" s="12"/>
      <c r="H361" s="12"/>
      <c r="I361" s="169"/>
      <c r="J361" s="178">
        <f>BK361</f>
        <v>0</v>
      </c>
      <c r="K361" s="12"/>
      <c r="L361" s="166"/>
      <c r="M361" s="171"/>
      <c r="N361" s="172"/>
      <c r="O361" s="172"/>
      <c r="P361" s="173">
        <f>SUM(P362:P367)</f>
        <v>0</v>
      </c>
      <c r="Q361" s="172"/>
      <c r="R361" s="173">
        <f>SUM(R362:R367)</f>
        <v>0.21240199999999998</v>
      </c>
      <c r="S361" s="172"/>
      <c r="T361" s="174">
        <f>SUM(T362:T367)</f>
        <v>0</v>
      </c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R361" s="167" t="s">
        <v>85</v>
      </c>
      <c r="AT361" s="175" t="s">
        <v>77</v>
      </c>
      <c r="AU361" s="175" t="s">
        <v>85</v>
      </c>
      <c r="AY361" s="167" t="s">
        <v>148</v>
      </c>
      <c r="BK361" s="176">
        <f>SUM(BK362:BK367)</f>
        <v>0</v>
      </c>
    </row>
    <row r="362" s="2" customFormat="1" ht="33" customHeight="1">
      <c r="A362" s="38"/>
      <c r="B362" s="179"/>
      <c r="C362" s="180" t="s">
        <v>588</v>
      </c>
      <c r="D362" s="180" t="s">
        <v>150</v>
      </c>
      <c r="E362" s="181" t="s">
        <v>723</v>
      </c>
      <c r="F362" s="182" t="s">
        <v>724</v>
      </c>
      <c r="G362" s="183" t="s">
        <v>183</v>
      </c>
      <c r="H362" s="184">
        <v>348.19999999999999</v>
      </c>
      <c r="I362" s="185"/>
      <c r="J362" s="186">
        <f>ROUND(I362*H362,2)</f>
        <v>0</v>
      </c>
      <c r="K362" s="182" t="s">
        <v>154</v>
      </c>
      <c r="L362" s="39"/>
      <c r="M362" s="187" t="s">
        <v>1</v>
      </c>
      <c r="N362" s="188" t="s">
        <v>43</v>
      </c>
      <c r="O362" s="77"/>
      <c r="P362" s="189">
        <f>O362*H362</f>
        <v>0</v>
      </c>
      <c r="Q362" s="189">
        <v>0.00060999999999999997</v>
      </c>
      <c r="R362" s="189">
        <f>Q362*H362</f>
        <v>0.21240199999999998</v>
      </c>
      <c r="S362" s="189">
        <v>0</v>
      </c>
      <c r="T362" s="190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191" t="s">
        <v>155</v>
      </c>
      <c r="AT362" s="191" t="s">
        <v>150</v>
      </c>
      <c r="AU362" s="191" t="s">
        <v>87</v>
      </c>
      <c r="AY362" s="19" t="s">
        <v>148</v>
      </c>
      <c r="BE362" s="192">
        <f>IF(N362="základní",J362,0)</f>
        <v>0</v>
      </c>
      <c r="BF362" s="192">
        <f>IF(N362="snížená",J362,0)</f>
        <v>0</v>
      </c>
      <c r="BG362" s="192">
        <f>IF(N362="zákl. přenesená",J362,0)</f>
        <v>0</v>
      </c>
      <c r="BH362" s="192">
        <f>IF(N362="sníž. přenesená",J362,0)</f>
        <v>0</v>
      </c>
      <c r="BI362" s="192">
        <f>IF(N362="nulová",J362,0)</f>
        <v>0</v>
      </c>
      <c r="BJ362" s="19" t="s">
        <v>85</v>
      </c>
      <c r="BK362" s="192">
        <f>ROUND(I362*H362,2)</f>
        <v>0</v>
      </c>
      <c r="BL362" s="19" t="s">
        <v>155</v>
      </c>
      <c r="BM362" s="191" t="s">
        <v>2069</v>
      </c>
    </row>
    <row r="363" s="2" customFormat="1">
      <c r="A363" s="38"/>
      <c r="B363" s="39"/>
      <c r="C363" s="38"/>
      <c r="D363" s="193" t="s">
        <v>157</v>
      </c>
      <c r="E363" s="38"/>
      <c r="F363" s="194" t="s">
        <v>726</v>
      </c>
      <c r="G363" s="38"/>
      <c r="H363" s="38"/>
      <c r="I363" s="195"/>
      <c r="J363" s="38"/>
      <c r="K363" s="38"/>
      <c r="L363" s="39"/>
      <c r="M363" s="196"/>
      <c r="N363" s="197"/>
      <c r="O363" s="77"/>
      <c r="P363" s="77"/>
      <c r="Q363" s="77"/>
      <c r="R363" s="77"/>
      <c r="S363" s="77"/>
      <c r="T363" s="7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9" t="s">
        <v>157</v>
      </c>
      <c r="AU363" s="19" t="s">
        <v>87</v>
      </c>
    </row>
    <row r="364" s="13" customFormat="1">
      <c r="A364" s="13"/>
      <c r="B364" s="198"/>
      <c r="C364" s="13"/>
      <c r="D364" s="199" t="s">
        <v>159</v>
      </c>
      <c r="E364" s="200" t="s">
        <v>1</v>
      </c>
      <c r="F364" s="201" t="s">
        <v>1901</v>
      </c>
      <c r="G364" s="13"/>
      <c r="H364" s="202">
        <v>348.19999999999999</v>
      </c>
      <c r="I364" s="203"/>
      <c r="J364" s="13"/>
      <c r="K364" s="13"/>
      <c r="L364" s="198"/>
      <c r="M364" s="204"/>
      <c r="N364" s="205"/>
      <c r="O364" s="205"/>
      <c r="P364" s="205"/>
      <c r="Q364" s="205"/>
      <c r="R364" s="205"/>
      <c r="S364" s="205"/>
      <c r="T364" s="206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00" t="s">
        <v>159</v>
      </c>
      <c r="AU364" s="200" t="s">
        <v>87</v>
      </c>
      <c r="AV364" s="13" t="s">
        <v>87</v>
      </c>
      <c r="AW364" s="13" t="s">
        <v>33</v>
      </c>
      <c r="AX364" s="13" t="s">
        <v>85</v>
      </c>
      <c r="AY364" s="200" t="s">
        <v>148</v>
      </c>
    </row>
    <row r="365" s="2" customFormat="1" ht="24.15" customHeight="1">
      <c r="A365" s="38"/>
      <c r="B365" s="179"/>
      <c r="C365" s="180" t="s">
        <v>592</v>
      </c>
      <c r="D365" s="180" t="s">
        <v>150</v>
      </c>
      <c r="E365" s="181" t="s">
        <v>730</v>
      </c>
      <c r="F365" s="182" t="s">
        <v>731</v>
      </c>
      <c r="G365" s="183" t="s">
        <v>183</v>
      </c>
      <c r="H365" s="184">
        <v>348.19999999999999</v>
      </c>
      <c r="I365" s="185"/>
      <c r="J365" s="186">
        <f>ROUND(I365*H365,2)</f>
        <v>0</v>
      </c>
      <c r="K365" s="182" t="s">
        <v>154</v>
      </c>
      <c r="L365" s="39"/>
      <c r="M365" s="187" t="s">
        <v>1</v>
      </c>
      <c r="N365" s="188" t="s">
        <v>43</v>
      </c>
      <c r="O365" s="77"/>
      <c r="P365" s="189">
        <f>O365*H365</f>
        <v>0</v>
      </c>
      <c r="Q365" s="189">
        <v>0</v>
      </c>
      <c r="R365" s="189">
        <f>Q365*H365</f>
        <v>0</v>
      </c>
      <c r="S365" s="189">
        <v>0</v>
      </c>
      <c r="T365" s="19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191" t="s">
        <v>155</v>
      </c>
      <c r="AT365" s="191" t="s">
        <v>150</v>
      </c>
      <c r="AU365" s="191" t="s">
        <v>87</v>
      </c>
      <c r="AY365" s="19" t="s">
        <v>148</v>
      </c>
      <c r="BE365" s="192">
        <f>IF(N365="základní",J365,0)</f>
        <v>0</v>
      </c>
      <c r="BF365" s="192">
        <f>IF(N365="snížená",J365,0)</f>
        <v>0</v>
      </c>
      <c r="BG365" s="192">
        <f>IF(N365="zákl. přenesená",J365,0)</f>
        <v>0</v>
      </c>
      <c r="BH365" s="192">
        <f>IF(N365="sníž. přenesená",J365,0)</f>
        <v>0</v>
      </c>
      <c r="BI365" s="192">
        <f>IF(N365="nulová",J365,0)</f>
        <v>0</v>
      </c>
      <c r="BJ365" s="19" t="s">
        <v>85</v>
      </c>
      <c r="BK365" s="192">
        <f>ROUND(I365*H365,2)</f>
        <v>0</v>
      </c>
      <c r="BL365" s="19" t="s">
        <v>155</v>
      </c>
      <c r="BM365" s="191" t="s">
        <v>2070</v>
      </c>
    </row>
    <row r="366" s="2" customFormat="1">
      <c r="A366" s="38"/>
      <c r="B366" s="39"/>
      <c r="C366" s="38"/>
      <c r="D366" s="193" t="s">
        <v>157</v>
      </c>
      <c r="E366" s="38"/>
      <c r="F366" s="194" t="s">
        <v>733</v>
      </c>
      <c r="G366" s="38"/>
      <c r="H366" s="38"/>
      <c r="I366" s="195"/>
      <c r="J366" s="38"/>
      <c r="K366" s="38"/>
      <c r="L366" s="39"/>
      <c r="M366" s="196"/>
      <c r="N366" s="197"/>
      <c r="O366" s="77"/>
      <c r="P366" s="77"/>
      <c r="Q366" s="77"/>
      <c r="R366" s="77"/>
      <c r="S366" s="77"/>
      <c r="T366" s="7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9" t="s">
        <v>157</v>
      </c>
      <c r="AU366" s="19" t="s">
        <v>87</v>
      </c>
    </row>
    <row r="367" s="13" customFormat="1">
      <c r="A367" s="13"/>
      <c r="B367" s="198"/>
      <c r="C367" s="13"/>
      <c r="D367" s="199" t="s">
        <v>159</v>
      </c>
      <c r="E367" s="200" t="s">
        <v>1</v>
      </c>
      <c r="F367" s="201" t="s">
        <v>1901</v>
      </c>
      <c r="G367" s="13"/>
      <c r="H367" s="202">
        <v>348.19999999999999</v>
      </c>
      <c r="I367" s="203"/>
      <c r="J367" s="13"/>
      <c r="K367" s="13"/>
      <c r="L367" s="198"/>
      <c r="M367" s="204"/>
      <c r="N367" s="205"/>
      <c r="O367" s="205"/>
      <c r="P367" s="205"/>
      <c r="Q367" s="205"/>
      <c r="R367" s="205"/>
      <c r="S367" s="205"/>
      <c r="T367" s="206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00" t="s">
        <v>159</v>
      </c>
      <c r="AU367" s="200" t="s">
        <v>87</v>
      </c>
      <c r="AV367" s="13" t="s">
        <v>87</v>
      </c>
      <c r="AW367" s="13" t="s">
        <v>33</v>
      </c>
      <c r="AX367" s="13" t="s">
        <v>85</v>
      </c>
      <c r="AY367" s="200" t="s">
        <v>148</v>
      </c>
    </row>
    <row r="368" s="12" customFormat="1" ht="22.8" customHeight="1">
      <c r="A368" s="12"/>
      <c r="B368" s="166"/>
      <c r="C368" s="12"/>
      <c r="D368" s="167" t="s">
        <v>77</v>
      </c>
      <c r="E368" s="177" t="s">
        <v>734</v>
      </c>
      <c r="F368" s="177" t="s">
        <v>735</v>
      </c>
      <c r="G368" s="12"/>
      <c r="H368" s="12"/>
      <c r="I368" s="169"/>
      <c r="J368" s="178">
        <f>BK368</f>
        <v>0</v>
      </c>
      <c r="K368" s="12"/>
      <c r="L368" s="166"/>
      <c r="M368" s="171"/>
      <c r="N368" s="172"/>
      <c r="O368" s="172"/>
      <c r="P368" s="173">
        <f>SUM(P369:P383)</f>
        <v>0</v>
      </c>
      <c r="Q368" s="172"/>
      <c r="R368" s="173">
        <f>SUM(R369:R383)</f>
        <v>0</v>
      </c>
      <c r="S368" s="172"/>
      <c r="T368" s="174">
        <f>SUM(T369:T383)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167" t="s">
        <v>85</v>
      </c>
      <c r="AT368" s="175" t="s">
        <v>77</v>
      </c>
      <c r="AU368" s="175" t="s">
        <v>85</v>
      </c>
      <c r="AY368" s="167" t="s">
        <v>148</v>
      </c>
      <c r="BK368" s="176">
        <f>SUM(BK369:BK383)</f>
        <v>0</v>
      </c>
    </row>
    <row r="369" s="2" customFormat="1" ht="21.75" customHeight="1">
      <c r="A369" s="38"/>
      <c r="B369" s="179"/>
      <c r="C369" s="180" t="s">
        <v>596</v>
      </c>
      <c r="D369" s="180" t="s">
        <v>150</v>
      </c>
      <c r="E369" s="181" t="s">
        <v>737</v>
      </c>
      <c r="F369" s="182" t="s">
        <v>738</v>
      </c>
      <c r="G369" s="183" t="s">
        <v>273</v>
      </c>
      <c r="H369" s="184">
        <v>236.08000000000001</v>
      </c>
      <c r="I369" s="185"/>
      <c r="J369" s="186">
        <f>ROUND(I369*H369,2)</f>
        <v>0</v>
      </c>
      <c r="K369" s="182" t="s">
        <v>154</v>
      </c>
      <c r="L369" s="39"/>
      <c r="M369" s="187" t="s">
        <v>1</v>
      </c>
      <c r="N369" s="188" t="s">
        <v>43</v>
      </c>
      <c r="O369" s="77"/>
      <c r="P369" s="189">
        <f>O369*H369</f>
        <v>0</v>
      </c>
      <c r="Q369" s="189">
        <v>0</v>
      </c>
      <c r="R369" s="189">
        <f>Q369*H369</f>
        <v>0</v>
      </c>
      <c r="S369" s="189">
        <v>0</v>
      </c>
      <c r="T369" s="190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191" t="s">
        <v>155</v>
      </c>
      <c r="AT369" s="191" t="s">
        <v>150</v>
      </c>
      <c r="AU369" s="191" t="s">
        <v>87</v>
      </c>
      <c r="AY369" s="19" t="s">
        <v>148</v>
      </c>
      <c r="BE369" s="192">
        <f>IF(N369="základní",J369,0)</f>
        <v>0</v>
      </c>
      <c r="BF369" s="192">
        <f>IF(N369="snížená",J369,0)</f>
        <v>0</v>
      </c>
      <c r="BG369" s="192">
        <f>IF(N369="zákl. přenesená",J369,0)</f>
        <v>0</v>
      </c>
      <c r="BH369" s="192">
        <f>IF(N369="sníž. přenesená",J369,0)</f>
        <v>0</v>
      </c>
      <c r="BI369" s="192">
        <f>IF(N369="nulová",J369,0)</f>
        <v>0</v>
      </c>
      <c r="BJ369" s="19" t="s">
        <v>85</v>
      </c>
      <c r="BK369" s="192">
        <f>ROUND(I369*H369,2)</f>
        <v>0</v>
      </c>
      <c r="BL369" s="19" t="s">
        <v>155</v>
      </c>
      <c r="BM369" s="191" t="s">
        <v>2071</v>
      </c>
    </row>
    <row r="370" s="2" customFormat="1">
      <c r="A370" s="38"/>
      <c r="B370" s="39"/>
      <c r="C370" s="38"/>
      <c r="D370" s="193" t="s">
        <v>157</v>
      </c>
      <c r="E370" s="38"/>
      <c r="F370" s="194" t="s">
        <v>740</v>
      </c>
      <c r="G370" s="38"/>
      <c r="H370" s="38"/>
      <c r="I370" s="195"/>
      <c r="J370" s="38"/>
      <c r="K370" s="38"/>
      <c r="L370" s="39"/>
      <c r="M370" s="196"/>
      <c r="N370" s="197"/>
      <c r="O370" s="77"/>
      <c r="P370" s="77"/>
      <c r="Q370" s="77"/>
      <c r="R370" s="77"/>
      <c r="S370" s="77"/>
      <c r="T370" s="7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T370" s="19" t="s">
        <v>157</v>
      </c>
      <c r="AU370" s="19" t="s">
        <v>87</v>
      </c>
    </row>
    <row r="371" s="2" customFormat="1" ht="24.15" customHeight="1">
      <c r="A371" s="38"/>
      <c r="B371" s="179"/>
      <c r="C371" s="180" t="s">
        <v>601</v>
      </c>
      <c r="D371" s="180" t="s">
        <v>150</v>
      </c>
      <c r="E371" s="181" t="s">
        <v>742</v>
      </c>
      <c r="F371" s="182" t="s">
        <v>743</v>
      </c>
      <c r="G371" s="183" t="s">
        <v>273</v>
      </c>
      <c r="H371" s="184">
        <v>472.16000000000002</v>
      </c>
      <c r="I371" s="185"/>
      <c r="J371" s="186">
        <f>ROUND(I371*H371,2)</f>
        <v>0</v>
      </c>
      <c r="K371" s="182" t="s">
        <v>154</v>
      </c>
      <c r="L371" s="39"/>
      <c r="M371" s="187" t="s">
        <v>1</v>
      </c>
      <c r="N371" s="188" t="s">
        <v>43</v>
      </c>
      <c r="O371" s="77"/>
      <c r="P371" s="189">
        <f>O371*H371</f>
        <v>0</v>
      </c>
      <c r="Q371" s="189">
        <v>0</v>
      </c>
      <c r="R371" s="189">
        <f>Q371*H371</f>
        <v>0</v>
      </c>
      <c r="S371" s="189">
        <v>0</v>
      </c>
      <c r="T371" s="190">
        <f>S371*H371</f>
        <v>0</v>
      </c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191" t="s">
        <v>155</v>
      </c>
      <c r="AT371" s="191" t="s">
        <v>150</v>
      </c>
      <c r="AU371" s="191" t="s">
        <v>87</v>
      </c>
      <c r="AY371" s="19" t="s">
        <v>148</v>
      </c>
      <c r="BE371" s="192">
        <f>IF(N371="základní",J371,0)</f>
        <v>0</v>
      </c>
      <c r="BF371" s="192">
        <f>IF(N371="snížená",J371,0)</f>
        <v>0</v>
      </c>
      <c r="BG371" s="192">
        <f>IF(N371="zákl. přenesená",J371,0)</f>
        <v>0</v>
      </c>
      <c r="BH371" s="192">
        <f>IF(N371="sníž. přenesená",J371,0)</f>
        <v>0</v>
      </c>
      <c r="BI371" s="192">
        <f>IF(N371="nulová",J371,0)</f>
        <v>0</v>
      </c>
      <c r="BJ371" s="19" t="s">
        <v>85</v>
      </c>
      <c r="BK371" s="192">
        <f>ROUND(I371*H371,2)</f>
        <v>0</v>
      </c>
      <c r="BL371" s="19" t="s">
        <v>155</v>
      </c>
      <c r="BM371" s="191" t="s">
        <v>2072</v>
      </c>
    </row>
    <row r="372" s="2" customFormat="1">
      <c r="A372" s="38"/>
      <c r="B372" s="39"/>
      <c r="C372" s="38"/>
      <c r="D372" s="193" t="s">
        <v>157</v>
      </c>
      <c r="E372" s="38"/>
      <c r="F372" s="194" t="s">
        <v>745</v>
      </c>
      <c r="G372" s="38"/>
      <c r="H372" s="38"/>
      <c r="I372" s="195"/>
      <c r="J372" s="38"/>
      <c r="K372" s="38"/>
      <c r="L372" s="39"/>
      <c r="M372" s="196"/>
      <c r="N372" s="197"/>
      <c r="O372" s="77"/>
      <c r="P372" s="77"/>
      <c r="Q372" s="77"/>
      <c r="R372" s="77"/>
      <c r="S372" s="77"/>
      <c r="T372" s="7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T372" s="19" t="s">
        <v>157</v>
      </c>
      <c r="AU372" s="19" t="s">
        <v>87</v>
      </c>
    </row>
    <row r="373" s="13" customFormat="1">
      <c r="A373" s="13"/>
      <c r="B373" s="198"/>
      <c r="C373" s="13"/>
      <c r="D373" s="199" t="s">
        <v>159</v>
      </c>
      <c r="E373" s="13"/>
      <c r="F373" s="201" t="s">
        <v>2073</v>
      </c>
      <c r="G373" s="13"/>
      <c r="H373" s="202">
        <v>472.16000000000002</v>
      </c>
      <c r="I373" s="203"/>
      <c r="J373" s="13"/>
      <c r="K373" s="13"/>
      <c r="L373" s="198"/>
      <c r="M373" s="204"/>
      <c r="N373" s="205"/>
      <c r="O373" s="205"/>
      <c r="P373" s="205"/>
      <c r="Q373" s="205"/>
      <c r="R373" s="205"/>
      <c r="S373" s="205"/>
      <c r="T373" s="206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00" t="s">
        <v>159</v>
      </c>
      <c r="AU373" s="200" t="s">
        <v>87</v>
      </c>
      <c r="AV373" s="13" t="s">
        <v>87</v>
      </c>
      <c r="AW373" s="13" t="s">
        <v>3</v>
      </c>
      <c r="AX373" s="13" t="s">
        <v>85</v>
      </c>
      <c r="AY373" s="200" t="s">
        <v>148</v>
      </c>
    </row>
    <row r="374" s="2" customFormat="1" ht="24.15" customHeight="1">
      <c r="A374" s="38"/>
      <c r="B374" s="179"/>
      <c r="C374" s="180" t="s">
        <v>605</v>
      </c>
      <c r="D374" s="180" t="s">
        <v>150</v>
      </c>
      <c r="E374" s="181" t="s">
        <v>748</v>
      </c>
      <c r="F374" s="182" t="s">
        <v>749</v>
      </c>
      <c r="G374" s="183" t="s">
        <v>273</v>
      </c>
      <c r="H374" s="184">
        <v>236.08000000000001</v>
      </c>
      <c r="I374" s="185"/>
      <c r="J374" s="186">
        <f>ROUND(I374*H374,2)</f>
        <v>0</v>
      </c>
      <c r="K374" s="182" t="s">
        <v>154</v>
      </c>
      <c r="L374" s="39"/>
      <c r="M374" s="187" t="s">
        <v>1</v>
      </c>
      <c r="N374" s="188" t="s">
        <v>43</v>
      </c>
      <c r="O374" s="77"/>
      <c r="P374" s="189">
        <f>O374*H374</f>
        <v>0</v>
      </c>
      <c r="Q374" s="189">
        <v>0</v>
      </c>
      <c r="R374" s="189">
        <f>Q374*H374</f>
        <v>0</v>
      </c>
      <c r="S374" s="189">
        <v>0</v>
      </c>
      <c r="T374" s="190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191" t="s">
        <v>155</v>
      </c>
      <c r="AT374" s="191" t="s">
        <v>150</v>
      </c>
      <c r="AU374" s="191" t="s">
        <v>87</v>
      </c>
      <c r="AY374" s="19" t="s">
        <v>148</v>
      </c>
      <c r="BE374" s="192">
        <f>IF(N374="základní",J374,0)</f>
        <v>0</v>
      </c>
      <c r="BF374" s="192">
        <f>IF(N374="snížená",J374,0)</f>
        <v>0</v>
      </c>
      <c r="BG374" s="192">
        <f>IF(N374="zákl. přenesená",J374,0)</f>
        <v>0</v>
      </c>
      <c r="BH374" s="192">
        <f>IF(N374="sníž. přenesená",J374,0)</f>
        <v>0</v>
      </c>
      <c r="BI374" s="192">
        <f>IF(N374="nulová",J374,0)</f>
        <v>0</v>
      </c>
      <c r="BJ374" s="19" t="s">
        <v>85</v>
      </c>
      <c r="BK374" s="192">
        <f>ROUND(I374*H374,2)</f>
        <v>0</v>
      </c>
      <c r="BL374" s="19" t="s">
        <v>155</v>
      </c>
      <c r="BM374" s="191" t="s">
        <v>2074</v>
      </c>
    </row>
    <row r="375" s="2" customFormat="1">
      <c r="A375" s="38"/>
      <c r="B375" s="39"/>
      <c r="C375" s="38"/>
      <c r="D375" s="193" t="s">
        <v>157</v>
      </c>
      <c r="E375" s="38"/>
      <c r="F375" s="194" t="s">
        <v>751</v>
      </c>
      <c r="G375" s="38"/>
      <c r="H375" s="38"/>
      <c r="I375" s="195"/>
      <c r="J375" s="38"/>
      <c r="K375" s="38"/>
      <c r="L375" s="39"/>
      <c r="M375" s="196"/>
      <c r="N375" s="197"/>
      <c r="O375" s="77"/>
      <c r="P375" s="77"/>
      <c r="Q375" s="77"/>
      <c r="R375" s="77"/>
      <c r="S375" s="77"/>
      <c r="T375" s="7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T375" s="19" t="s">
        <v>157</v>
      </c>
      <c r="AU375" s="19" t="s">
        <v>87</v>
      </c>
    </row>
    <row r="376" s="2" customFormat="1" ht="44.25" customHeight="1">
      <c r="A376" s="38"/>
      <c r="B376" s="179"/>
      <c r="C376" s="180" t="s">
        <v>610</v>
      </c>
      <c r="D376" s="180" t="s">
        <v>150</v>
      </c>
      <c r="E376" s="181" t="s">
        <v>753</v>
      </c>
      <c r="F376" s="182" t="s">
        <v>754</v>
      </c>
      <c r="G376" s="183" t="s">
        <v>273</v>
      </c>
      <c r="H376" s="184">
        <v>76.603999999999999</v>
      </c>
      <c r="I376" s="185"/>
      <c r="J376" s="186">
        <f>ROUND(I376*H376,2)</f>
        <v>0</v>
      </c>
      <c r="K376" s="182" t="s">
        <v>154</v>
      </c>
      <c r="L376" s="39"/>
      <c r="M376" s="187" t="s">
        <v>1</v>
      </c>
      <c r="N376" s="188" t="s">
        <v>43</v>
      </c>
      <c r="O376" s="77"/>
      <c r="P376" s="189">
        <f>O376*H376</f>
        <v>0</v>
      </c>
      <c r="Q376" s="189">
        <v>0</v>
      </c>
      <c r="R376" s="189">
        <f>Q376*H376</f>
        <v>0</v>
      </c>
      <c r="S376" s="189">
        <v>0</v>
      </c>
      <c r="T376" s="190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191" t="s">
        <v>155</v>
      </c>
      <c r="AT376" s="191" t="s">
        <v>150</v>
      </c>
      <c r="AU376" s="191" t="s">
        <v>87</v>
      </c>
      <c r="AY376" s="19" t="s">
        <v>148</v>
      </c>
      <c r="BE376" s="192">
        <f>IF(N376="základní",J376,0)</f>
        <v>0</v>
      </c>
      <c r="BF376" s="192">
        <f>IF(N376="snížená",J376,0)</f>
        <v>0</v>
      </c>
      <c r="BG376" s="192">
        <f>IF(N376="zákl. přenesená",J376,0)</f>
        <v>0</v>
      </c>
      <c r="BH376" s="192">
        <f>IF(N376="sníž. přenesená",J376,0)</f>
        <v>0</v>
      </c>
      <c r="BI376" s="192">
        <f>IF(N376="nulová",J376,0)</f>
        <v>0</v>
      </c>
      <c r="BJ376" s="19" t="s">
        <v>85</v>
      </c>
      <c r="BK376" s="192">
        <f>ROUND(I376*H376,2)</f>
        <v>0</v>
      </c>
      <c r="BL376" s="19" t="s">
        <v>155</v>
      </c>
      <c r="BM376" s="191" t="s">
        <v>2075</v>
      </c>
    </row>
    <row r="377" s="2" customFormat="1">
      <c r="A377" s="38"/>
      <c r="B377" s="39"/>
      <c r="C377" s="38"/>
      <c r="D377" s="193" t="s">
        <v>157</v>
      </c>
      <c r="E377" s="38"/>
      <c r="F377" s="194" t="s">
        <v>756</v>
      </c>
      <c r="G377" s="38"/>
      <c r="H377" s="38"/>
      <c r="I377" s="195"/>
      <c r="J377" s="38"/>
      <c r="K377" s="38"/>
      <c r="L377" s="39"/>
      <c r="M377" s="196"/>
      <c r="N377" s="197"/>
      <c r="O377" s="77"/>
      <c r="P377" s="77"/>
      <c r="Q377" s="77"/>
      <c r="R377" s="77"/>
      <c r="S377" s="77"/>
      <c r="T377" s="7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9" t="s">
        <v>157</v>
      </c>
      <c r="AU377" s="19" t="s">
        <v>87</v>
      </c>
    </row>
    <row r="378" s="13" customFormat="1">
      <c r="A378" s="13"/>
      <c r="B378" s="198"/>
      <c r="C378" s="13"/>
      <c r="D378" s="199" t="s">
        <v>159</v>
      </c>
      <c r="E378" s="200" t="s">
        <v>1</v>
      </c>
      <c r="F378" s="201" t="s">
        <v>2076</v>
      </c>
      <c r="G378" s="13"/>
      <c r="H378" s="202">
        <v>76.603999999999999</v>
      </c>
      <c r="I378" s="203"/>
      <c r="J378" s="13"/>
      <c r="K378" s="13"/>
      <c r="L378" s="198"/>
      <c r="M378" s="204"/>
      <c r="N378" s="205"/>
      <c r="O378" s="205"/>
      <c r="P378" s="205"/>
      <c r="Q378" s="205"/>
      <c r="R378" s="205"/>
      <c r="S378" s="205"/>
      <c r="T378" s="20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00" t="s">
        <v>159</v>
      </c>
      <c r="AU378" s="200" t="s">
        <v>87</v>
      </c>
      <c r="AV378" s="13" t="s">
        <v>87</v>
      </c>
      <c r="AW378" s="13" t="s">
        <v>33</v>
      </c>
      <c r="AX378" s="13" t="s">
        <v>85</v>
      </c>
      <c r="AY378" s="200" t="s">
        <v>148</v>
      </c>
    </row>
    <row r="379" s="2" customFormat="1" ht="44.25" customHeight="1">
      <c r="A379" s="38"/>
      <c r="B379" s="179"/>
      <c r="C379" s="180" t="s">
        <v>614</v>
      </c>
      <c r="D379" s="180" t="s">
        <v>150</v>
      </c>
      <c r="E379" s="181" t="s">
        <v>759</v>
      </c>
      <c r="F379" s="182" t="s">
        <v>760</v>
      </c>
      <c r="G379" s="183" t="s">
        <v>273</v>
      </c>
      <c r="H379" s="184">
        <v>159.476</v>
      </c>
      <c r="I379" s="185"/>
      <c r="J379" s="186">
        <f>ROUND(I379*H379,2)</f>
        <v>0</v>
      </c>
      <c r="K379" s="182" t="s">
        <v>154</v>
      </c>
      <c r="L379" s="39"/>
      <c r="M379" s="187" t="s">
        <v>1</v>
      </c>
      <c r="N379" s="188" t="s">
        <v>43</v>
      </c>
      <c r="O379" s="77"/>
      <c r="P379" s="189">
        <f>O379*H379</f>
        <v>0</v>
      </c>
      <c r="Q379" s="189">
        <v>0</v>
      </c>
      <c r="R379" s="189">
        <f>Q379*H379</f>
        <v>0</v>
      </c>
      <c r="S379" s="189">
        <v>0</v>
      </c>
      <c r="T379" s="190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191" t="s">
        <v>155</v>
      </c>
      <c r="AT379" s="191" t="s">
        <v>150</v>
      </c>
      <c r="AU379" s="191" t="s">
        <v>87</v>
      </c>
      <c r="AY379" s="19" t="s">
        <v>148</v>
      </c>
      <c r="BE379" s="192">
        <f>IF(N379="základní",J379,0)</f>
        <v>0</v>
      </c>
      <c r="BF379" s="192">
        <f>IF(N379="snížená",J379,0)</f>
        <v>0</v>
      </c>
      <c r="BG379" s="192">
        <f>IF(N379="zákl. přenesená",J379,0)</f>
        <v>0</v>
      </c>
      <c r="BH379" s="192">
        <f>IF(N379="sníž. přenesená",J379,0)</f>
        <v>0</v>
      </c>
      <c r="BI379" s="192">
        <f>IF(N379="nulová",J379,0)</f>
        <v>0</v>
      </c>
      <c r="BJ379" s="19" t="s">
        <v>85</v>
      </c>
      <c r="BK379" s="192">
        <f>ROUND(I379*H379,2)</f>
        <v>0</v>
      </c>
      <c r="BL379" s="19" t="s">
        <v>155</v>
      </c>
      <c r="BM379" s="191" t="s">
        <v>2077</v>
      </c>
    </row>
    <row r="380" s="2" customFormat="1">
      <c r="A380" s="38"/>
      <c r="B380" s="39"/>
      <c r="C380" s="38"/>
      <c r="D380" s="193" t="s">
        <v>157</v>
      </c>
      <c r="E380" s="38"/>
      <c r="F380" s="194" t="s">
        <v>762</v>
      </c>
      <c r="G380" s="38"/>
      <c r="H380" s="38"/>
      <c r="I380" s="195"/>
      <c r="J380" s="38"/>
      <c r="K380" s="38"/>
      <c r="L380" s="39"/>
      <c r="M380" s="196"/>
      <c r="N380" s="197"/>
      <c r="O380" s="77"/>
      <c r="P380" s="77"/>
      <c r="Q380" s="77"/>
      <c r="R380" s="77"/>
      <c r="S380" s="77"/>
      <c r="T380" s="7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T380" s="19" t="s">
        <v>157</v>
      </c>
      <c r="AU380" s="19" t="s">
        <v>87</v>
      </c>
    </row>
    <row r="381" s="13" customFormat="1">
      <c r="A381" s="13"/>
      <c r="B381" s="198"/>
      <c r="C381" s="13"/>
      <c r="D381" s="199" t="s">
        <v>159</v>
      </c>
      <c r="E381" s="200" t="s">
        <v>1</v>
      </c>
      <c r="F381" s="201" t="s">
        <v>2078</v>
      </c>
      <c r="G381" s="13"/>
      <c r="H381" s="202">
        <v>34.124000000000002</v>
      </c>
      <c r="I381" s="203"/>
      <c r="J381" s="13"/>
      <c r="K381" s="13"/>
      <c r="L381" s="198"/>
      <c r="M381" s="204"/>
      <c r="N381" s="205"/>
      <c r="O381" s="205"/>
      <c r="P381" s="205"/>
      <c r="Q381" s="205"/>
      <c r="R381" s="205"/>
      <c r="S381" s="205"/>
      <c r="T381" s="206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00" t="s">
        <v>159</v>
      </c>
      <c r="AU381" s="200" t="s">
        <v>87</v>
      </c>
      <c r="AV381" s="13" t="s">
        <v>87</v>
      </c>
      <c r="AW381" s="13" t="s">
        <v>33</v>
      </c>
      <c r="AX381" s="13" t="s">
        <v>78</v>
      </c>
      <c r="AY381" s="200" t="s">
        <v>148</v>
      </c>
    </row>
    <row r="382" s="13" customFormat="1">
      <c r="A382" s="13"/>
      <c r="B382" s="198"/>
      <c r="C382" s="13"/>
      <c r="D382" s="199" t="s">
        <v>159</v>
      </c>
      <c r="E382" s="200" t="s">
        <v>1</v>
      </c>
      <c r="F382" s="201" t="s">
        <v>2079</v>
      </c>
      <c r="G382" s="13"/>
      <c r="H382" s="202">
        <v>125.352</v>
      </c>
      <c r="I382" s="203"/>
      <c r="J382" s="13"/>
      <c r="K382" s="13"/>
      <c r="L382" s="198"/>
      <c r="M382" s="204"/>
      <c r="N382" s="205"/>
      <c r="O382" s="205"/>
      <c r="P382" s="205"/>
      <c r="Q382" s="205"/>
      <c r="R382" s="205"/>
      <c r="S382" s="205"/>
      <c r="T382" s="20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00" t="s">
        <v>159</v>
      </c>
      <c r="AU382" s="200" t="s">
        <v>87</v>
      </c>
      <c r="AV382" s="13" t="s">
        <v>87</v>
      </c>
      <c r="AW382" s="13" t="s">
        <v>33</v>
      </c>
      <c r="AX382" s="13" t="s">
        <v>78</v>
      </c>
      <c r="AY382" s="200" t="s">
        <v>148</v>
      </c>
    </row>
    <row r="383" s="14" customFormat="1">
      <c r="A383" s="14"/>
      <c r="B383" s="207"/>
      <c r="C383" s="14"/>
      <c r="D383" s="199" t="s">
        <v>159</v>
      </c>
      <c r="E383" s="208" t="s">
        <v>1</v>
      </c>
      <c r="F383" s="209" t="s">
        <v>164</v>
      </c>
      <c r="G383" s="14"/>
      <c r="H383" s="210">
        <v>159.476</v>
      </c>
      <c r="I383" s="211"/>
      <c r="J383" s="14"/>
      <c r="K383" s="14"/>
      <c r="L383" s="207"/>
      <c r="M383" s="212"/>
      <c r="N383" s="213"/>
      <c r="O383" s="213"/>
      <c r="P383" s="213"/>
      <c r="Q383" s="213"/>
      <c r="R383" s="213"/>
      <c r="S383" s="213"/>
      <c r="T383" s="2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08" t="s">
        <v>159</v>
      </c>
      <c r="AU383" s="208" t="s">
        <v>87</v>
      </c>
      <c r="AV383" s="14" t="s">
        <v>155</v>
      </c>
      <c r="AW383" s="14" t="s">
        <v>33</v>
      </c>
      <c r="AX383" s="14" t="s">
        <v>85</v>
      </c>
      <c r="AY383" s="208" t="s">
        <v>148</v>
      </c>
    </row>
    <row r="384" s="12" customFormat="1" ht="22.8" customHeight="1">
      <c r="A384" s="12"/>
      <c r="B384" s="166"/>
      <c r="C384" s="12"/>
      <c r="D384" s="167" t="s">
        <v>77</v>
      </c>
      <c r="E384" s="177" t="s">
        <v>764</v>
      </c>
      <c r="F384" s="177" t="s">
        <v>765</v>
      </c>
      <c r="G384" s="12"/>
      <c r="H384" s="12"/>
      <c r="I384" s="169"/>
      <c r="J384" s="178">
        <f>BK384</f>
        <v>0</v>
      </c>
      <c r="K384" s="12"/>
      <c r="L384" s="166"/>
      <c r="M384" s="171"/>
      <c r="N384" s="172"/>
      <c r="O384" s="172"/>
      <c r="P384" s="173">
        <f>SUM(P385:P386)</f>
        <v>0</v>
      </c>
      <c r="Q384" s="172"/>
      <c r="R384" s="173">
        <f>SUM(R385:R386)</f>
        <v>0</v>
      </c>
      <c r="S384" s="172"/>
      <c r="T384" s="174">
        <f>SUM(T385:T386)</f>
        <v>0</v>
      </c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R384" s="167" t="s">
        <v>85</v>
      </c>
      <c r="AT384" s="175" t="s">
        <v>77</v>
      </c>
      <c r="AU384" s="175" t="s">
        <v>85</v>
      </c>
      <c r="AY384" s="167" t="s">
        <v>148</v>
      </c>
      <c r="BK384" s="176">
        <f>SUM(BK385:BK386)</f>
        <v>0</v>
      </c>
    </row>
    <row r="385" s="2" customFormat="1" ht="24.15" customHeight="1">
      <c r="A385" s="38"/>
      <c r="B385" s="179"/>
      <c r="C385" s="180" t="s">
        <v>618</v>
      </c>
      <c r="D385" s="180" t="s">
        <v>150</v>
      </c>
      <c r="E385" s="181" t="s">
        <v>767</v>
      </c>
      <c r="F385" s="182" t="s">
        <v>768</v>
      </c>
      <c r="G385" s="183" t="s">
        <v>273</v>
      </c>
      <c r="H385" s="184">
        <v>49.533000000000001</v>
      </c>
      <c r="I385" s="185"/>
      <c r="J385" s="186">
        <f>ROUND(I385*H385,2)</f>
        <v>0</v>
      </c>
      <c r="K385" s="182" t="s">
        <v>154</v>
      </c>
      <c r="L385" s="39"/>
      <c r="M385" s="187" t="s">
        <v>1</v>
      </c>
      <c r="N385" s="188" t="s">
        <v>43</v>
      </c>
      <c r="O385" s="77"/>
      <c r="P385" s="189">
        <f>O385*H385</f>
        <v>0</v>
      </c>
      <c r="Q385" s="189">
        <v>0</v>
      </c>
      <c r="R385" s="189">
        <f>Q385*H385</f>
        <v>0</v>
      </c>
      <c r="S385" s="189">
        <v>0</v>
      </c>
      <c r="T385" s="190">
        <f>S385*H385</f>
        <v>0</v>
      </c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191" t="s">
        <v>155</v>
      </c>
      <c r="AT385" s="191" t="s">
        <v>150</v>
      </c>
      <c r="AU385" s="191" t="s">
        <v>87</v>
      </c>
      <c r="AY385" s="19" t="s">
        <v>148</v>
      </c>
      <c r="BE385" s="192">
        <f>IF(N385="základní",J385,0)</f>
        <v>0</v>
      </c>
      <c r="BF385" s="192">
        <f>IF(N385="snížená",J385,0)</f>
        <v>0</v>
      </c>
      <c r="BG385" s="192">
        <f>IF(N385="zákl. přenesená",J385,0)</f>
        <v>0</v>
      </c>
      <c r="BH385" s="192">
        <f>IF(N385="sníž. přenesená",J385,0)</f>
        <v>0</v>
      </c>
      <c r="BI385" s="192">
        <f>IF(N385="nulová",J385,0)</f>
        <v>0</v>
      </c>
      <c r="BJ385" s="19" t="s">
        <v>85</v>
      </c>
      <c r="BK385" s="192">
        <f>ROUND(I385*H385,2)</f>
        <v>0</v>
      </c>
      <c r="BL385" s="19" t="s">
        <v>155</v>
      </c>
      <c r="BM385" s="191" t="s">
        <v>2080</v>
      </c>
    </row>
    <row r="386" s="2" customFormat="1">
      <c r="A386" s="38"/>
      <c r="B386" s="39"/>
      <c r="C386" s="38"/>
      <c r="D386" s="193" t="s">
        <v>157</v>
      </c>
      <c r="E386" s="38"/>
      <c r="F386" s="194" t="s">
        <v>770</v>
      </c>
      <c r="G386" s="38"/>
      <c r="H386" s="38"/>
      <c r="I386" s="195"/>
      <c r="J386" s="38"/>
      <c r="K386" s="38"/>
      <c r="L386" s="39"/>
      <c r="M386" s="233"/>
      <c r="N386" s="234"/>
      <c r="O386" s="235"/>
      <c r="P386" s="235"/>
      <c r="Q386" s="235"/>
      <c r="R386" s="235"/>
      <c r="S386" s="235"/>
      <c r="T386" s="236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T386" s="19" t="s">
        <v>157</v>
      </c>
      <c r="AU386" s="19" t="s">
        <v>87</v>
      </c>
    </row>
    <row r="387" s="2" customFormat="1" ht="6.96" customHeight="1">
      <c r="A387" s="38"/>
      <c r="B387" s="60"/>
      <c r="C387" s="61"/>
      <c r="D387" s="61"/>
      <c r="E387" s="61"/>
      <c r="F387" s="61"/>
      <c r="G387" s="61"/>
      <c r="H387" s="61"/>
      <c r="I387" s="61"/>
      <c r="J387" s="61"/>
      <c r="K387" s="61"/>
      <c r="L387" s="39"/>
      <c r="M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</row>
  </sheetData>
  <autoFilter ref="C128:K38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hyperlinks>
    <hyperlink ref="F133" r:id="rId1" display="https://podminky.urs.cz/item/CS_URS_2025_02/113107163"/>
    <hyperlink ref="F136" r:id="rId2" display="https://podminky.urs.cz/item/CS_URS_2025_02/113107241"/>
    <hyperlink ref="F139" r:id="rId3" display="https://podminky.urs.cz/item/CS_URS_2025_02/113107244"/>
    <hyperlink ref="F142" r:id="rId4" display="https://podminky.urs.cz/item/CS_URS_2025_02/115101201"/>
    <hyperlink ref="F144" r:id="rId5" display="https://podminky.urs.cz/item/CS_URS_2025_02/115101301"/>
    <hyperlink ref="F146" r:id="rId6" display="https://podminky.urs.cz/item/CS_URS_2025_02/119001405"/>
    <hyperlink ref="F148" r:id="rId7" display="https://podminky.urs.cz/item/CS_URS_2025_02/119001406"/>
    <hyperlink ref="F150" r:id="rId8" display="https://podminky.urs.cz/item/CS_URS_2025_02/119001421"/>
    <hyperlink ref="F152" r:id="rId9" display="https://podminky.urs.cz/item/CS_URS_2025_02/119003131"/>
    <hyperlink ref="F155" r:id="rId10" display="https://podminky.urs.cz/item/CS_URS_2025_02/119003132"/>
    <hyperlink ref="F157" r:id="rId11" display="https://podminky.urs.cz/item/CS_URS_2025_02/119003215"/>
    <hyperlink ref="F159" r:id="rId12" display="https://podminky.urs.cz/item/CS_URS_2025_02/119003216"/>
    <hyperlink ref="F161" r:id="rId13" display="https://podminky.urs.cz/item/CS_URS_2025_02/121151103"/>
    <hyperlink ref="F166" r:id="rId14" display="https://podminky.urs.cz/item/CS_URS_2025_02/132254204"/>
    <hyperlink ref="F171" r:id="rId15" display="https://podminky.urs.cz/item/CS_URS_2025_02/151101101"/>
    <hyperlink ref="F176" r:id="rId16" display="https://podminky.urs.cz/item/CS_URS_2025_02/151101111"/>
    <hyperlink ref="F178" r:id="rId17" display="https://podminky.urs.cz/item/CS_URS_2025_02/162751117"/>
    <hyperlink ref="F191" r:id="rId18" display="https://podminky.urs.cz/item/CS_URS_2025_02/167151111"/>
    <hyperlink ref="F193" r:id="rId19" display="https://podminky.urs.cz/item/CS_URS_2025_02/171201231"/>
    <hyperlink ref="F196" r:id="rId20" display="https://podminky.urs.cz/item/CS_URS_2025_02/174151101"/>
    <hyperlink ref="F214" r:id="rId21" display="https://podminky.urs.cz/item/CS_URS_2025_02/175151101"/>
    <hyperlink ref="F221" r:id="rId22" display="https://podminky.urs.cz/item/CS_URS_2025_02/181351103"/>
    <hyperlink ref="F223" r:id="rId23" display="https://podminky.urs.cz/item/CS_URS_2025_02/181411131"/>
    <hyperlink ref="F227" r:id="rId24" display="https://podminky.urs.cz/item/CS_URS_2025_02/181951111"/>
    <hyperlink ref="F229" r:id="rId25" display="https://podminky.urs.cz/item/CS_URS_2025_02/181951112"/>
    <hyperlink ref="F231" r:id="rId26" display="https://podminky.urs.cz/item/CS_URS_2025_02/185803111"/>
    <hyperlink ref="F233" r:id="rId27" display="https://podminky.urs.cz/item/CS_URS_2025_02/185804312"/>
    <hyperlink ref="F240" r:id="rId28" display="https://podminky.urs.cz/item/CS_URS_2025_02/451573111"/>
    <hyperlink ref="F246" r:id="rId29" display="https://podminky.urs.cz/item/CS_URS_2025_02/452112111"/>
    <hyperlink ref="F251" r:id="rId30" display="https://podminky.urs.cz/item/CS_URS_2025_02/452112121"/>
    <hyperlink ref="F254" r:id="rId31" display="https://podminky.urs.cz/item/CS_URS_2025_02/452311121"/>
    <hyperlink ref="F260" r:id="rId32" display="https://podminky.urs.cz/item/CS_URS_2025_02/564871116"/>
    <hyperlink ref="F263" r:id="rId33" display="https://podminky.urs.cz/item/CS_URS_2025_02/565175013"/>
    <hyperlink ref="F266" r:id="rId34" display="https://podminky.urs.cz/item/CS_URS_2025_02/573111111"/>
    <hyperlink ref="F269" r:id="rId35" display="https://podminky.urs.cz/item/CS_URS_2025_02/573211107"/>
    <hyperlink ref="F272" r:id="rId36" display="https://podminky.urs.cz/item/CS_URS_2025_02/577134111"/>
    <hyperlink ref="F275" r:id="rId37" display="https://podminky.urs.cz/item/CS_URS_2025_02/577165111"/>
    <hyperlink ref="F279" r:id="rId38" display="https://podminky.urs.cz/item/CS_URS_2025_02/871185201"/>
    <hyperlink ref="F283" r:id="rId39" display="https://podminky.urs.cz/item/CS_URS_2025_02/871313123"/>
    <hyperlink ref="F287" r:id="rId40" display="https://podminky.urs.cz/item/CS_URS_2025_02/877175210"/>
    <hyperlink ref="F290" r:id="rId41" display="https://podminky.urs.cz/item/CS_URS_2025_02/877310310"/>
    <hyperlink ref="F312" r:id="rId42" display="https://podminky.urs.cz/item/CS_URS_2025_02/877310330"/>
    <hyperlink ref="F315" r:id="rId43" display="https://podminky.urs.cz/item/CS_URS_2025_02/877360320"/>
    <hyperlink ref="F326" r:id="rId44" display="https://podminky.urs.cz/item/CS_URS_2025_02/892241111"/>
    <hyperlink ref="F328" r:id="rId45" display="https://podminky.urs.cz/item/CS_URS_2025_02/892351111"/>
    <hyperlink ref="F330" r:id="rId46" display="https://podminky.urs.cz/item/CS_URS_2025_02/894410100"/>
    <hyperlink ref="F335" r:id="rId47" display="https://podminky.urs.cz/item/CS_URS_2025_02/894410211"/>
    <hyperlink ref="F338" r:id="rId48" display="https://podminky.urs.cz/item/CS_URS_2025_02/894410212"/>
    <hyperlink ref="F341" r:id="rId49" display="https://podminky.urs.cz/item/CS_URS_2025_02/894410213"/>
    <hyperlink ref="F344" r:id="rId50" display="https://podminky.urs.cz/item/CS_URS_2025_02/894410232"/>
    <hyperlink ref="F347" r:id="rId51" display="https://podminky.urs.cz/item/CS_URS_2025_02/894812311"/>
    <hyperlink ref="F349" r:id="rId52" display="https://podminky.urs.cz/item/CS_URS_2025_02/894812332"/>
    <hyperlink ref="F351" r:id="rId53" display="https://podminky.urs.cz/item/CS_URS_2025_02/894812339"/>
    <hyperlink ref="F353" r:id="rId54" display="https://podminky.urs.cz/item/CS_URS_2025_02/894812376"/>
    <hyperlink ref="F355" r:id="rId55" display="https://podminky.urs.cz/item/CS_URS_2025_02/899104112"/>
    <hyperlink ref="F358" r:id="rId56" display="https://podminky.urs.cz/item/CS_URS_2025_02/899721111"/>
    <hyperlink ref="F360" r:id="rId57" display="https://podminky.urs.cz/item/CS_URS_2025_02/899722114"/>
    <hyperlink ref="F363" r:id="rId58" display="https://podminky.urs.cz/item/CS_URS_2025_02/919732211"/>
    <hyperlink ref="F366" r:id="rId59" display="https://podminky.urs.cz/item/CS_URS_2025_02/919735113"/>
    <hyperlink ref="F370" r:id="rId60" display="https://podminky.urs.cz/item/CS_URS_2025_02/997221551"/>
    <hyperlink ref="F372" r:id="rId61" display="https://podminky.urs.cz/item/CS_URS_2025_02/997221559"/>
    <hyperlink ref="F375" r:id="rId62" display="https://podminky.urs.cz/item/CS_URS_2025_02/997221611"/>
    <hyperlink ref="F377" r:id="rId63" display="https://podminky.urs.cz/item/CS_URS_2025_02/997221873"/>
    <hyperlink ref="F380" r:id="rId64" display="https://podminky.urs.cz/item/CS_URS_2025_02/997221875"/>
    <hyperlink ref="F386" r:id="rId65" display="https://podminky.urs.cz/item/CS_URS_2025_02/998276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6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87</v>
      </c>
    </row>
    <row r="4" s="1" customFormat="1" ht="24.96" customHeight="1">
      <c r="B4" s="22"/>
      <c r="D4" s="23" t="s">
        <v>116</v>
      </c>
      <c r="L4" s="22"/>
      <c r="M4" s="128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29" t="str">
        <f>'Rekapitulace stavby'!K6</f>
        <v>Vodohospodářská infrastruktura v obci Petrovice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117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2081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31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32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34</v>
      </c>
      <c r="E23" s="38"/>
      <c r="F23" s="38"/>
      <c r="G23" s="38"/>
      <c r="H23" s="38"/>
      <c r="I23" s="32" t="s">
        <v>25</v>
      </c>
      <c r="J23" s="27" t="s">
        <v>35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36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37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0"/>
      <c r="B27" s="131"/>
      <c r="C27" s="130"/>
      <c r="D27" s="130"/>
      <c r="E27" s="36" t="s">
        <v>1</v>
      </c>
      <c r="F27" s="36"/>
      <c r="G27" s="36"/>
      <c r="H27" s="36"/>
      <c r="I27" s="130"/>
      <c r="J27" s="130"/>
      <c r="K27" s="130"/>
      <c r="L27" s="132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3" t="s">
        <v>38</v>
      </c>
      <c r="E30" s="38"/>
      <c r="F30" s="38"/>
      <c r="G30" s="38"/>
      <c r="H30" s="38"/>
      <c r="I30" s="38"/>
      <c r="J30" s="96">
        <f>ROUND(J122,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40</v>
      </c>
      <c r="G32" s="38"/>
      <c r="H32" s="38"/>
      <c r="I32" s="43" t="s">
        <v>39</v>
      </c>
      <c r="J32" s="43" t="s">
        <v>41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4" t="s">
        <v>42</v>
      </c>
      <c r="E33" s="32" t="s">
        <v>43</v>
      </c>
      <c r="F33" s="135">
        <f>ROUND((SUM(BE122:BE169)),  2)</f>
        <v>0</v>
      </c>
      <c r="G33" s="38"/>
      <c r="H33" s="38"/>
      <c r="I33" s="136">
        <v>0.20999999999999999</v>
      </c>
      <c r="J33" s="135">
        <f>ROUND(((SUM(BE122:BE169))*I33),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44</v>
      </c>
      <c r="F34" s="135">
        <f>ROUND((SUM(BF122:BF169)),  2)</f>
        <v>0</v>
      </c>
      <c r="G34" s="38"/>
      <c r="H34" s="38"/>
      <c r="I34" s="136">
        <v>0.12</v>
      </c>
      <c r="J34" s="135">
        <f>ROUND(((SUM(BF122:BF169))*I34),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45</v>
      </c>
      <c r="F35" s="135">
        <f>ROUND((SUM(BG122:BG169)),  2)</f>
        <v>0</v>
      </c>
      <c r="G35" s="38"/>
      <c r="H35" s="38"/>
      <c r="I35" s="136">
        <v>0.20999999999999999</v>
      </c>
      <c r="J35" s="135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46</v>
      </c>
      <c r="F36" s="135">
        <f>ROUND((SUM(BH122:BH169)),  2)</f>
        <v>0</v>
      </c>
      <c r="G36" s="38"/>
      <c r="H36" s="38"/>
      <c r="I36" s="136">
        <v>0.12</v>
      </c>
      <c r="J36" s="135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47</v>
      </c>
      <c r="F37" s="135">
        <f>ROUND((SUM(BI122:BI169)),  2)</f>
        <v>0</v>
      </c>
      <c r="G37" s="38"/>
      <c r="H37" s="38"/>
      <c r="I37" s="136">
        <v>0</v>
      </c>
      <c r="J37" s="135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7"/>
      <c r="D39" s="138" t="s">
        <v>48</v>
      </c>
      <c r="E39" s="81"/>
      <c r="F39" s="81"/>
      <c r="G39" s="139" t="s">
        <v>49</v>
      </c>
      <c r="H39" s="140" t="s">
        <v>50</v>
      </c>
      <c r="I39" s="81"/>
      <c r="J39" s="141">
        <f>SUM(J30:J37)</f>
        <v>0</v>
      </c>
      <c r="K39" s="142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51</v>
      </c>
      <c r="E50" s="57"/>
      <c r="F50" s="57"/>
      <c r="G50" s="56" t="s">
        <v>52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53</v>
      </c>
      <c r="E61" s="41"/>
      <c r="F61" s="143" t="s">
        <v>54</v>
      </c>
      <c r="G61" s="58" t="s">
        <v>53</v>
      </c>
      <c r="H61" s="41"/>
      <c r="I61" s="41"/>
      <c r="J61" s="144" t="s">
        <v>54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55</v>
      </c>
      <c r="E65" s="59"/>
      <c r="F65" s="59"/>
      <c r="G65" s="56" t="s">
        <v>56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53</v>
      </c>
      <c r="E76" s="41"/>
      <c r="F76" s="143" t="s">
        <v>54</v>
      </c>
      <c r="G76" s="58" t="s">
        <v>53</v>
      </c>
      <c r="H76" s="41"/>
      <c r="I76" s="41"/>
      <c r="J76" s="144" t="s">
        <v>54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119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29" t="str">
        <f>E7</f>
        <v>Vodohospodářská infrastruktura v obci Petrovice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117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VRN - Vedlejší a ostatní rozpočtové náklady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Petrovice u Domažlic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>Obec Újezd, Domažlice</v>
      </c>
      <c r="G91" s="38"/>
      <c r="H91" s="38"/>
      <c r="I91" s="32" t="s">
        <v>30</v>
      </c>
      <c r="J91" s="36" t="str">
        <f>E21</f>
        <v>INGVAMA inženýrská a projektová spol. s r.o.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34</v>
      </c>
      <c r="J92" s="36" t="str">
        <f>E24</f>
        <v>Jitka Heřmanová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5" t="s">
        <v>120</v>
      </c>
      <c r="D94" s="137"/>
      <c r="E94" s="137"/>
      <c r="F94" s="137"/>
      <c r="G94" s="137"/>
      <c r="H94" s="137"/>
      <c r="I94" s="137"/>
      <c r="J94" s="146" t="s">
        <v>121</v>
      </c>
      <c r="K94" s="137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7" t="s">
        <v>122</v>
      </c>
      <c r="D96" s="38"/>
      <c r="E96" s="38"/>
      <c r="F96" s="38"/>
      <c r="G96" s="38"/>
      <c r="H96" s="38"/>
      <c r="I96" s="38"/>
      <c r="J96" s="96">
        <f>J122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123</v>
      </c>
    </row>
    <row r="97" s="9" customFormat="1" ht="24.96" customHeight="1">
      <c r="A97" s="9"/>
      <c r="B97" s="148"/>
      <c r="C97" s="9"/>
      <c r="D97" s="149" t="s">
        <v>776</v>
      </c>
      <c r="E97" s="150"/>
      <c r="F97" s="150"/>
      <c r="G97" s="150"/>
      <c r="H97" s="150"/>
      <c r="I97" s="150"/>
      <c r="J97" s="151">
        <f>J123</f>
        <v>0</v>
      </c>
      <c r="K97" s="9"/>
      <c r="L97" s="14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2"/>
      <c r="C98" s="10"/>
      <c r="D98" s="153" t="s">
        <v>2082</v>
      </c>
      <c r="E98" s="154"/>
      <c r="F98" s="154"/>
      <c r="G98" s="154"/>
      <c r="H98" s="154"/>
      <c r="I98" s="154"/>
      <c r="J98" s="155">
        <f>J124</f>
        <v>0</v>
      </c>
      <c r="K98" s="10"/>
      <c r="L98" s="15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2"/>
      <c r="C99" s="10"/>
      <c r="D99" s="153" t="s">
        <v>777</v>
      </c>
      <c r="E99" s="154"/>
      <c r="F99" s="154"/>
      <c r="G99" s="154"/>
      <c r="H99" s="154"/>
      <c r="I99" s="154"/>
      <c r="J99" s="155">
        <f>J135</f>
        <v>0</v>
      </c>
      <c r="K99" s="10"/>
      <c r="L99" s="15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2"/>
      <c r="C100" s="10"/>
      <c r="D100" s="153" t="s">
        <v>2083</v>
      </c>
      <c r="E100" s="154"/>
      <c r="F100" s="154"/>
      <c r="G100" s="154"/>
      <c r="H100" s="154"/>
      <c r="I100" s="154"/>
      <c r="J100" s="155">
        <f>J146</f>
        <v>0</v>
      </c>
      <c r="K100" s="10"/>
      <c r="L100" s="15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2"/>
      <c r="C101" s="10"/>
      <c r="D101" s="153" t="s">
        <v>2084</v>
      </c>
      <c r="E101" s="154"/>
      <c r="F101" s="154"/>
      <c r="G101" s="154"/>
      <c r="H101" s="154"/>
      <c r="I101" s="154"/>
      <c r="J101" s="155">
        <f>J161</f>
        <v>0</v>
      </c>
      <c r="K101" s="10"/>
      <c r="L101" s="15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2"/>
      <c r="C102" s="10"/>
      <c r="D102" s="153" t="s">
        <v>778</v>
      </c>
      <c r="E102" s="154"/>
      <c r="F102" s="154"/>
      <c r="G102" s="154"/>
      <c r="H102" s="154"/>
      <c r="I102" s="154"/>
      <c r="J102" s="155">
        <f>J166</f>
        <v>0</v>
      </c>
      <c r="K102" s="10"/>
      <c r="L102" s="15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38"/>
      <c r="D103" s="38"/>
      <c r="E103" s="38"/>
      <c r="F103" s="38"/>
      <c r="G103" s="38"/>
      <c r="H103" s="38"/>
      <c r="I103" s="38"/>
      <c r="J103" s="38"/>
      <c r="K103" s="38"/>
      <c r="L103" s="55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0"/>
      <c r="C104" s="61"/>
      <c r="D104" s="61"/>
      <c r="E104" s="61"/>
      <c r="F104" s="61"/>
      <c r="G104" s="61"/>
      <c r="H104" s="61"/>
      <c r="I104" s="61"/>
      <c r="J104" s="61"/>
      <c r="K104" s="61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2"/>
      <c r="C108" s="63"/>
      <c r="D108" s="63"/>
      <c r="E108" s="63"/>
      <c r="F108" s="63"/>
      <c r="G108" s="63"/>
      <c r="H108" s="63"/>
      <c r="I108" s="63"/>
      <c r="J108" s="63"/>
      <c r="K108" s="63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133</v>
      </c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38"/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38"/>
      <c r="D112" s="38"/>
      <c r="E112" s="129" t="str">
        <f>E7</f>
        <v>Vodohospodářská infrastruktura v obci Petrovice</v>
      </c>
      <c r="F112" s="32"/>
      <c r="G112" s="32"/>
      <c r="H112" s="32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117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38"/>
      <c r="D114" s="38"/>
      <c r="E114" s="67" t="str">
        <f>E9</f>
        <v>VRN - Vedlejší a ostatní rozpočtové náklady</v>
      </c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38"/>
      <c r="E116" s="38"/>
      <c r="F116" s="27" t="str">
        <f>F12</f>
        <v>Petrovice u Domažlic</v>
      </c>
      <c r="G116" s="38"/>
      <c r="H116" s="38"/>
      <c r="I116" s="32" t="s">
        <v>22</v>
      </c>
      <c r="J116" s="69" t="str">
        <f>IF(J12="","",J12)</f>
        <v>3. 11. 2025</v>
      </c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38"/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40.05" customHeight="1">
      <c r="A118" s="38"/>
      <c r="B118" s="39"/>
      <c r="C118" s="32" t="s">
        <v>24</v>
      </c>
      <c r="D118" s="38"/>
      <c r="E118" s="38"/>
      <c r="F118" s="27" t="str">
        <f>E15</f>
        <v>Obec Újezd, Domažlice</v>
      </c>
      <c r="G118" s="38"/>
      <c r="H118" s="38"/>
      <c r="I118" s="32" t="s">
        <v>30</v>
      </c>
      <c r="J118" s="36" t="str">
        <f>E21</f>
        <v>INGVAMA inženýrská a projektová spol. s r.o.</v>
      </c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38"/>
      <c r="E119" s="38"/>
      <c r="F119" s="27" t="str">
        <f>IF(E18="","",E18)</f>
        <v>Vyplň údaj</v>
      </c>
      <c r="G119" s="38"/>
      <c r="H119" s="38"/>
      <c r="I119" s="32" t="s">
        <v>34</v>
      </c>
      <c r="J119" s="36" t="str">
        <f>E24</f>
        <v>Jitka Heřmanová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38"/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156"/>
      <c r="B121" s="157"/>
      <c r="C121" s="158" t="s">
        <v>134</v>
      </c>
      <c r="D121" s="159" t="s">
        <v>63</v>
      </c>
      <c r="E121" s="159" t="s">
        <v>59</v>
      </c>
      <c r="F121" s="159" t="s">
        <v>60</v>
      </c>
      <c r="G121" s="159" t="s">
        <v>135</v>
      </c>
      <c r="H121" s="159" t="s">
        <v>136</v>
      </c>
      <c r="I121" s="159" t="s">
        <v>137</v>
      </c>
      <c r="J121" s="159" t="s">
        <v>121</v>
      </c>
      <c r="K121" s="160" t="s">
        <v>138</v>
      </c>
      <c r="L121" s="161"/>
      <c r="M121" s="86" t="s">
        <v>1</v>
      </c>
      <c r="N121" s="87" t="s">
        <v>42</v>
      </c>
      <c r="O121" s="87" t="s">
        <v>139</v>
      </c>
      <c r="P121" s="87" t="s">
        <v>140</v>
      </c>
      <c r="Q121" s="87" t="s">
        <v>141</v>
      </c>
      <c r="R121" s="87" t="s">
        <v>142</v>
      </c>
      <c r="S121" s="87" t="s">
        <v>143</v>
      </c>
      <c r="T121" s="88" t="s">
        <v>144</v>
      </c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</row>
    <row r="122" s="2" customFormat="1" ht="22.8" customHeight="1">
      <c r="A122" s="38"/>
      <c r="B122" s="39"/>
      <c r="C122" s="93" t="s">
        <v>145</v>
      </c>
      <c r="D122" s="38"/>
      <c r="E122" s="38"/>
      <c r="F122" s="38"/>
      <c r="G122" s="38"/>
      <c r="H122" s="38"/>
      <c r="I122" s="38"/>
      <c r="J122" s="162">
        <f>BK122</f>
        <v>0</v>
      </c>
      <c r="K122" s="38"/>
      <c r="L122" s="39"/>
      <c r="M122" s="89"/>
      <c r="N122" s="73"/>
      <c r="O122" s="90"/>
      <c r="P122" s="163">
        <f>P123</f>
        <v>0</v>
      </c>
      <c r="Q122" s="90"/>
      <c r="R122" s="163">
        <f>R123</f>
        <v>0</v>
      </c>
      <c r="S122" s="90"/>
      <c r="T122" s="16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9" t="s">
        <v>77</v>
      </c>
      <c r="AU122" s="19" t="s">
        <v>123</v>
      </c>
      <c r="BK122" s="165">
        <f>BK123</f>
        <v>0</v>
      </c>
    </row>
    <row r="123" s="12" customFormat="1" ht="25.92" customHeight="1">
      <c r="A123" s="12"/>
      <c r="B123" s="166"/>
      <c r="C123" s="12"/>
      <c r="D123" s="167" t="s">
        <v>77</v>
      </c>
      <c r="E123" s="168" t="s">
        <v>112</v>
      </c>
      <c r="F123" s="168" t="s">
        <v>836</v>
      </c>
      <c r="G123" s="12"/>
      <c r="H123" s="12"/>
      <c r="I123" s="169"/>
      <c r="J123" s="170">
        <f>BK123</f>
        <v>0</v>
      </c>
      <c r="K123" s="12"/>
      <c r="L123" s="166"/>
      <c r="M123" s="171"/>
      <c r="N123" s="172"/>
      <c r="O123" s="172"/>
      <c r="P123" s="173">
        <f>P124+P135+P146+P161+P166</f>
        <v>0</v>
      </c>
      <c r="Q123" s="172"/>
      <c r="R123" s="173">
        <f>R124+R135+R146+R161+R166</f>
        <v>0</v>
      </c>
      <c r="S123" s="172"/>
      <c r="T123" s="174">
        <f>T124+T135+T146+T161+T166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67" t="s">
        <v>180</v>
      </c>
      <c r="AT123" s="175" t="s">
        <v>77</v>
      </c>
      <c r="AU123" s="175" t="s">
        <v>78</v>
      </c>
      <c r="AY123" s="167" t="s">
        <v>148</v>
      </c>
      <c r="BK123" s="176">
        <f>BK124+BK135+BK146+BK161+BK166</f>
        <v>0</v>
      </c>
    </row>
    <row r="124" s="12" customFormat="1" ht="22.8" customHeight="1">
      <c r="A124" s="12"/>
      <c r="B124" s="166"/>
      <c r="C124" s="12"/>
      <c r="D124" s="167" t="s">
        <v>77</v>
      </c>
      <c r="E124" s="177" t="s">
        <v>2085</v>
      </c>
      <c r="F124" s="177" t="s">
        <v>2086</v>
      </c>
      <c r="G124" s="12"/>
      <c r="H124" s="12"/>
      <c r="I124" s="169"/>
      <c r="J124" s="178">
        <f>BK124</f>
        <v>0</v>
      </c>
      <c r="K124" s="12"/>
      <c r="L124" s="166"/>
      <c r="M124" s="171"/>
      <c r="N124" s="172"/>
      <c r="O124" s="172"/>
      <c r="P124" s="173">
        <f>SUM(P125:P134)</f>
        <v>0</v>
      </c>
      <c r="Q124" s="172"/>
      <c r="R124" s="173">
        <f>SUM(R125:R134)</f>
        <v>0</v>
      </c>
      <c r="S124" s="172"/>
      <c r="T124" s="174">
        <f>SUM(T125:T134)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67" t="s">
        <v>180</v>
      </c>
      <c r="AT124" s="175" t="s">
        <v>77</v>
      </c>
      <c r="AU124" s="175" t="s">
        <v>85</v>
      </c>
      <c r="AY124" s="167" t="s">
        <v>148</v>
      </c>
      <c r="BK124" s="176">
        <f>SUM(BK125:BK134)</f>
        <v>0</v>
      </c>
    </row>
    <row r="125" s="2" customFormat="1" ht="16.5" customHeight="1">
      <c r="A125" s="38"/>
      <c r="B125" s="179"/>
      <c r="C125" s="180" t="s">
        <v>85</v>
      </c>
      <c r="D125" s="180" t="s">
        <v>150</v>
      </c>
      <c r="E125" s="181" t="s">
        <v>2087</v>
      </c>
      <c r="F125" s="182" t="s">
        <v>2088</v>
      </c>
      <c r="G125" s="183" t="s">
        <v>2089</v>
      </c>
      <c r="H125" s="184">
        <v>1</v>
      </c>
      <c r="I125" s="185"/>
      <c r="J125" s="186">
        <f>ROUND(I125*H125,2)</f>
        <v>0</v>
      </c>
      <c r="K125" s="182" t="s">
        <v>154</v>
      </c>
      <c r="L125" s="39"/>
      <c r="M125" s="187" t="s">
        <v>1</v>
      </c>
      <c r="N125" s="188" t="s">
        <v>43</v>
      </c>
      <c r="O125" s="77"/>
      <c r="P125" s="189">
        <f>O125*H125</f>
        <v>0</v>
      </c>
      <c r="Q125" s="189">
        <v>0</v>
      </c>
      <c r="R125" s="189">
        <f>Q125*H125</f>
        <v>0</v>
      </c>
      <c r="S125" s="189">
        <v>0</v>
      </c>
      <c r="T125" s="190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191" t="s">
        <v>841</v>
      </c>
      <c r="AT125" s="191" t="s">
        <v>150</v>
      </c>
      <c r="AU125" s="191" t="s">
        <v>87</v>
      </c>
      <c r="AY125" s="19" t="s">
        <v>148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85</v>
      </c>
      <c r="BK125" s="192">
        <f>ROUND(I125*H125,2)</f>
        <v>0</v>
      </c>
      <c r="BL125" s="19" t="s">
        <v>841</v>
      </c>
      <c r="BM125" s="191" t="s">
        <v>2090</v>
      </c>
    </row>
    <row r="126" s="2" customFormat="1">
      <c r="A126" s="38"/>
      <c r="B126" s="39"/>
      <c r="C126" s="38"/>
      <c r="D126" s="193" t="s">
        <v>157</v>
      </c>
      <c r="E126" s="38"/>
      <c r="F126" s="194" t="s">
        <v>2091</v>
      </c>
      <c r="G126" s="38"/>
      <c r="H126" s="38"/>
      <c r="I126" s="195"/>
      <c r="J126" s="38"/>
      <c r="K126" s="38"/>
      <c r="L126" s="39"/>
      <c r="M126" s="196"/>
      <c r="N126" s="197"/>
      <c r="O126" s="77"/>
      <c r="P126" s="77"/>
      <c r="Q126" s="77"/>
      <c r="R126" s="77"/>
      <c r="S126" s="77"/>
      <c r="T126" s="7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9" t="s">
        <v>157</v>
      </c>
      <c r="AU126" s="19" t="s">
        <v>87</v>
      </c>
    </row>
    <row r="127" s="2" customFormat="1" ht="16.5" customHeight="1">
      <c r="A127" s="38"/>
      <c r="B127" s="179"/>
      <c r="C127" s="180" t="s">
        <v>87</v>
      </c>
      <c r="D127" s="180" t="s">
        <v>150</v>
      </c>
      <c r="E127" s="181" t="s">
        <v>2092</v>
      </c>
      <c r="F127" s="182" t="s">
        <v>2093</v>
      </c>
      <c r="G127" s="183" t="s">
        <v>2089</v>
      </c>
      <c r="H127" s="184">
        <v>1</v>
      </c>
      <c r="I127" s="185"/>
      <c r="J127" s="186">
        <f>ROUND(I127*H127,2)</f>
        <v>0</v>
      </c>
      <c r="K127" s="182" t="s">
        <v>154</v>
      </c>
      <c r="L127" s="39"/>
      <c r="M127" s="187" t="s">
        <v>1</v>
      </c>
      <c r="N127" s="188" t="s">
        <v>43</v>
      </c>
      <c r="O127" s="77"/>
      <c r="P127" s="189">
        <f>O127*H127</f>
        <v>0</v>
      </c>
      <c r="Q127" s="189">
        <v>0</v>
      </c>
      <c r="R127" s="189">
        <f>Q127*H127</f>
        <v>0</v>
      </c>
      <c r="S127" s="189">
        <v>0</v>
      </c>
      <c r="T127" s="19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191" t="s">
        <v>841</v>
      </c>
      <c r="AT127" s="191" t="s">
        <v>150</v>
      </c>
      <c r="AU127" s="191" t="s">
        <v>87</v>
      </c>
      <c r="AY127" s="19" t="s">
        <v>148</v>
      </c>
      <c r="BE127" s="192">
        <f>IF(N127="základní",J127,0)</f>
        <v>0</v>
      </c>
      <c r="BF127" s="192">
        <f>IF(N127="snížená",J127,0)</f>
        <v>0</v>
      </c>
      <c r="BG127" s="192">
        <f>IF(N127="zákl. přenesená",J127,0)</f>
        <v>0</v>
      </c>
      <c r="BH127" s="192">
        <f>IF(N127="sníž. přenesená",J127,0)</f>
        <v>0</v>
      </c>
      <c r="BI127" s="192">
        <f>IF(N127="nulová",J127,0)</f>
        <v>0</v>
      </c>
      <c r="BJ127" s="19" t="s">
        <v>85</v>
      </c>
      <c r="BK127" s="192">
        <f>ROUND(I127*H127,2)</f>
        <v>0</v>
      </c>
      <c r="BL127" s="19" t="s">
        <v>841</v>
      </c>
      <c r="BM127" s="191" t="s">
        <v>2094</v>
      </c>
    </row>
    <row r="128" s="2" customFormat="1">
      <c r="A128" s="38"/>
      <c r="B128" s="39"/>
      <c r="C128" s="38"/>
      <c r="D128" s="193" t="s">
        <v>157</v>
      </c>
      <c r="E128" s="38"/>
      <c r="F128" s="194" t="s">
        <v>2095</v>
      </c>
      <c r="G128" s="38"/>
      <c r="H128" s="38"/>
      <c r="I128" s="195"/>
      <c r="J128" s="38"/>
      <c r="K128" s="38"/>
      <c r="L128" s="39"/>
      <c r="M128" s="196"/>
      <c r="N128" s="197"/>
      <c r="O128" s="77"/>
      <c r="P128" s="77"/>
      <c r="Q128" s="77"/>
      <c r="R128" s="77"/>
      <c r="S128" s="77"/>
      <c r="T128" s="7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9" t="s">
        <v>157</v>
      </c>
      <c r="AU128" s="19" t="s">
        <v>87</v>
      </c>
    </row>
    <row r="129" s="2" customFormat="1" ht="16.5" customHeight="1">
      <c r="A129" s="38"/>
      <c r="B129" s="179"/>
      <c r="C129" s="180" t="s">
        <v>169</v>
      </c>
      <c r="D129" s="180" t="s">
        <v>150</v>
      </c>
      <c r="E129" s="181" t="s">
        <v>2096</v>
      </c>
      <c r="F129" s="182" t="s">
        <v>2097</v>
      </c>
      <c r="G129" s="183" t="s">
        <v>2089</v>
      </c>
      <c r="H129" s="184">
        <v>1</v>
      </c>
      <c r="I129" s="185"/>
      <c r="J129" s="186">
        <f>ROUND(I129*H129,2)</f>
        <v>0</v>
      </c>
      <c r="K129" s="182" t="s">
        <v>154</v>
      </c>
      <c r="L129" s="39"/>
      <c r="M129" s="187" t="s">
        <v>1</v>
      </c>
      <c r="N129" s="188" t="s">
        <v>43</v>
      </c>
      <c r="O129" s="77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1" t="s">
        <v>841</v>
      </c>
      <c r="AT129" s="191" t="s">
        <v>150</v>
      </c>
      <c r="AU129" s="191" t="s">
        <v>87</v>
      </c>
      <c r="AY129" s="19" t="s">
        <v>148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85</v>
      </c>
      <c r="BK129" s="192">
        <f>ROUND(I129*H129,2)</f>
        <v>0</v>
      </c>
      <c r="BL129" s="19" t="s">
        <v>841</v>
      </c>
      <c r="BM129" s="191" t="s">
        <v>2098</v>
      </c>
    </row>
    <row r="130" s="2" customFormat="1">
      <c r="A130" s="38"/>
      <c r="B130" s="39"/>
      <c r="C130" s="38"/>
      <c r="D130" s="193" t="s">
        <v>157</v>
      </c>
      <c r="E130" s="38"/>
      <c r="F130" s="194" t="s">
        <v>2099</v>
      </c>
      <c r="G130" s="38"/>
      <c r="H130" s="38"/>
      <c r="I130" s="195"/>
      <c r="J130" s="38"/>
      <c r="K130" s="38"/>
      <c r="L130" s="39"/>
      <c r="M130" s="196"/>
      <c r="N130" s="197"/>
      <c r="O130" s="77"/>
      <c r="P130" s="77"/>
      <c r="Q130" s="77"/>
      <c r="R130" s="77"/>
      <c r="S130" s="77"/>
      <c r="T130" s="7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157</v>
      </c>
      <c r="AU130" s="19" t="s">
        <v>87</v>
      </c>
    </row>
    <row r="131" s="2" customFormat="1" ht="16.5" customHeight="1">
      <c r="A131" s="38"/>
      <c r="B131" s="179"/>
      <c r="C131" s="180" t="s">
        <v>155</v>
      </c>
      <c r="D131" s="180" t="s">
        <v>150</v>
      </c>
      <c r="E131" s="181" t="s">
        <v>2100</v>
      </c>
      <c r="F131" s="182" t="s">
        <v>2101</v>
      </c>
      <c r="G131" s="183" t="s">
        <v>2089</v>
      </c>
      <c r="H131" s="184">
        <v>1</v>
      </c>
      <c r="I131" s="185"/>
      <c r="J131" s="186">
        <f>ROUND(I131*H131,2)</f>
        <v>0</v>
      </c>
      <c r="K131" s="182" t="s">
        <v>154</v>
      </c>
      <c r="L131" s="39"/>
      <c r="M131" s="187" t="s">
        <v>1</v>
      </c>
      <c r="N131" s="188" t="s">
        <v>43</v>
      </c>
      <c r="O131" s="77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1" t="s">
        <v>841</v>
      </c>
      <c r="AT131" s="191" t="s">
        <v>150</v>
      </c>
      <c r="AU131" s="191" t="s">
        <v>87</v>
      </c>
      <c r="AY131" s="19" t="s">
        <v>148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85</v>
      </c>
      <c r="BK131" s="192">
        <f>ROUND(I131*H131,2)</f>
        <v>0</v>
      </c>
      <c r="BL131" s="19" t="s">
        <v>841</v>
      </c>
      <c r="BM131" s="191" t="s">
        <v>2102</v>
      </c>
    </row>
    <row r="132" s="2" customFormat="1">
      <c r="A132" s="38"/>
      <c r="B132" s="39"/>
      <c r="C132" s="38"/>
      <c r="D132" s="193" t="s">
        <v>157</v>
      </c>
      <c r="E132" s="38"/>
      <c r="F132" s="194" t="s">
        <v>2103</v>
      </c>
      <c r="G132" s="38"/>
      <c r="H132" s="38"/>
      <c r="I132" s="195"/>
      <c r="J132" s="38"/>
      <c r="K132" s="38"/>
      <c r="L132" s="39"/>
      <c r="M132" s="196"/>
      <c r="N132" s="197"/>
      <c r="O132" s="77"/>
      <c r="P132" s="77"/>
      <c r="Q132" s="77"/>
      <c r="R132" s="77"/>
      <c r="S132" s="77"/>
      <c r="T132" s="7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9" t="s">
        <v>157</v>
      </c>
      <c r="AU132" s="19" t="s">
        <v>87</v>
      </c>
    </row>
    <row r="133" s="2" customFormat="1" ht="16.5" customHeight="1">
      <c r="A133" s="38"/>
      <c r="B133" s="179"/>
      <c r="C133" s="180" t="s">
        <v>180</v>
      </c>
      <c r="D133" s="180" t="s">
        <v>150</v>
      </c>
      <c r="E133" s="181" t="s">
        <v>2104</v>
      </c>
      <c r="F133" s="182" t="s">
        <v>2105</v>
      </c>
      <c r="G133" s="183" t="s">
        <v>2089</v>
      </c>
      <c r="H133" s="184">
        <v>1</v>
      </c>
      <c r="I133" s="185"/>
      <c r="J133" s="186">
        <f>ROUND(I133*H133,2)</f>
        <v>0</v>
      </c>
      <c r="K133" s="182" t="s">
        <v>154</v>
      </c>
      <c r="L133" s="39"/>
      <c r="M133" s="187" t="s">
        <v>1</v>
      </c>
      <c r="N133" s="188" t="s">
        <v>43</v>
      </c>
      <c r="O133" s="77"/>
      <c r="P133" s="189">
        <f>O133*H133</f>
        <v>0</v>
      </c>
      <c r="Q133" s="189">
        <v>0</v>
      </c>
      <c r="R133" s="189">
        <f>Q133*H133</f>
        <v>0</v>
      </c>
      <c r="S133" s="189">
        <v>0</v>
      </c>
      <c r="T133" s="190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1" t="s">
        <v>841</v>
      </c>
      <c r="AT133" s="191" t="s">
        <v>150</v>
      </c>
      <c r="AU133" s="191" t="s">
        <v>87</v>
      </c>
      <c r="AY133" s="19" t="s">
        <v>148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85</v>
      </c>
      <c r="BK133" s="192">
        <f>ROUND(I133*H133,2)</f>
        <v>0</v>
      </c>
      <c r="BL133" s="19" t="s">
        <v>841</v>
      </c>
      <c r="BM133" s="191" t="s">
        <v>2106</v>
      </c>
    </row>
    <row r="134" s="2" customFormat="1">
      <c r="A134" s="38"/>
      <c r="B134" s="39"/>
      <c r="C134" s="38"/>
      <c r="D134" s="193" t="s">
        <v>157</v>
      </c>
      <c r="E134" s="38"/>
      <c r="F134" s="194" t="s">
        <v>2107</v>
      </c>
      <c r="G134" s="38"/>
      <c r="H134" s="38"/>
      <c r="I134" s="195"/>
      <c r="J134" s="38"/>
      <c r="K134" s="38"/>
      <c r="L134" s="39"/>
      <c r="M134" s="196"/>
      <c r="N134" s="197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157</v>
      </c>
      <c r="AU134" s="19" t="s">
        <v>87</v>
      </c>
    </row>
    <row r="135" s="12" customFormat="1" ht="22.8" customHeight="1">
      <c r="A135" s="12"/>
      <c r="B135" s="166"/>
      <c r="C135" s="12"/>
      <c r="D135" s="167" t="s">
        <v>77</v>
      </c>
      <c r="E135" s="177" t="s">
        <v>837</v>
      </c>
      <c r="F135" s="177" t="s">
        <v>838</v>
      </c>
      <c r="G135" s="12"/>
      <c r="H135" s="12"/>
      <c r="I135" s="169"/>
      <c r="J135" s="178">
        <f>BK135</f>
        <v>0</v>
      </c>
      <c r="K135" s="12"/>
      <c r="L135" s="166"/>
      <c r="M135" s="171"/>
      <c r="N135" s="172"/>
      <c r="O135" s="172"/>
      <c r="P135" s="173">
        <f>SUM(P136:P145)</f>
        <v>0</v>
      </c>
      <c r="Q135" s="172"/>
      <c r="R135" s="173">
        <f>SUM(R136:R145)</f>
        <v>0</v>
      </c>
      <c r="S135" s="172"/>
      <c r="T135" s="174">
        <f>SUM(T136:T145)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67" t="s">
        <v>180</v>
      </c>
      <c r="AT135" s="175" t="s">
        <v>77</v>
      </c>
      <c r="AU135" s="175" t="s">
        <v>85</v>
      </c>
      <c r="AY135" s="167" t="s">
        <v>148</v>
      </c>
      <c r="BK135" s="176">
        <f>SUM(BK136:BK145)</f>
        <v>0</v>
      </c>
    </row>
    <row r="136" s="2" customFormat="1" ht="16.5" customHeight="1">
      <c r="A136" s="38"/>
      <c r="B136" s="179"/>
      <c r="C136" s="180" t="s">
        <v>189</v>
      </c>
      <c r="D136" s="180" t="s">
        <v>150</v>
      </c>
      <c r="E136" s="181" t="s">
        <v>839</v>
      </c>
      <c r="F136" s="182" t="s">
        <v>838</v>
      </c>
      <c r="G136" s="183" t="s">
        <v>2089</v>
      </c>
      <c r="H136" s="184">
        <v>1</v>
      </c>
      <c r="I136" s="185"/>
      <c r="J136" s="186">
        <f>ROUND(I136*H136,2)</f>
        <v>0</v>
      </c>
      <c r="K136" s="182" t="s">
        <v>154</v>
      </c>
      <c r="L136" s="39"/>
      <c r="M136" s="187" t="s">
        <v>1</v>
      </c>
      <c r="N136" s="188" t="s">
        <v>43</v>
      </c>
      <c r="O136" s="77"/>
      <c r="P136" s="189">
        <f>O136*H136</f>
        <v>0</v>
      </c>
      <c r="Q136" s="189">
        <v>0</v>
      </c>
      <c r="R136" s="189">
        <f>Q136*H136</f>
        <v>0</v>
      </c>
      <c r="S136" s="189">
        <v>0</v>
      </c>
      <c r="T136" s="19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1" t="s">
        <v>841</v>
      </c>
      <c r="AT136" s="191" t="s">
        <v>150</v>
      </c>
      <c r="AU136" s="191" t="s">
        <v>87</v>
      </c>
      <c r="AY136" s="19" t="s">
        <v>148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9" t="s">
        <v>85</v>
      </c>
      <c r="BK136" s="192">
        <f>ROUND(I136*H136,2)</f>
        <v>0</v>
      </c>
      <c r="BL136" s="19" t="s">
        <v>841</v>
      </c>
      <c r="BM136" s="191" t="s">
        <v>2108</v>
      </c>
    </row>
    <row r="137" s="2" customFormat="1">
      <c r="A137" s="38"/>
      <c r="B137" s="39"/>
      <c r="C137" s="38"/>
      <c r="D137" s="193" t="s">
        <v>157</v>
      </c>
      <c r="E137" s="38"/>
      <c r="F137" s="194" t="s">
        <v>843</v>
      </c>
      <c r="G137" s="38"/>
      <c r="H137" s="38"/>
      <c r="I137" s="195"/>
      <c r="J137" s="38"/>
      <c r="K137" s="38"/>
      <c r="L137" s="39"/>
      <c r="M137" s="196"/>
      <c r="N137" s="197"/>
      <c r="O137" s="77"/>
      <c r="P137" s="77"/>
      <c r="Q137" s="77"/>
      <c r="R137" s="77"/>
      <c r="S137" s="77"/>
      <c r="T137" s="7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9" t="s">
        <v>157</v>
      </c>
      <c r="AU137" s="19" t="s">
        <v>87</v>
      </c>
    </row>
    <row r="138" s="2" customFormat="1" ht="16.5" customHeight="1">
      <c r="A138" s="38"/>
      <c r="B138" s="179"/>
      <c r="C138" s="180" t="s">
        <v>194</v>
      </c>
      <c r="D138" s="180" t="s">
        <v>150</v>
      </c>
      <c r="E138" s="181" t="s">
        <v>2109</v>
      </c>
      <c r="F138" s="182" t="s">
        <v>2110</v>
      </c>
      <c r="G138" s="183" t="s">
        <v>2089</v>
      </c>
      <c r="H138" s="184">
        <v>1</v>
      </c>
      <c r="I138" s="185"/>
      <c r="J138" s="186">
        <f>ROUND(I138*H138,2)</f>
        <v>0</v>
      </c>
      <c r="K138" s="182" t="s">
        <v>154</v>
      </c>
      <c r="L138" s="39"/>
      <c r="M138" s="187" t="s">
        <v>1</v>
      </c>
      <c r="N138" s="188" t="s">
        <v>43</v>
      </c>
      <c r="O138" s="77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1" t="s">
        <v>841</v>
      </c>
      <c r="AT138" s="191" t="s">
        <v>150</v>
      </c>
      <c r="AU138" s="191" t="s">
        <v>87</v>
      </c>
      <c r="AY138" s="19" t="s">
        <v>148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85</v>
      </c>
      <c r="BK138" s="192">
        <f>ROUND(I138*H138,2)</f>
        <v>0</v>
      </c>
      <c r="BL138" s="19" t="s">
        <v>841</v>
      </c>
      <c r="BM138" s="191" t="s">
        <v>2111</v>
      </c>
    </row>
    <row r="139" s="2" customFormat="1">
      <c r="A139" s="38"/>
      <c r="B139" s="39"/>
      <c r="C139" s="38"/>
      <c r="D139" s="193" t="s">
        <v>157</v>
      </c>
      <c r="E139" s="38"/>
      <c r="F139" s="194" t="s">
        <v>2112</v>
      </c>
      <c r="G139" s="38"/>
      <c r="H139" s="38"/>
      <c r="I139" s="195"/>
      <c r="J139" s="38"/>
      <c r="K139" s="38"/>
      <c r="L139" s="39"/>
      <c r="M139" s="196"/>
      <c r="N139" s="197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157</v>
      </c>
      <c r="AU139" s="19" t="s">
        <v>87</v>
      </c>
    </row>
    <row r="140" s="2" customFormat="1" ht="16.5" customHeight="1">
      <c r="A140" s="38"/>
      <c r="B140" s="179"/>
      <c r="C140" s="180" t="s">
        <v>199</v>
      </c>
      <c r="D140" s="180" t="s">
        <v>150</v>
      </c>
      <c r="E140" s="181" t="s">
        <v>2113</v>
      </c>
      <c r="F140" s="182" t="s">
        <v>2114</v>
      </c>
      <c r="G140" s="183" t="s">
        <v>2089</v>
      </c>
      <c r="H140" s="184">
        <v>1</v>
      </c>
      <c r="I140" s="185"/>
      <c r="J140" s="186">
        <f>ROUND(I140*H140,2)</f>
        <v>0</v>
      </c>
      <c r="K140" s="182" t="s">
        <v>154</v>
      </c>
      <c r="L140" s="39"/>
      <c r="M140" s="187" t="s">
        <v>1</v>
      </c>
      <c r="N140" s="188" t="s">
        <v>43</v>
      </c>
      <c r="O140" s="77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1" t="s">
        <v>841</v>
      </c>
      <c r="AT140" s="191" t="s">
        <v>150</v>
      </c>
      <c r="AU140" s="191" t="s">
        <v>87</v>
      </c>
      <c r="AY140" s="19" t="s">
        <v>148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85</v>
      </c>
      <c r="BK140" s="192">
        <f>ROUND(I140*H140,2)</f>
        <v>0</v>
      </c>
      <c r="BL140" s="19" t="s">
        <v>841</v>
      </c>
      <c r="BM140" s="191" t="s">
        <v>2115</v>
      </c>
    </row>
    <row r="141" s="2" customFormat="1">
      <c r="A141" s="38"/>
      <c r="B141" s="39"/>
      <c r="C141" s="38"/>
      <c r="D141" s="193" t="s">
        <v>157</v>
      </c>
      <c r="E141" s="38"/>
      <c r="F141" s="194" t="s">
        <v>2116</v>
      </c>
      <c r="G141" s="38"/>
      <c r="H141" s="38"/>
      <c r="I141" s="195"/>
      <c r="J141" s="38"/>
      <c r="K141" s="38"/>
      <c r="L141" s="39"/>
      <c r="M141" s="196"/>
      <c r="N141" s="197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157</v>
      </c>
      <c r="AU141" s="19" t="s">
        <v>87</v>
      </c>
    </row>
    <row r="142" s="2" customFormat="1" ht="16.5" customHeight="1">
      <c r="A142" s="38"/>
      <c r="B142" s="179"/>
      <c r="C142" s="180" t="s">
        <v>204</v>
      </c>
      <c r="D142" s="180" t="s">
        <v>150</v>
      </c>
      <c r="E142" s="181" t="s">
        <v>2117</v>
      </c>
      <c r="F142" s="182" t="s">
        <v>2118</v>
      </c>
      <c r="G142" s="183" t="s">
        <v>2089</v>
      </c>
      <c r="H142" s="184">
        <v>1</v>
      </c>
      <c r="I142" s="185"/>
      <c r="J142" s="186">
        <f>ROUND(I142*H142,2)</f>
        <v>0</v>
      </c>
      <c r="K142" s="182" t="s">
        <v>154</v>
      </c>
      <c r="L142" s="39"/>
      <c r="M142" s="187" t="s">
        <v>1</v>
      </c>
      <c r="N142" s="188" t="s">
        <v>43</v>
      </c>
      <c r="O142" s="77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1" t="s">
        <v>841</v>
      </c>
      <c r="AT142" s="191" t="s">
        <v>150</v>
      </c>
      <c r="AU142" s="191" t="s">
        <v>87</v>
      </c>
      <c r="AY142" s="19" t="s">
        <v>148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85</v>
      </c>
      <c r="BK142" s="192">
        <f>ROUND(I142*H142,2)</f>
        <v>0</v>
      </c>
      <c r="BL142" s="19" t="s">
        <v>841</v>
      </c>
      <c r="BM142" s="191" t="s">
        <v>2119</v>
      </c>
    </row>
    <row r="143" s="2" customFormat="1">
      <c r="A143" s="38"/>
      <c r="B143" s="39"/>
      <c r="C143" s="38"/>
      <c r="D143" s="193" t="s">
        <v>157</v>
      </c>
      <c r="E143" s="38"/>
      <c r="F143" s="194" t="s">
        <v>2120</v>
      </c>
      <c r="G143" s="38"/>
      <c r="H143" s="38"/>
      <c r="I143" s="195"/>
      <c r="J143" s="38"/>
      <c r="K143" s="38"/>
      <c r="L143" s="39"/>
      <c r="M143" s="196"/>
      <c r="N143" s="197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157</v>
      </c>
      <c r="AU143" s="19" t="s">
        <v>87</v>
      </c>
    </row>
    <row r="144" s="2" customFormat="1" ht="16.5" customHeight="1">
      <c r="A144" s="38"/>
      <c r="B144" s="179"/>
      <c r="C144" s="180" t="s">
        <v>212</v>
      </c>
      <c r="D144" s="180" t="s">
        <v>150</v>
      </c>
      <c r="E144" s="181" t="s">
        <v>2121</v>
      </c>
      <c r="F144" s="182" t="s">
        <v>2122</v>
      </c>
      <c r="G144" s="183" t="s">
        <v>2089</v>
      </c>
      <c r="H144" s="184">
        <v>1</v>
      </c>
      <c r="I144" s="185"/>
      <c r="J144" s="186">
        <f>ROUND(I144*H144,2)</f>
        <v>0</v>
      </c>
      <c r="K144" s="182" t="s">
        <v>154</v>
      </c>
      <c r="L144" s="39"/>
      <c r="M144" s="187" t="s">
        <v>1</v>
      </c>
      <c r="N144" s="188" t="s">
        <v>43</v>
      </c>
      <c r="O144" s="77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1" t="s">
        <v>841</v>
      </c>
      <c r="AT144" s="191" t="s">
        <v>150</v>
      </c>
      <c r="AU144" s="191" t="s">
        <v>87</v>
      </c>
      <c r="AY144" s="19" t="s">
        <v>148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85</v>
      </c>
      <c r="BK144" s="192">
        <f>ROUND(I144*H144,2)</f>
        <v>0</v>
      </c>
      <c r="BL144" s="19" t="s">
        <v>841</v>
      </c>
      <c r="BM144" s="191" t="s">
        <v>2123</v>
      </c>
    </row>
    <row r="145" s="2" customFormat="1">
      <c r="A145" s="38"/>
      <c r="B145" s="39"/>
      <c r="C145" s="38"/>
      <c r="D145" s="193" t="s">
        <v>157</v>
      </c>
      <c r="E145" s="38"/>
      <c r="F145" s="194" t="s">
        <v>2124</v>
      </c>
      <c r="G145" s="38"/>
      <c r="H145" s="38"/>
      <c r="I145" s="195"/>
      <c r="J145" s="38"/>
      <c r="K145" s="38"/>
      <c r="L145" s="39"/>
      <c r="M145" s="196"/>
      <c r="N145" s="197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157</v>
      </c>
      <c r="AU145" s="19" t="s">
        <v>87</v>
      </c>
    </row>
    <row r="146" s="12" customFormat="1" ht="22.8" customHeight="1">
      <c r="A146" s="12"/>
      <c r="B146" s="166"/>
      <c r="C146" s="12"/>
      <c r="D146" s="167" t="s">
        <v>77</v>
      </c>
      <c r="E146" s="177" t="s">
        <v>2125</v>
      </c>
      <c r="F146" s="177" t="s">
        <v>2126</v>
      </c>
      <c r="G146" s="12"/>
      <c r="H146" s="12"/>
      <c r="I146" s="169"/>
      <c r="J146" s="178">
        <f>BK146</f>
        <v>0</v>
      </c>
      <c r="K146" s="12"/>
      <c r="L146" s="166"/>
      <c r="M146" s="171"/>
      <c r="N146" s="172"/>
      <c r="O146" s="172"/>
      <c r="P146" s="173">
        <f>SUM(P147:P160)</f>
        <v>0</v>
      </c>
      <c r="Q146" s="172"/>
      <c r="R146" s="173">
        <f>SUM(R147:R160)</f>
        <v>0</v>
      </c>
      <c r="S146" s="172"/>
      <c r="T146" s="174">
        <f>SUM(T147:T160)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167" t="s">
        <v>180</v>
      </c>
      <c r="AT146" s="175" t="s">
        <v>77</v>
      </c>
      <c r="AU146" s="175" t="s">
        <v>85</v>
      </c>
      <c r="AY146" s="167" t="s">
        <v>148</v>
      </c>
      <c r="BK146" s="176">
        <f>SUM(BK147:BK160)</f>
        <v>0</v>
      </c>
    </row>
    <row r="147" s="2" customFormat="1" ht="16.5" customHeight="1">
      <c r="A147" s="38"/>
      <c r="B147" s="179"/>
      <c r="C147" s="180" t="s">
        <v>225</v>
      </c>
      <c r="D147" s="180" t="s">
        <v>150</v>
      </c>
      <c r="E147" s="181" t="s">
        <v>2127</v>
      </c>
      <c r="F147" s="182" t="s">
        <v>2128</v>
      </c>
      <c r="G147" s="183" t="s">
        <v>2089</v>
      </c>
      <c r="H147" s="184">
        <v>1</v>
      </c>
      <c r="I147" s="185"/>
      <c r="J147" s="186">
        <f>ROUND(I147*H147,2)</f>
        <v>0</v>
      </c>
      <c r="K147" s="182" t="s">
        <v>154</v>
      </c>
      <c r="L147" s="39"/>
      <c r="M147" s="187" t="s">
        <v>1</v>
      </c>
      <c r="N147" s="188" t="s">
        <v>43</v>
      </c>
      <c r="O147" s="77"/>
      <c r="P147" s="189">
        <f>O147*H147</f>
        <v>0</v>
      </c>
      <c r="Q147" s="189">
        <v>0</v>
      </c>
      <c r="R147" s="189">
        <f>Q147*H147</f>
        <v>0</v>
      </c>
      <c r="S147" s="189">
        <v>0</v>
      </c>
      <c r="T147" s="19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1" t="s">
        <v>841</v>
      </c>
      <c r="AT147" s="191" t="s">
        <v>150</v>
      </c>
      <c r="AU147" s="191" t="s">
        <v>87</v>
      </c>
      <c r="AY147" s="19" t="s">
        <v>148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85</v>
      </c>
      <c r="BK147" s="192">
        <f>ROUND(I147*H147,2)</f>
        <v>0</v>
      </c>
      <c r="BL147" s="19" t="s">
        <v>841</v>
      </c>
      <c r="BM147" s="191" t="s">
        <v>2129</v>
      </c>
    </row>
    <row r="148" s="2" customFormat="1">
      <c r="A148" s="38"/>
      <c r="B148" s="39"/>
      <c r="C148" s="38"/>
      <c r="D148" s="193" t="s">
        <v>157</v>
      </c>
      <c r="E148" s="38"/>
      <c r="F148" s="194" t="s">
        <v>2130</v>
      </c>
      <c r="G148" s="38"/>
      <c r="H148" s="38"/>
      <c r="I148" s="195"/>
      <c r="J148" s="38"/>
      <c r="K148" s="38"/>
      <c r="L148" s="39"/>
      <c r="M148" s="196"/>
      <c r="N148" s="197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157</v>
      </c>
      <c r="AU148" s="19" t="s">
        <v>87</v>
      </c>
    </row>
    <row r="149" s="2" customFormat="1" ht="16.5" customHeight="1">
      <c r="A149" s="38"/>
      <c r="B149" s="179"/>
      <c r="C149" s="180" t="s">
        <v>8</v>
      </c>
      <c r="D149" s="180" t="s">
        <v>150</v>
      </c>
      <c r="E149" s="181" t="s">
        <v>2131</v>
      </c>
      <c r="F149" s="182" t="s">
        <v>2132</v>
      </c>
      <c r="G149" s="183" t="s">
        <v>2133</v>
      </c>
      <c r="H149" s="184">
        <v>1</v>
      </c>
      <c r="I149" s="185"/>
      <c r="J149" s="186">
        <f>ROUND(I149*H149,2)</f>
        <v>0</v>
      </c>
      <c r="K149" s="182" t="s">
        <v>154</v>
      </c>
      <c r="L149" s="39"/>
      <c r="M149" s="187" t="s">
        <v>1</v>
      </c>
      <c r="N149" s="188" t="s">
        <v>43</v>
      </c>
      <c r="O149" s="77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1" t="s">
        <v>841</v>
      </c>
      <c r="AT149" s="191" t="s">
        <v>150</v>
      </c>
      <c r="AU149" s="191" t="s">
        <v>87</v>
      </c>
      <c r="AY149" s="19" t="s">
        <v>148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85</v>
      </c>
      <c r="BK149" s="192">
        <f>ROUND(I149*H149,2)</f>
        <v>0</v>
      </c>
      <c r="BL149" s="19" t="s">
        <v>841</v>
      </c>
      <c r="BM149" s="191" t="s">
        <v>2134</v>
      </c>
    </row>
    <row r="150" s="2" customFormat="1">
      <c r="A150" s="38"/>
      <c r="B150" s="39"/>
      <c r="C150" s="38"/>
      <c r="D150" s="193" t="s">
        <v>157</v>
      </c>
      <c r="E150" s="38"/>
      <c r="F150" s="194" t="s">
        <v>2135</v>
      </c>
      <c r="G150" s="38"/>
      <c r="H150" s="38"/>
      <c r="I150" s="195"/>
      <c r="J150" s="38"/>
      <c r="K150" s="38"/>
      <c r="L150" s="39"/>
      <c r="M150" s="196"/>
      <c r="N150" s="197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157</v>
      </c>
      <c r="AU150" s="19" t="s">
        <v>87</v>
      </c>
    </row>
    <row r="151" s="2" customFormat="1" ht="16.5" customHeight="1">
      <c r="A151" s="38"/>
      <c r="B151" s="179"/>
      <c r="C151" s="180" t="s">
        <v>234</v>
      </c>
      <c r="D151" s="180" t="s">
        <v>150</v>
      </c>
      <c r="E151" s="181" t="s">
        <v>2136</v>
      </c>
      <c r="F151" s="182" t="s">
        <v>2137</v>
      </c>
      <c r="G151" s="183" t="s">
        <v>2089</v>
      </c>
      <c r="H151" s="184">
        <v>1</v>
      </c>
      <c r="I151" s="185"/>
      <c r="J151" s="186">
        <f>ROUND(I151*H151,2)</f>
        <v>0</v>
      </c>
      <c r="K151" s="182" t="s">
        <v>154</v>
      </c>
      <c r="L151" s="39"/>
      <c r="M151" s="187" t="s">
        <v>1</v>
      </c>
      <c r="N151" s="188" t="s">
        <v>43</v>
      </c>
      <c r="O151" s="77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1" t="s">
        <v>841</v>
      </c>
      <c r="AT151" s="191" t="s">
        <v>150</v>
      </c>
      <c r="AU151" s="191" t="s">
        <v>87</v>
      </c>
      <c r="AY151" s="19" t="s">
        <v>148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85</v>
      </c>
      <c r="BK151" s="192">
        <f>ROUND(I151*H151,2)</f>
        <v>0</v>
      </c>
      <c r="BL151" s="19" t="s">
        <v>841</v>
      </c>
      <c r="BM151" s="191" t="s">
        <v>2138</v>
      </c>
    </row>
    <row r="152" s="2" customFormat="1">
      <c r="A152" s="38"/>
      <c r="B152" s="39"/>
      <c r="C152" s="38"/>
      <c r="D152" s="193" t="s">
        <v>157</v>
      </c>
      <c r="E152" s="38"/>
      <c r="F152" s="194" t="s">
        <v>2139</v>
      </c>
      <c r="G152" s="38"/>
      <c r="H152" s="38"/>
      <c r="I152" s="195"/>
      <c r="J152" s="38"/>
      <c r="K152" s="38"/>
      <c r="L152" s="39"/>
      <c r="M152" s="196"/>
      <c r="N152" s="197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157</v>
      </c>
      <c r="AU152" s="19" t="s">
        <v>87</v>
      </c>
    </row>
    <row r="153" s="2" customFormat="1" ht="16.5" customHeight="1">
      <c r="A153" s="38"/>
      <c r="B153" s="179"/>
      <c r="C153" s="180" t="s">
        <v>241</v>
      </c>
      <c r="D153" s="180" t="s">
        <v>150</v>
      </c>
      <c r="E153" s="181" t="s">
        <v>2140</v>
      </c>
      <c r="F153" s="182" t="s">
        <v>2141</v>
      </c>
      <c r="G153" s="183" t="s">
        <v>2089</v>
      </c>
      <c r="H153" s="184">
        <v>1</v>
      </c>
      <c r="I153" s="185"/>
      <c r="J153" s="186">
        <f>ROUND(I153*H153,2)</f>
        <v>0</v>
      </c>
      <c r="K153" s="182" t="s">
        <v>154</v>
      </c>
      <c r="L153" s="39"/>
      <c r="M153" s="187" t="s">
        <v>1</v>
      </c>
      <c r="N153" s="188" t="s">
        <v>43</v>
      </c>
      <c r="O153" s="77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1" t="s">
        <v>841</v>
      </c>
      <c r="AT153" s="191" t="s">
        <v>150</v>
      </c>
      <c r="AU153" s="191" t="s">
        <v>87</v>
      </c>
      <c r="AY153" s="19" t="s">
        <v>148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85</v>
      </c>
      <c r="BK153" s="192">
        <f>ROUND(I153*H153,2)</f>
        <v>0</v>
      </c>
      <c r="BL153" s="19" t="s">
        <v>841</v>
      </c>
      <c r="BM153" s="191" t="s">
        <v>2142</v>
      </c>
    </row>
    <row r="154" s="2" customFormat="1">
      <c r="A154" s="38"/>
      <c r="B154" s="39"/>
      <c r="C154" s="38"/>
      <c r="D154" s="193" t="s">
        <v>157</v>
      </c>
      <c r="E154" s="38"/>
      <c r="F154" s="194" t="s">
        <v>2143</v>
      </c>
      <c r="G154" s="38"/>
      <c r="H154" s="38"/>
      <c r="I154" s="195"/>
      <c r="J154" s="38"/>
      <c r="K154" s="38"/>
      <c r="L154" s="39"/>
      <c r="M154" s="196"/>
      <c r="N154" s="197"/>
      <c r="O154" s="77"/>
      <c r="P154" s="77"/>
      <c r="Q154" s="77"/>
      <c r="R154" s="77"/>
      <c r="S154" s="77"/>
      <c r="T154" s="7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9" t="s">
        <v>157</v>
      </c>
      <c r="AU154" s="19" t="s">
        <v>87</v>
      </c>
    </row>
    <row r="155" s="2" customFormat="1" ht="16.5" customHeight="1">
      <c r="A155" s="38"/>
      <c r="B155" s="179"/>
      <c r="C155" s="180" t="s">
        <v>247</v>
      </c>
      <c r="D155" s="180" t="s">
        <v>150</v>
      </c>
      <c r="E155" s="181" t="s">
        <v>2144</v>
      </c>
      <c r="F155" s="182" t="s">
        <v>2145</v>
      </c>
      <c r="G155" s="183" t="s">
        <v>2089</v>
      </c>
      <c r="H155" s="184">
        <v>1</v>
      </c>
      <c r="I155" s="185"/>
      <c r="J155" s="186">
        <f>ROUND(I155*H155,2)</f>
        <v>0</v>
      </c>
      <c r="K155" s="182" t="s">
        <v>154</v>
      </c>
      <c r="L155" s="39"/>
      <c r="M155" s="187" t="s">
        <v>1</v>
      </c>
      <c r="N155" s="188" t="s">
        <v>43</v>
      </c>
      <c r="O155" s="77"/>
      <c r="P155" s="189">
        <f>O155*H155</f>
        <v>0</v>
      </c>
      <c r="Q155" s="189">
        <v>0</v>
      </c>
      <c r="R155" s="189">
        <f>Q155*H155</f>
        <v>0</v>
      </c>
      <c r="S155" s="189">
        <v>0</v>
      </c>
      <c r="T155" s="190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1" t="s">
        <v>841</v>
      </c>
      <c r="AT155" s="191" t="s">
        <v>150</v>
      </c>
      <c r="AU155" s="191" t="s">
        <v>87</v>
      </c>
      <c r="AY155" s="19" t="s">
        <v>148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85</v>
      </c>
      <c r="BK155" s="192">
        <f>ROUND(I155*H155,2)</f>
        <v>0</v>
      </c>
      <c r="BL155" s="19" t="s">
        <v>841</v>
      </c>
      <c r="BM155" s="191" t="s">
        <v>2146</v>
      </c>
    </row>
    <row r="156" s="2" customFormat="1">
      <c r="A156" s="38"/>
      <c r="B156" s="39"/>
      <c r="C156" s="38"/>
      <c r="D156" s="193" t="s">
        <v>157</v>
      </c>
      <c r="E156" s="38"/>
      <c r="F156" s="194" t="s">
        <v>2147</v>
      </c>
      <c r="G156" s="38"/>
      <c r="H156" s="38"/>
      <c r="I156" s="195"/>
      <c r="J156" s="38"/>
      <c r="K156" s="38"/>
      <c r="L156" s="39"/>
      <c r="M156" s="196"/>
      <c r="N156" s="197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157</v>
      </c>
      <c r="AU156" s="19" t="s">
        <v>87</v>
      </c>
    </row>
    <row r="157" s="2" customFormat="1" ht="16.5" customHeight="1">
      <c r="A157" s="38"/>
      <c r="B157" s="179"/>
      <c r="C157" s="180" t="s">
        <v>252</v>
      </c>
      <c r="D157" s="180" t="s">
        <v>150</v>
      </c>
      <c r="E157" s="181" t="s">
        <v>2148</v>
      </c>
      <c r="F157" s="182" t="s">
        <v>2149</v>
      </c>
      <c r="G157" s="183" t="s">
        <v>2089</v>
      </c>
      <c r="H157" s="184">
        <v>1</v>
      </c>
      <c r="I157" s="185"/>
      <c r="J157" s="186">
        <f>ROUND(I157*H157,2)</f>
        <v>0</v>
      </c>
      <c r="K157" s="182" t="s">
        <v>154</v>
      </c>
      <c r="L157" s="39"/>
      <c r="M157" s="187" t="s">
        <v>1</v>
      </c>
      <c r="N157" s="188" t="s">
        <v>43</v>
      </c>
      <c r="O157" s="77"/>
      <c r="P157" s="189">
        <f>O157*H157</f>
        <v>0</v>
      </c>
      <c r="Q157" s="189">
        <v>0</v>
      </c>
      <c r="R157" s="189">
        <f>Q157*H157</f>
        <v>0</v>
      </c>
      <c r="S157" s="189">
        <v>0</v>
      </c>
      <c r="T157" s="19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1" t="s">
        <v>841</v>
      </c>
      <c r="AT157" s="191" t="s">
        <v>150</v>
      </c>
      <c r="AU157" s="191" t="s">
        <v>87</v>
      </c>
      <c r="AY157" s="19" t="s">
        <v>148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85</v>
      </c>
      <c r="BK157" s="192">
        <f>ROUND(I157*H157,2)</f>
        <v>0</v>
      </c>
      <c r="BL157" s="19" t="s">
        <v>841</v>
      </c>
      <c r="BM157" s="191" t="s">
        <v>2150</v>
      </c>
    </row>
    <row r="158" s="2" customFormat="1">
      <c r="A158" s="38"/>
      <c r="B158" s="39"/>
      <c r="C158" s="38"/>
      <c r="D158" s="193" t="s">
        <v>157</v>
      </c>
      <c r="E158" s="38"/>
      <c r="F158" s="194" t="s">
        <v>2151</v>
      </c>
      <c r="G158" s="38"/>
      <c r="H158" s="38"/>
      <c r="I158" s="195"/>
      <c r="J158" s="38"/>
      <c r="K158" s="38"/>
      <c r="L158" s="39"/>
      <c r="M158" s="196"/>
      <c r="N158" s="197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157</v>
      </c>
      <c r="AU158" s="19" t="s">
        <v>87</v>
      </c>
    </row>
    <row r="159" s="2" customFormat="1" ht="16.5" customHeight="1">
      <c r="A159" s="38"/>
      <c r="B159" s="179"/>
      <c r="C159" s="180" t="s">
        <v>257</v>
      </c>
      <c r="D159" s="180" t="s">
        <v>150</v>
      </c>
      <c r="E159" s="181" t="s">
        <v>2152</v>
      </c>
      <c r="F159" s="182" t="s">
        <v>2153</v>
      </c>
      <c r="G159" s="183" t="s">
        <v>2089</v>
      </c>
      <c r="H159" s="184">
        <v>1</v>
      </c>
      <c r="I159" s="185"/>
      <c r="J159" s="186">
        <f>ROUND(I159*H159,2)</f>
        <v>0</v>
      </c>
      <c r="K159" s="182" t="s">
        <v>154</v>
      </c>
      <c r="L159" s="39"/>
      <c r="M159" s="187" t="s">
        <v>1</v>
      </c>
      <c r="N159" s="188" t="s">
        <v>43</v>
      </c>
      <c r="O159" s="77"/>
      <c r="P159" s="189">
        <f>O159*H159</f>
        <v>0</v>
      </c>
      <c r="Q159" s="189">
        <v>0</v>
      </c>
      <c r="R159" s="189">
        <f>Q159*H159</f>
        <v>0</v>
      </c>
      <c r="S159" s="189">
        <v>0</v>
      </c>
      <c r="T159" s="19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191" t="s">
        <v>841</v>
      </c>
      <c r="AT159" s="191" t="s">
        <v>150</v>
      </c>
      <c r="AU159" s="191" t="s">
        <v>87</v>
      </c>
      <c r="AY159" s="19" t="s">
        <v>148</v>
      </c>
      <c r="BE159" s="192">
        <f>IF(N159="základní",J159,0)</f>
        <v>0</v>
      </c>
      <c r="BF159" s="192">
        <f>IF(N159="snížená",J159,0)</f>
        <v>0</v>
      </c>
      <c r="BG159" s="192">
        <f>IF(N159="zákl. přenesená",J159,0)</f>
        <v>0</v>
      </c>
      <c r="BH159" s="192">
        <f>IF(N159="sníž. přenesená",J159,0)</f>
        <v>0</v>
      </c>
      <c r="BI159" s="192">
        <f>IF(N159="nulová",J159,0)</f>
        <v>0</v>
      </c>
      <c r="BJ159" s="19" t="s">
        <v>85</v>
      </c>
      <c r="BK159" s="192">
        <f>ROUND(I159*H159,2)</f>
        <v>0</v>
      </c>
      <c r="BL159" s="19" t="s">
        <v>841</v>
      </c>
      <c r="BM159" s="191" t="s">
        <v>2154</v>
      </c>
    </row>
    <row r="160" s="2" customFormat="1">
      <c r="A160" s="38"/>
      <c r="B160" s="39"/>
      <c r="C160" s="38"/>
      <c r="D160" s="193" t="s">
        <v>157</v>
      </c>
      <c r="E160" s="38"/>
      <c r="F160" s="194" t="s">
        <v>2155</v>
      </c>
      <c r="G160" s="38"/>
      <c r="H160" s="38"/>
      <c r="I160" s="195"/>
      <c r="J160" s="38"/>
      <c r="K160" s="38"/>
      <c r="L160" s="39"/>
      <c r="M160" s="196"/>
      <c r="N160" s="197"/>
      <c r="O160" s="77"/>
      <c r="P160" s="77"/>
      <c r="Q160" s="77"/>
      <c r="R160" s="77"/>
      <c r="S160" s="77"/>
      <c r="T160" s="7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9" t="s">
        <v>157</v>
      </c>
      <c r="AU160" s="19" t="s">
        <v>87</v>
      </c>
    </row>
    <row r="161" s="12" customFormat="1" ht="22.8" customHeight="1">
      <c r="A161" s="12"/>
      <c r="B161" s="166"/>
      <c r="C161" s="12"/>
      <c r="D161" s="167" t="s">
        <v>77</v>
      </c>
      <c r="E161" s="177" t="s">
        <v>2156</v>
      </c>
      <c r="F161" s="177" t="s">
        <v>2157</v>
      </c>
      <c r="G161" s="12"/>
      <c r="H161" s="12"/>
      <c r="I161" s="169"/>
      <c r="J161" s="178">
        <f>BK161</f>
        <v>0</v>
      </c>
      <c r="K161" s="12"/>
      <c r="L161" s="166"/>
      <c r="M161" s="171"/>
      <c r="N161" s="172"/>
      <c r="O161" s="172"/>
      <c r="P161" s="173">
        <f>SUM(P162:P165)</f>
        <v>0</v>
      </c>
      <c r="Q161" s="172"/>
      <c r="R161" s="173">
        <f>SUM(R162:R165)</f>
        <v>0</v>
      </c>
      <c r="S161" s="172"/>
      <c r="T161" s="174">
        <f>SUM(T162:T165)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167" t="s">
        <v>180</v>
      </c>
      <c r="AT161" s="175" t="s">
        <v>77</v>
      </c>
      <c r="AU161" s="175" t="s">
        <v>85</v>
      </c>
      <c r="AY161" s="167" t="s">
        <v>148</v>
      </c>
      <c r="BK161" s="176">
        <f>SUM(BK162:BK165)</f>
        <v>0</v>
      </c>
    </row>
    <row r="162" s="2" customFormat="1" ht="16.5" customHeight="1">
      <c r="A162" s="38"/>
      <c r="B162" s="179"/>
      <c r="C162" s="180" t="s">
        <v>265</v>
      </c>
      <c r="D162" s="180" t="s">
        <v>150</v>
      </c>
      <c r="E162" s="181" t="s">
        <v>2158</v>
      </c>
      <c r="F162" s="182" t="s">
        <v>2159</v>
      </c>
      <c r="G162" s="183" t="s">
        <v>2089</v>
      </c>
      <c r="H162" s="184">
        <v>1</v>
      </c>
      <c r="I162" s="185"/>
      <c r="J162" s="186">
        <f>ROUND(I162*H162,2)</f>
        <v>0</v>
      </c>
      <c r="K162" s="182" t="s">
        <v>154</v>
      </c>
      <c r="L162" s="39"/>
      <c r="M162" s="187" t="s">
        <v>1</v>
      </c>
      <c r="N162" s="188" t="s">
        <v>43</v>
      </c>
      <c r="O162" s="77"/>
      <c r="P162" s="189">
        <f>O162*H162</f>
        <v>0</v>
      </c>
      <c r="Q162" s="189">
        <v>0</v>
      </c>
      <c r="R162" s="189">
        <f>Q162*H162</f>
        <v>0</v>
      </c>
      <c r="S162" s="189">
        <v>0</v>
      </c>
      <c r="T162" s="190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1" t="s">
        <v>841</v>
      </c>
      <c r="AT162" s="191" t="s">
        <v>150</v>
      </c>
      <c r="AU162" s="191" t="s">
        <v>87</v>
      </c>
      <c r="AY162" s="19" t="s">
        <v>148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85</v>
      </c>
      <c r="BK162" s="192">
        <f>ROUND(I162*H162,2)</f>
        <v>0</v>
      </c>
      <c r="BL162" s="19" t="s">
        <v>841</v>
      </c>
      <c r="BM162" s="191" t="s">
        <v>2160</v>
      </c>
    </row>
    <row r="163" s="2" customFormat="1">
      <c r="A163" s="38"/>
      <c r="B163" s="39"/>
      <c r="C163" s="38"/>
      <c r="D163" s="193" t="s">
        <v>157</v>
      </c>
      <c r="E163" s="38"/>
      <c r="F163" s="194" t="s">
        <v>2161</v>
      </c>
      <c r="G163" s="38"/>
      <c r="H163" s="38"/>
      <c r="I163" s="195"/>
      <c r="J163" s="38"/>
      <c r="K163" s="38"/>
      <c r="L163" s="39"/>
      <c r="M163" s="196"/>
      <c r="N163" s="197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157</v>
      </c>
      <c r="AU163" s="19" t="s">
        <v>87</v>
      </c>
    </row>
    <row r="164" s="2" customFormat="1" ht="16.5" customHeight="1">
      <c r="A164" s="38"/>
      <c r="B164" s="179"/>
      <c r="C164" s="180" t="s">
        <v>270</v>
      </c>
      <c r="D164" s="180" t="s">
        <v>150</v>
      </c>
      <c r="E164" s="181" t="s">
        <v>2162</v>
      </c>
      <c r="F164" s="182" t="s">
        <v>2163</v>
      </c>
      <c r="G164" s="183" t="s">
        <v>2089</v>
      </c>
      <c r="H164" s="184">
        <v>1</v>
      </c>
      <c r="I164" s="185"/>
      <c r="J164" s="186">
        <f>ROUND(I164*H164,2)</f>
        <v>0</v>
      </c>
      <c r="K164" s="182" t="s">
        <v>154</v>
      </c>
      <c r="L164" s="39"/>
      <c r="M164" s="187" t="s">
        <v>1</v>
      </c>
      <c r="N164" s="188" t="s">
        <v>43</v>
      </c>
      <c r="O164" s="77"/>
      <c r="P164" s="189">
        <f>O164*H164</f>
        <v>0</v>
      </c>
      <c r="Q164" s="189">
        <v>0</v>
      </c>
      <c r="R164" s="189">
        <f>Q164*H164</f>
        <v>0</v>
      </c>
      <c r="S164" s="189">
        <v>0</v>
      </c>
      <c r="T164" s="190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191" t="s">
        <v>841</v>
      </c>
      <c r="AT164" s="191" t="s">
        <v>150</v>
      </c>
      <c r="AU164" s="191" t="s">
        <v>87</v>
      </c>
      <c r="AY164" s="19" t="s">
        <v>148</v>
      </c>
      <c r="BE164" s="192">
        <f>IF(N164="základní",J164,0)</f>
        <v>0</v>
      </c>
      <c r="BF164" s="192">
        <f>IF(N164="snížená",J164,0)</f>
        <v>0</v>
      </c>
      <c r="BG164" s="192">
        <f>IF(N164="zákl. přenesená",J164,0)</f>
        <v>0</v>
      </c>
      <c r="BH164" s="192">
        <f>IF(N164="sníž. přenesená",J164,0)</f>
        <v>0</v>
      </c>
      <c r="BI164" s="192">
        <f>IF(N164="nulová",J164,0)</f>
        <v>0</v>
      </c>
      <c r="BJ164" s="19" t="s">
        <v>85</v>
      </c>
      <c r="BK164" s="192">
        <f>ROUND(I164*H164,2)</f>
        <v>0</v>
      </c>
      <c r="BL164" s="19" t="s">
        <v>841</v>
      </c>
      <c r="BM164" s="191" t="s">
        <v>2164</v>
      </c>
    </row>
    <row r="165" s="2" customFormat="1">
      <c r="A165" s="38"/>
      <c r="B165" s="39"/>
      <c r="C165" s="38"/>
      <c r="D165" s="193" t="s">
        <v>157</v>
      </c>
      <c r="E165" s="38"/>
      <c r="F165" s="194" t="s">
        <v>2165</v>
      </c>
      <c r="G165" s="38"/>
      <c r="H165" s="38"/>
      <c r="I165" s="195"/>
      <c r="J165" s="38"/>
      <c r="K165" s="38"/>
      <c r="L165" s="39"/>
      <c r="M165" s="196"/>
      <c r="N165" s="197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157</v>
      </c>
      <c r="AU165" s="19" t="s">
        <v>87</v>
      </c>
    </row>
    <row r="166" s="12" customFormat="1" ht="22.8" customHeight="1">
      <c r="A166" s="12"/>
      <c r="B166" s="166"/>
      <c r="C166" s="12"/>
      <c r="D166" s="167" t="s">
        <v>77</v>
      </c>
      <c r="E166" s="177" t="s">
        <v>844</v>
      </c>
      <c r="F166" s="177" t="s">
        <v>845</v>
      </c>
      <c r="G166" s="12"/>
      <c r="H166" s="12"/>
      <c r="I166" s="169"/>
      <c r="J166" s="178">
        <f>BK166</f>
        <v>0</v>
      </c>
      <c r="K166" s="12"/>
      <c r="L166" s="166"/>
      <c r="M166" s="171"/>
      <c r="N166" s="172"/>
      <c r="O166" s="172"/>
      <c r="P166" s="173">
        <f>SUM(P167:P169)</f>
        <v>0</v>
      </c>
      <c r="Q166" s="172"/>
      <c r="R166" s="173">
        <f>SUM(R167:R169)</f>
        <v>0</v>
      </c>
      <c r="S166" s="172"/>
      <c r="T166" s="174">
        <f>SUM(T167:T169)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167" t="s">
        <v>180</v>
      </c>
      <c r="AT166" s="175" t="s">
        <v>77</v>
      </c>
      <c r="AU166" s="175" t="s">
        <v>85</v>
      </c>
      <c r="AY166" s="167" t="s">
        <v>148</v>
      </c>
      <c r="BK166" s="176">
        <f>SUM(BK167:BK169)</f>
        <v>0</v>
      </c>
    </row>
    <row r="167" s="2" customFormat="1" ht="16.5" customHeight="1">
      <c r="A167" s="38"/>
      <c r="B167" s="179"/>
      <c r="C167" s="180" t="s">
        <v>277</v>
      </c>
      <c r="D167" s="180" t="s">
        <v>150</v>
      </c>
      <c r="E167" s="181" t="s">
        <v>2166</v>
      </c>
      <c r="F167" s="182" t="s">
        <v>2167</v>
      </c>
      <c r="G167" s="183" t="s">
        <v>2089</v>
      </c>
      <c r="H167" s="184">
        <v>1</v>
      </c>
      <c r="I167" s="185"/>
      <c r="J167" s="186">
        <f>ROUND(I167*H167,2)</f>
        <v>0</v>
      </c>
      <c r="K167" s="182" t="s">
        <v>154</v>
      </c>
      <c r="L167" s="39"/>
      <c r="M167" s="187" t="s">
        <v>1</v>
      </c>
      <c r="N167" s="188" t="s">
        <v>43</v>
      </c>
      <c r="O167" s="77"/>
      <c r="P167" s="189">
        <f>O167*H167</f>
        <v>0</v>
      </c>
      <c r="Q167" s="189">
        <v>0</v>
      </c>
      <c r="R167" s="189">
        <f>Q167*H167</f>
        <v>0</v>
      </c>
      <c r="S167" s="189">
        <v>0</v>
      </c>
      <c r="T167" s="19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1" t="s">
        <v>841</v>
      </c>
      <c r="AT167" s="191" t="s">
        <v>150</v>
      </c>
      <c r="AU167" s="191" t="s">
        <v>87</v>
      </c>
      <c r="AY167" s="19" t="s">
        <v>148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85</v>
      </c>
      <c r="BK167" s="192">
        <f>ROUND(I167*H167,2)</f>
        <v>0</v>
      </c>
      <c r="BL167" s="19" t="s">
        <v>841</v>
      </c>
      <c r="BM167" s="191" t="s">
        <v>2168</v>
      </c>
    </row>
    <row r="168" s="2" customFormat="1">
      <c r="A168" s="38"/>
      <c r="B168" s="39"/>
      <c r="C168" s="38"/>
      <c r="D168" s="193" t="s">
        <v>157</v>
      </c>
      <c r="E168" s="38"/>
      <c r="F168" s="194" t="s">
        <v>2169</v>
      </c>
      <c r="G168" s="38"/>
      <c r="H168" s="38"/>
      <c r="I168" s="195"/>
      <c r="J168" s="38"/>
      <c r="K168" s="38"/>
      <c r="L168" s="39"/>
      <c r="M168" s="196"/>
      <c r="N168" s="197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157</v>
      </c>
      <c r="AU168" s="19" t="s">
        <v>87</v>
      </c>
    </row>
    <row r="169" s="2" customFormat="1" ht="21.75" customHeight="1">
      <c r="A169" s="38"/>
      <c r="B169" s="179"/>
      <c r="C169" s="180" t="s">
        <v>7</v>
      </c>
      <c r="D169" s="180" t="s">
        <v>150</v>
      </c>
      <c r="E169" s="181" t="s">
        <v>2170</v>
      </c>
      <c r="F169" s="182" t="s">
        <v>2171</v>
      </c>
      <c r="G169" s="183" t="s">
        <v>2089</v>
      </c>
      <c r="H169" s="184">
        <v>1</v>
      </c>
      <c r="I169" s="185"/>
      <c r="J169" s="186">
        <f>ROUND(I169*H169,2)</f>
        <v>0</v>
      </c>
      <c r="K169" s="182" t="s">
        <v>1</v>
      </c>
      <c r="L169" s="39"/>
      <c r="M169" s="237" t="s">
        <v>1</v>
      </c>
      <c r="N169" s="238" t="s">
        <v>43</v>
      </c>
      <c r="O169" s="235"/>
      <c r="P169" s="239">
        <f>O169*H169</f>
        <v>0</v>
      </c>
      <c r="Q169" s="239">
        <v>0</v>
      </c>
      <c r="R169" s="239">
        <f>Q169*H169</f>
        <v>0</v>
      </c>
      <c r="S169" s="239">
        <v>0</v>
      </c>
      <c r="T169" s="240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91" t="s">
        <v>841</v>
      </c>
      <c r="AT169" s="191" t="s">
        <v>150</v>
      </c>
      <c r="AU169" s="191" t="s">
        <v>87</v>
      </c>
      <c r="AY169" s="19" t="s">
        <v>148</v>
      </c>
      <c r="BE169" s="192">
        <f>IF(N169="základní",J169,0)</f>
        <v>0</v>
      </c>
      <c r="BF169" s="192">
        <f>IF(N169="snížená",J169,0)</f>
        <v>0</v>
      </c>
      <c r="BG169" s="192">
        <f>IF(N169="zákl. přenesená",J169,0)</f>
        <v>0</v>
      </c>
      <c r="BH169" s="192">
        <f>IF(N169="sníž. přenesená",J169,0)</f>
        <v>0</v>
      </c>
      <c r="BI169" s="192">
        <f>IF(N169="nulová",J169,0)</f>
        <v>0</v>
      </c>
      <c r="BJ169" s="19" t="s">
        <v>85</v>
      </c>
      <c r="BK169" s="192">
        <f>ROUND(I169*H169,2)</f>
        <v>0</v>
      </c>
      <c r="BL169" s="19" t="s">
        <v>841</v>
      </c>
      <c r="BM169" s="191" t="s">
        <v>2172</v>
      </c>
    </row>
    <row r="170" s="2" customFormat="1" ht="6.96" customHeight="1">
      <c r="A170" s="38"/>
      <c r="B170" s="60"/>
      <c r="C170" s="61"/>
      <c r="D170" s="61"/>
      <c r="E170" s="61"/>
      <c r="F170" s="61"/>
      <c r="G170" s="61"/>
      <c r="H170" s="61"/>
      <c r="I170" s="61"/>
      <c r="J170" s="61"/>
      <c r="K170" s="61"/>
      <c r="L170" s="39"/>
      <c r="M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</row>
  </sheetData>
  <autoFilter ref="C121:K169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hyperlinks>
    <hyperlink ref="F126" r:id="rId1" display="https://podminky.urs.cz/item/CS_URS_2025_02/011103000"/>
    <hyperlink ref="F128" r:id="rId2" display="https://podminky.urs.cz/item/CS_URS_2025_02/012164000"/>
    <hyperlink ref="F130" r:id="rId3" display="https://podminky.urs.cz/item/CS_URS_2025_02/012344000"/>
    <hyperlink ref="F132" r:id="rId4" display="https://podminky.urs.cz/item/CS_URS_2025_02/012444000"/>
    <hyperlink ref="F134" r:id="rId5" display="https://podminky.urs.cz/item/CS_URS_2025_02/013254000"/>
    <hyperlink ref="F137" r:id="rId6" display="https://podminky.urs.cz/item/CS_URS_2025_02/030001000"/>
    <hyperlink ref="F139" r:id="rId7" display="https://podminky.urs.cz/item/CS_URS_2025_02/034002000"/>
    <hyperlink ref="F141" r:id="rId8" display="https://podminky.urs.cz/item/CS_URS_2025_02/034503000"/>
    <hyperlink ref="F143" r:id="rId9" display="https://podminky.urs.cz/item/CS_URS_2025_02/035103000"/>
    <hyperlink ref="F145" r:id="rId10" display="https://podminky.urs.cz/item/CS_URS_2025_02/039203000"/>
    <hyperlink ref="F148" r:id="rId11" display="https://podminky.urs.cz/item/CS_URS_2025_02/041414000"/>
    <hyperlink ref="F150" r:id="rId12" display="https://podminky.urs.cz/item/CS_URS_2025_02/041424000"/>
    <hyperlink ref="F152" r:id="rId13" display="https://podminky.urs.cz/item/CS_URS_2025_02/043002000"/>
    <hyperlink ref="F154" r:id="rId14" display="https://podminky.urs.cz/item/CS_URS_2025_02/043154000"/>
    <hyperlink ref="F156" r:id="rId15" display="https://podminky.urs.cz/item/CS_URS_2025_02/043224000"/>
    <hyperlink ref="F158" r:id="rId16" display="https://podminky.urs.cz/item/CS_URS_2025_02/045203000"/>
    <hyperlink ref="F160" r:id="rId17" display="https://podminky.urs.cz/item/CS_URS_2025_02/045303000"/>
    <hyperlink ref="F163" r:id="rId18" display="https://podminky.urs.cz/item/CS_URS_2025_02/072103000"/>
    <hyperlink ref="F165" r:id="rId19" display="https://podminky.urs.cz/item/CS_URS_2025_02/072203000"/>
    <hyperlink ref="F168" r:id="rId20" display="https://podminky.urs.cz/item/CS_URS_2025_02/091503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JITKA-PC\Jitka</dc:creator>
  <cp:lastModifiedBy>JITKA-PC\Jitka</cp:lastModifiedBy>
  <dcterms:created xsi:type="dcterms:W3CDTF">2026-08-31T07:28:48Z</dcterms:created>
  <dcterms:modified xsi:type="dcterms:W3CDTF">2026-08-31T07:28:53Z</dcterms:modified>
</cp:coreProperties>
</file>